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53222"/>
  <mc:AlternateContent xmlns:mc="http://schemas.openxmlformats.org/markup-compatibility/2006">
    <mc:Choice Requires="x15">
      <x15ac:absPath xmlns:x15ac="http://schemas.microsoft.com/office/spreadsheetml/2010/11/ac" url="T:\14-FONDS_EUROPE\FEADER\PSN\6. SAFRAN\1. Dispositifs PSN\77.05 - LEADER\77.05.01 - Développement et Coopération\1. Parametrage Usager et Instruction demande d'aide\3. Mise en production\"/>
    </mc:Choice>
  </mc:AlternateContent>
  <bookViews>
    <workbookView xWindow="0" yWindow="0" windowWidth="28800" windowHeight="12330" tabRatio="857"/>
  </bookViews>
  <sheets>
    <sheet name="Notice" sheetId="22" r:id="rId1"/>
    <sheet name="Synthèse dépenses bénéficiaire" sheetId="20" r:id="rId2"/>
    <sheet name="Frais de salaires" sheetId="26" r:id="rId3"/>
    <sheet name="Frais Forfaitaires" sheetId="28" r:id="rId4"/>
    <sheet name="Frais réels" sheetId="35" r:id="rId5"/>
    <sheet name="Autres frais" sheetId="24" r:id="rId6"/>
    <sheet name="Synthèse dépenses SI" sheetId="21" state="hidden" r:id="rId7"/>
    <sheet name="Instruction Frais de salaires" sheetId="31" state="hidden" r:id="rId8"/>
    <sheet name="Instruction Frais Forfaitaires" sheetId="33" state="hidden" r:id="rId9"/>
    <sheet name="Instruction Frais réels" sheetId="36" state="hidden" r:id="rId10"/>
    <sheet name="Instruction Autres frais" sheetId="29" state="hidden" r:id="rId11"/>
    <sheet name="Listes" sheetId="2" state="hidden" r:id="rId12"/>
  </sheets>
  <externalReferences>
    <externalReference r:id="rId13"/>
    <externalReference r:id="rId14"/>
  </externalReferences>
  <definedNames>
    <definedName name="_xlnm._FilterDatabase" localSheetId="9" hidden="1">'Instruction Frais réels'!$A$5:$U$507</definedName>
    <definedName name="fiche_action_est">Listes!$J$48:$J$51</definedName>
    <definedName name="fiche_action_nord">Listes!$I$48:$I$52</definedName>
    <definedName name="fiche_action_ouest">Listes!$H$48:$H$52</definedName>
    <definedName name="liste_dynamique">INDIRECT(IF('Synthèse dépenses bénéficiaire'!A1048573="GAL Ouest-Grand Sud", "fiche_action_ouest", IF('Synthèse dépenses bénéficiaire'!A1048573="GAL Nord et Centre de Mayotte ", "fiche_action_nord", IF('Synthèse dépenses bénéficiaire'!A1048573="GAL Est Mahorais", "fiche_action_est", ""))))</definedName>
    <definedName name="Salaire_chercheur">Listes!$B$17:$B$26</definedName>
    <definedName name="Salaire_directeur">Listes!$C$17:$C$26</definedName>
    <definedName name="Salaire_ingénieur">Listes!$D$17:$D$26</definedName>
    <definedName name="Salaire_technicien">Listes!$E$17:$E$26</definedName>
    <definedName name="_xlnm.Print_Area" localSheetId="1">'Synthèse dépenses bénéficiaire'!$A$1:$J$28</definedName>
    <definedName name="_xlnm.Print_Area" localSheetId="6">'Synthèse dépenses SI'!$B$1:$G$47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1" i="28" l="1"/>
  <c r="H12" i="28"/>
  <c r="H13" i="33" s="1"/>
  <c r="N13" i="33" s="1"/>
  <c r="H13" i="28"/>
  <c r="I13" i="29"/>
  <c r="J13" i="29" s="1"/>
  <c r="B8" i="29"/>
  <c r="C8" i="29"/>
  <c r="D8" i="29"/>
  <c r="H8" i="29" s="1"/>
  <c r="E8" i="29"/>
  <c r="F8" i="29"/>
  <c r="I8" i="29"/>
  <c r="J8" i="29" s="1"/>
  <c r="B9" i="29"/>
  <c r="C9" i="29"/>
  <c r="D9" i="29"/>
  <c r="H9" i="29" s="1"/>
  <c r="E9" i="29"/>
  <c r="F9" i="29"/>
  <c r="B10" i="29"/>
  <c r="C10" i="29"/>
  <c r="D10" i="29"/>
  <c r="H10" i="29" s="1"/>
  <c r="E10" i="29"/>
  <c r="F10" i="29"/>
  <c r="B11" i="29"/>
  <c r="C11" i="29"/>
  <c r="D11" i="29"/>
  <c r="H11" i="29" s="1"/>
  <c r="E11" i="29"/>
  <c r="I11" i="29" s="1"/>
  <c r="J11" i="29" s="1"/>
  <c r="F11" i="29"/>
  <c r="B12" i="29"/>
  <c r="C12" i="29"/>
  <c r="D12" i="29"/>
  <c r="E12" i="29"/>
  <c r="F12" i="29"/>
  <c r="H12" i="29"/>
  <c r="I12" i="29"/>
  <c r="J12" i="29" s="1"/>
  <c r="B13" i="29"/>
  <c r="C13" i="29"/>
  <c r="D13" i="29"/>
  <c r="E13" i="29"/>
  <c r="F13" i="29"/>
  <c r="B14" i="29"/>
  <c r="C14" i="29"/>
  <c r="D14" i="29"/>
  <c r="I14" i="29" s="1"/>
  <c r="J14" i="29" s="1"/>
  <c r="E14" i="29"/>
  <c r="F14" i="29"/>
  <c r="B15" i="29"/>
  <c r="C15" i="29"/>
  <c r="D15" i="29"/>
  <c r="E15" i="29"/>
  <c r="H15" i="29" s="1"/>
  <c r="F15" i="29"/>
  <c r="B16" i="29"/>
  <c r="C16" i="29"/>
  <c r="D16" i="29"/>
  <c r="I16" i="29" s="1"/>
  <c r="J16" i="29" s="1"/>
  <c r="E16" i="29"/>
  <c r="F16" i="29"/>
  <c r="H16" i="29"/>
  <c r="B17" i="29"/>
  <c r="C17" i="29"/>
  <c r="D17" i="29"/>
  <c r="E17" i="29"/>
  <c r="F17" i="29"/>
  <c r="H17" i="29"/>
  <c r="I17" i="29"/>
  <c r="J17" i="29" s="1"/>
  <c r="B18" i="29"/>
  <c r="C18" i="29"/>
  <c r="D18" i="29"/>
  <c r="H18" i="29" s="1"/>
  <c r="E18" i="29"/>
  <c r="F18" i="29"/>
  <c r="I18" i="29"/>
  <c r="J18" i="29" s="1"/>
  <c r="B19" i="29"/>
  <c r="C19" i="29"/>
  <c r="D19" i="29"/>
  <c r="E19" i="29"/>
  <c r="F19" i="29"/>
  <c r="H19" i="29"/>
  <c r="I19" i="29"/>
  <c r="J19" i="29" s="1"/>
  <c r="B20" i="29"/>
  <c r="C20" i="29"/>
  <c r="D20" i="29"/>
  <c r="E20" i="29"/>
  <c r="F20" i="29"/>
  <c r="H20" i="29"/>
  <c r="I20" i="29"/>
  <c r="J20" i="29" s="1"/>
  <c r="B21" i="29"/>
  <c r="C21" i="29"/>
  <c r="D21" i="29"/>
  <c r="E21" i="29"/>
  <c r="F21" i="29"/>
  <c r="H21" i="29"/>
  <c r="I21" i="29"/>
  <c r="J21" i="29" s="1"/>
  <c r="B22" i="29"/>
  <c r="C22" i="29"/>
  <c r="D22" i="29"/>
  <c r="E22" i="29"/>
  <c r="F22" i="29"/>
  <c r="H22" i="29"/>
  <c r="I22" i="29"/>
  <c r="J22" i="29"/>
  <c r="B23" i="29"/>
  <c r="C23" i="29"/>
  <c r="D23" i="29"/>
  <c r="E23" i="29"/>
  <c r="F23" i="29"/>
  <c r="H23" i="29"/>
  <c r="I23" i="29"/>
  <c r="J23" i="29" s="1"/>
  <c r="B24" i="29"/>
  <c r="C24" i="29"/>
  <c r="D24" i="29"/>
  <c r="E24" i="29"/>
  <c r="F24" i="29"/>
  <c r="H24" i="29"/>
  <c r="I24" i="29"/>
  <c r="J24" i="29" s="1"/>
  <c r="B25" i="29"/>
  <c r="C25" i="29"/>
  <c r="D25" i="29"/>
  <c r="E25" i="29"/>
  <c r="F25" i="29"/>
  <c r="H25" i="29"/>
  <c r="I25" i="29"/>
  <c r="J25" i="29"/>
  <c r="B26" i="29"/>
  <c r="C26" i="29"/>
  <c r="D26" i="29"/>
  <c r="E26" i="29"/>
  <c r="F26" i="29"/>
  <c r="H26" i="29"/>
  <c r="I26" i="29"/>
  <c r="J26" i="29" s="1"/>
  <c r="B27" i="29"/>
  <c r="C27" i="29"/>
  <c r="D27" i="29"/>
  <c r="E27" i="29"/>
  <c r="F27" i="29"/>
  <c r="H27" i="29"/>
  <c r="I27" i="29"/>
  <c r="J27" i="29" s="1"/>
  <c r="B28" i="29"/>
  <c r="C28" i="29"/>
  <c r="D28" i="29"/>
  <c r="E28" i="29"/>
  <c r="F28" i="29"/>
  <c r="H28" i="29"/>
  <c r="I28" i="29"/>
  <c r="J28" i="29"/>
  <c r="B29" i="29"/>
  <c r="C29" i="29"/>
  <c r="D29" i="29"/>
  <c r="E29" i="29"/>
  <c r="F29" i="29"/>
  <c r="H29" i="29"/>
  <c r="I29" i="29"/>
  <c r="J29" i="29" s="1"/>
  <c r="B30" i="29"/>
  <c r="C30" i="29"/>
  <c r="D30" i="29"/>
  <c r="E30" i="29"/>
  <c r="F30" i="29"/>
  <c r="H30" i="29"/>
  <c r="I30" i="29"/>
  <c r="J30" i="29"/>
  <c r="B31" i="29"/>
  <c r="C31" i="29"/>
  <c r="D31" i="29"/>
  <c r="E31" i="29"/>
  <c r="F31" i="29"/>
  <c r="H31" i="29"/>
  <c r="I31" i="29"/>
  <c r="J31" i="29" s="1"/>
  <c r="B32" i="29"/>
  <c r="C32" i="29"/>
  <c r="D32" i="29"/>
  <c r="E32" i="29"/>
  <c r="F32" i="29"/>
  <c r="H32" i="29"/>
  <c r="I32" i="29"/>
  <c r="J32" i="29" s="1"/>
  <c r="B33" i="29"/>
  <c r="C33" i="29"/>
  <c r="D33" i="29"/>
  <c r="E33" i="29"/>
  <c r="F33" i="29"/>
  <c r="H33" i="29"/>
  <c r="I33" i="29"/>
  <c r="J33" i="29"/>
  <c r="B34" i="29"/>
  <c r="C34" i="29"/>
  <c r="D34" i="29"/>
  <c r="E34" i="29"/>
  <c r="F34" i="29"/>
  <c r="H34" i="29"/>
  <c r="I34" i="29"/>
  <c r="J34" i="29" s="1"/>
  <c r="B35" i="29"/>
  <c r="C35" i="29"/>
  <c r="D35" i="29"/>
  <c r="E35" i="29"/>
  <c r="F35" i="29"/>
  <c r="H35" i="29"/>
  <c r="I35" i="29"/>
  <c r="J35" i="29" s="1"/>
  <c r="B36" i="29"/>
  <c r="C36" i="29"/>
  <c r="D36" i="29"/>
  <c r="E36" i="29"/>
  <c r="F36" i="29"/>
  <c r="H36" i="29"/>
  <c r="I36" i="29"/>
  <c r="J36" i="29"/>
  <c r="B37" i="29"/>
  <c r="C37" i="29"/>
  <c r="D37" i="29"/>
  <c r="E37" i="29"/>
  <c r="F37" i="29"/>
  <c r="H37" i="29"/>
  <c r="I37" i="29"/>
  <c r="J37" i="29" s="1"/>
  <c r="B38" i="29"/>
  <c r="C38" i="29"/>
  <c r="D38" i="29"/>
  <c r="E38" i="29"/>
  <c r="F38" i="29"/>
  <c r="H38" i="29"/>
  <c r="I38" i="29"/>
  <c r="J38" i="29"/>
  <c r="B39" i="29"/>
  <c r="C39" i="29"/>
  <c r="D39" i="29"/>
  <c r="E39" i="29"/>
  <c r="F39" i="29"/>
  <c r="H39" i="29"/>
  <c r="I39" i="29"/>
  <c r="J39" i="29" s="1"/>
  <c r="B40" i="29"/>
  <c r="C40" i="29"/>
  <c r="D40" i="29"/>
  <c r="E40" i="29"/>
  <c r="F40" i="29"/>
  <c r="H40" i="29"/>
  <c r="I40" i="29"/>
  <c r="J40" i="29" s="1"/>
  <c r="B41" i="29"/>
  <c r="C41" i="29"/>
  <c r="D41" i="29"/>
  <c r="E41" i="29"/>
  <c r="F41" i="29"/>
  <c r="H41" i="29"/>
  <c r="I41" i="29"/>
  <c r="J41" i="29"/>
  <c r="B42" i="29"/>
  <c r="C42" i="29"/>
  <c r="D42" i="29"/>
  <c r="E42" i="29"/>
  <c r="F42" i="29"/>
  <c r="H42" i="29"/>
  <c r="I42" i="29"/>
  <c r="J42" i="29" s="1"/>
  <c r="B43" i="29"/>
  <c r="C43" i="29"/>
  <c r="D43" i="29"/>
  <c r="E43" i="29"/>
  <c r="F43" i="29"/>
  <c r="H43" i="29"/>
  <c r="I43" i="29"/>
  <c r="J43" i="29" s="1"/>
  <c r="B44" i="29"/>
  <c r="C44" i="29"/>
  <c r="D44" i="29"/>
  <c r="E44" i="29"/>
  <c r="F44" i="29"/>
  <c r="H44" i="29"/>
  <c r="I44" i="29"/>
  <c r="J44" i="29"/>
  <c r="B45" i="29"/>
  <c r="C45" i="29"/>
  <c r="D45" i="29"/>
  <c r="E45" i="29"/>
  <c r="F45" i="29"/>
  <c r="H45" i="29"/>
  <c r="I45" i="29"/>
  <c r="J45" i="29" s="1"/>
  <c r="B46" i="29"/>
  <c r="C46" i="29"/>
  <c r="D46" i="29"/>
  <c r="E46" i="29"/>
  <c r="F46" i="29"/>
  <c r="H46" i="29"/>
  <c r="I46" i="29"/>
  <c r="J46" i="29"/>
  <c r="B47" i="29"/>
  <c r="C47" i="29"/>
  <c r="D47" i="29"/>
  <c r="E47" i="29"/>
  <c r="F47" i="29"/>
  <c r="H47" i="29"/>
  <c r="I47" i="29"/>
  <c r="J47" i="29" s="1"/>
  <c r="B48" i="29"/>
  <c r="C48" i="29"/>
  <c r="D48" i="29"/>
  <c r="E48" i="29"/>
  <c r="F48" i="29"/>
  <c r="H48" i="29"/>
  <c r="I48" i="29"/>
  <c r="J48" i="29" s="1"/>
  <c r="B49" i="29"/>
  <c r="C49" i="29"/>
  <c r="D49" i="29"/>
  <c r="E49" i="29"/>
  <c r="F49" i="29"/>
  <c r="H49" i="29"/>
  <c r="I49" i="29"/>
  <c r="J49" i="29"/>
  <c r="B50" i="29"/>
  <c r="C50" i="29"/>
  <c r="D50" i="29"/>
  <c r="E50" i="29"/>
  <c r="F50" i="29"/>
  <c r="H50" i="29"/>
  <c r="I50" i="29"/>
  <c r="J50" i="29" s="1"/>
  <c r="B51" i="29"/>
  <c r="C51" i="29"/>
  <c r="D51" i="29"/>
  <c r="E51" i="29"/>
  <c r="F51" i="29"/>
  <c r="H51" i="29"/>
  <c r="I51" i="29"/>
  <c r="J51" i="29" s="1"/>
  <c r="B52" i="29"/>
  <c r="C52" i="29"/>
  <c r="D52" i="29"/>
  <c r="E52" i="29"/>
  <c r="F52" i="29"/>
  <c r="H52" i="29"/>
  <c r="I52" i="29"/>
  <c r="J52" i="29"/>
  <c r="B53" i="29"/>
  <c r="C53" i="29"/>
  <c r="D53" i="29"/>
  <c r="E53" i="29"/>
  <c r="F53" i="29"/>
  <c r="H53" i="29"/>
  <c r="I53" i="29"/>
  <c r="J53" i="29" s="1"/>
  <c r="B54" i="29"/>
  <c r="C54" i="29"/>
  <c r="D54" i="29"/>
  <c r="E54" i="29"/>
  <c r="F54" i="29"/>
  <c r="H54" i="29"/>
  <c r="I54" i="29"/>
  <c r="J54" i="29"/>
  <c r="B55" i="29"/>
  <c r="C55" i="29"/>
  <c r="D55" i="29"/>
  <c r="E55" i="29"/>
  <c r="F55" i="29"/>
  <c r="H55" i="29"/>
  <c r="I55" i="29"/>
  <c r="J55" i="29" s="1"/>
  <c r="B56" i="29"/>
  <c r="C56" i="29"/>
  <c r="D56" i="29"/>
  <c r="E56" i="29"/>
  <c r="F56" i="29"/>
  <c r="H56" i="29"/>
  <c r="I56" i="29"/>
  <c r="J56" i="29" s="1"/>
  <c r="B57" i="29"/>
  <c r="C57" i="29"/>
  <c r="D57" i="29"/>
  <c r="E57" i="29"/>
  <c r="F57" i="29"/>
  <c r="H57" i="29"/>
  <c r="I57" i="29"/>
  <c r="J57" i="29"/>
  <c r="B58" i="29"/>
  <c r="C58" i="29"/>
  <c r="D58" i="29"/>
  <c r="E58" i="29"/>
  <c r="F58" i="29"/>
  <c r="H58" i="29"/>
  <c r="I58" i="29"/>
  <c r="J58" i="29" s="1"/>
  <c r="B59" i="29"/>
  <c r="C59" i="29"/>
  <c r="D59" i="29"/>
  <c r="E59" i="29"/>
  <c r="F59" i="29"/>
  <c r="H59" i="29"/>
  <c r="I59" i="29"/>
  <c r="J59" i="29" s="1"/>
  <c r="B60" i="29"/>
  <c r="C60" i="29"/>
  <c r="D60" i="29"/>
  <c r="E60" i="29"/>
  <c r="F60" i="29"/>
  <c r="H60" i="29"/>
  <c r="I60" i="29"/>
  <c r="J60" i="29"/>
  <c r="B61" i="29"/>
  <c r="C61" i="29"/>
  <c r="D61" i="29"/>
  <c r="E61" i="29"/>
  <c r="F61" i="29"/>
  <c r="H61" i="29"/>
  <c r="I61" i="29"/>
  <c r="J61" i="29" s="1"/>
  <c r="B62" i="29"/>
  <c r="C62" i="29"/>
  <c r="D62" i="29"/>
  <c r="E62" i="29"/>
  <c r="F62" i="29"/>
  <c r="H62" i="29"/>
  <c r="I62" i="29"/>
  <c r="J62" i="29"/>
  <c r="B63" i="29"/>
  <c r="C63" i="29"/>
  <c r="D63" i="29"/>
  <c r="E63" i="29"/>
  <c r="F63" i="29"/>
  <c r="H63" i="29"/>
  <c r="I63" i="29"/>
  <c r="J63" i="29" s="1"/>
  <c r="B64" i="29"/>
  <c r="C64" i="29"/>
  <c r="D64" i="29"/>
  <c r="E64" i="29"/>
  <c r="F64" i="29"/>
  <c r="H64" i="29"/>
  <c r="I64" i="29"/>
  <c r="J64" i="29" s="1"/>
  <c r="B65" i="29"/>
  <c r="C65" i="29"/>
  <c r="D65" i="29"/>
  <c r="E65" i="29"/>
  <c r="F65" i="29"/>
  <c r="H65" i="29"/>
  <c r="I65" i="29"/>
  <c r="J65" i="29"/>
  <c r="B66" i="29"/>
  <c r="C66" i="29"/>
  <c r="D66" i="29"/>
  <c r="E66" i="29"/>
  <c r="F66" i="29"/>
  <c r="H66" i="29"/>
  <c r="I66" i="29"/>
  <c r="J66" i="29" s="1"/>
  <c r="B67" i="29"/>
  <c r="C67" i="29"/>
  <c r="D67" i="29"/>
  <c r="E67" i="29"/>
  <c r="F67" i="29"/>
  <c r="H67" i="29"/>
  <c r="I67" i="29"/>
  <c r="J67" i="29" s="1"/>
  <c r="B68" i="29"/>
  <c r="C68" i="29"/>
  <c r="D68" i="29"/>
  <c r="E68" i="29"/>
  <c r="F68" i="29"/>
  <c r="H68" i="29"/>
  <c r="I68" i="29"/>
  <c r="J68" i="29"/>
  <c r="B69" i="29"/>
  <c r="C69" i="29"/>
  <c r="D69" i="29"/>
  <c r="E69" i="29"/>
  <c r="F69" i="29"/>
  <c r="H69" i="29"/>
  <c r="I69" i="29"/>
  <c r="J69" i="29" s="1"/>
  <c r="B70" i="29"/>
  <c r="C70" i="29"/>
  <c r="D70" i="29"/>
  <c r="E70" i="29"/>
  <c r="F70" i="29"/>
  <c r="H70" i="29"/>
  <c r="I70" i="29"/>
  <c r="J70" i="29"/>
  <c r="B71" i="29"/>
  <c r="C71" i="29"/>
  <c r="D71" i="29"/>
  <c r="E71" i="29"/>
  <c r="F71" i="29"/>
  <c r="H71" i="29"/>
  <c r="I71" i="29"/>
  <c r="J71" i="29" s="1"/>
  <c r="B72" i="29"/>
  <c r="C72" i="29"/>
  <c r="D72" i="29"/>
  <c r="E72" i="29"/>
  <c r="F72" i="29"/>
  <c r="H72" i="29"/>
  <c r="I72" i="29"/>
  <c r="J72" i="29"/>
  <c r="B73" i="29"/>
  <c r="C73" i="29"/>
  <c r="D73" i="29"/>
  <c r="E73" i="29"/>
  <c r="F73" i="29"/>
  <c r="H73" i="29"/>
  <c r="I73" i="29"/>
  <c r="J73" i="29"/>
  <c r="B74" i="29"/>
  <c r="C74" i="29"/>
  <c r="D74" i="29"/>
  <c r="E74" i="29"/>
  <c r="F74" i="29"/>
  <c r="H74" i="29"/>
  <c r="I74" i="29"/>
  <c r="J74" i="29" s="1"/>
  <c r="B75" i="29"/>
  <c r="C75" i="29"/>
  <c r="D75" i="29"/>
  <c r="E75" i="29"/>
  <c r="F75" i="29"/>
  <c r="H75" i="29"/>
  <c r="I75" i="29"/>
  <c r="J75" i="29" s="1"/>
  <c r="B76" i="29"/>
  <c r="C76" i="29"/>
  <c r="D76" i="29"/>
  <c r="E76" i="29"/>
  <c r="F76" i="29"/>
  <c r="H76" i="29"/>
  <c r="I76" i="29"/>
  <c r="J76" i="29"/>
  <c r="B77" i="29"/>
  <c r="C77" i="29"/>
  <c r="D77" i="29"/>
  <c r="E77" i="29"/>
  <c r="F77" i="29"/>
  <c r="H77" i="29"/>
  <c r="I77" i="29"/>
  <c r="J77" i="29" s="1"/>
  <c r="B78" i="29"/>
  <c r="C78" i="29"/>
  <c r="D78" i="29"/>
  <c r="E78" i="29"/>
  <c r="F78" i="29"/>
  <c r="H78" i="29"/>
  <c r="I78" i="29"/>
  <c r="J78" i="29"/>
  <c r="B79" i="29"/>
  <c r="C79" i="29"/>
  <c r="D79" i="29"/>
  <c r="E79" i="29"/>
  <c r="F79" i="29"/>
  <c r="H79" i="29"/>
  <c r="I79" i="29"/>
  <c r="J79" i="29" s="1"/>
  <c r="B80" i="29"/>
  <c r="C80" i="29"/>
  <c r="D80" i="29"/>
  <c r="E80" i="29"/>
  <c r="F80" i="29"/>
  <c r="H80" i="29"/>
  <c r="I80" i="29"/>
  <c r="J80" i="29"/>
  <c r="B81" i="29"/>
  <c r="C81" i="29"/>
  <c r="D81" i="29"/>
  <c r="E81" i="29"/>
  <c r="F81" i="29"/>
  <c r="H81" i="29"/>
  <c r="I81" i="29"/>
  <c r="J81" i="29"/>
  <c r="B82" i="29"/>
  <c r="C82" i="29"/>
  <c r="D82" i="29"/>
  <c r="E82" i="29"/>
  <c r="F82" i="29"/>
  <c r="H82" i="29"/>
  <c r="I82" i="29"/>
  <c r="J82" i="29" s="1"/>
  <c r="B83" i="29"/>
  <c r="C83" i="29"/>
  <c r="D83" i="29"/>
  <c r="E83" i="29"/>
  <c r="F83" i="29"/>
  <c r="H83" i="29"/>
  <c r="I83" i="29"/>
  <c r="J83" i="29" s="1"/>
  <c r="B84" i="29"/>
  <c r="C84" i="29"/>
  <c r="D84" i="29"/>
  <c r="E84" i="29"/>
  <c r="F84" i="29"/>
  <c r="H84" i="29"/>
  <c r="I84" i="29"/>
  <c r="J84" i="29"/>
  <c r="B85" i="29"/>
  <c r="C85" i="29"/>
  <c r="D85" i="29"/>
  <c r="E85" i="29"/>
  <c r="F85" i="29"/>
  <c r="H85" i="29"/>
  <c r="I85" i="29"/>
  <c r="J85" i="29" s="1"/>
  <c r="B86" i="29"/>
  <c r="C86" i="29"/>
  <c r="D86" i="29"/>
  <c r="E86" i="29"/>
  <c r="F86" i="29"/>
  <c r="H86" i="29"/>
  <c r="I86" i="29"/>
  <c r="J86" i="29"/>
  <c r="B87" i="29"/>
  <c r="C87" i="29"/>
  <c r="D87" i="29"/>
  <c r="E87" i="29"/>
  <c r="F87" i="29"/>
  <c r="H87" i="29"/>
  <c r="I87" i="29"/>
  <c r="J87" i="29" s="1"/>
  <c r="B88" i="29"/>
  <c r="C88" i="29"/>
  <c r="D88" i="29"/>
  <c r="E88" i="29"/>
  <c r="F88" i="29"/>
  <c r="H88" i="29"/>
  <c r="I88" i="29"/>
  <c r="J88" i="29"/>
  <c r="B89" i="29"/>
  <c r="C89" i="29"/>
  <c r="D89" i="29"/>
  <c r="E89" i="29"/>
  <c r="F89" i="29"/>
  <c r="H89" i="29"/>
  <c r="I89" i="29"/>
  <c r="J89" i="29"/>
  <c r="B90" i="29"/>
  <c r="C90" i="29"/>
  <c r="D90" i="29"/>
  <c r="E90" i="29"/>
  <c r="F90" i="29"/>
  <c r="H90" i="29"/>
  <c r="I90" i="29"/>
  <c r="J90" i="29" s="1"/>
  <c r="B91" i="29"/>
  <c r="C91" i="29"/>
  <c r="D91" i="29"/>
  <c r="E91" i="29"/>
  <c r="F91" i="29"/>
  <c r="H91" i="29"/>
  <c r="I91" i="29"/>
  <c r="J91" i="29" s="1"/>
  <c r="B92" i="29"/>
  <c r="C92" i="29"/>
  <c r="D92" i="29"/>
  <c r="E92" i="29"/>
  <c r="F92" i="29"/>
  <c r="H92" i="29"/>
  <c r="I92" i="29"/>
  <c r="J92" i="29"/>
  <c r="B93" i="29"/>
  <c r="C93" i="29"/>
  <c r="D93" i="29"/>
  <c r="E93" i="29"/>
  <c r="F93" i="29"/>
  <c r="H93" i="29"/>
  <c r="I93" i="29"/>
  <c r="J93" i="29" s="1"/>
  <c r="B94" i="29"/>
  <c r="C94" i="29"/>
  <c r="D94" i="29"/>
  <c r="E94" i="29"/>
  <c r="F94" i="29"/>
  <c r="H94" i="29"/>
  <c r="I94" i="29"/>
  <c r="J94" i="29"/>
  <c r="B95" i="29"/>
  <c r="C95" i="29"/>
  <c r="D95" i="29"/>
  <c r="E95" i="29"/>
  <c r="F95" i="29"/>
  <c r="H95" i="29"/>
  <c r="I95" i="29"/>
  <c r="J95" i="29" s="1"/>
  <c r="B96" i="29"/>
  <c r="C96" i="29"/>
  <c r="D96" i="29"/>
  <c r="E96" i="29"/>
  <c r="F96" i="29"/>
  <c r="H96" i="29"/>
  <c r="I96" i="29"/>
  <c r="J96" i="29"/>
  <c r="B97" i="29"/>
  <c r="C97" i="29"/>
  <c r="D97" i="29"/>
  <c r="E97" i="29"/>
  <c r="F97" i="29"/>
  <c r="H97" i="29"/>
  <c r="I97" i="29"/>
  <c r="J97" i="29"/>
  <c r="B98" i="29"/>
  <c r="C98" i="29"/>
  <c r="D98" i="29"/>
  <c r="E98" i="29"/>
  <c r="F98" i="29"/>
  <c r="H98" i="29"/>
  <c r="I98" i="29"/>
  <c r="J98" i="29" s="1"/>
  <c r="B99" i="29"/>
  <c r="C99" i="29"/>
  <c r="D99" i="29"/>
  <c r="E99" i="29"/>
  <c r="F99" i="29"/>
  <c r="H99" i="29"/>
  <c r="I99" i="29"/>
  <c r="J99" i="29" s="1"/>
  <c r="B100" i="29"/>
  <c r="C100" i="29"/>
  <c r="D100" i="29"/>
  <c r="E100" i="29"/>
  <c r="F100" i="29"/>
  <c r="H100" i="29"/>
  <c r="I100" i="29"/>
  <c r="J100" i="29"/>
  <c r="B101" i="29"/>
  <c r="C101" i="29"/>
  <c r="D101" i="29"/>
  <c r="E101" i="29"/>
  <c r="F101" i="29"/>
  <c r="H101" i="29"/>
  <c r="I101" i="29"/>
  <c r="J101" i="29" s="1"/>
  <c r="B102" i="29"/>
  <c r="C102" i="29"/>
  <c r="D102" i="29"/>
  <c r="E102" i="29"/>
  <c r="F102" i="29"/>
  <c r="H102" i="29"/>
  <c r="I102" i="29"/>
  <c r="J102" i="29"/>
  <c r="B103" i="29"/>
  <c r="C103" i="29"/>
  <c r="D103" i="29"/>
  <c r="E103" i="29"/>
  <c r="F103" i="29"/>
  <c r="H103" i="29"/>
  <c r="I103" i="29"/>
  <c r="J103" i="29" s="1"/>
  <c r="B104" i="29"/>
  <c r="C104" i="29"/>
  <c r="D104" i="29"/>
  <c r="E104" i="29"/>
  <c r="F104" i="29"/>
  <c r="H104" i="29"/>
  <c r="I104" i="29"/>
  <c r="J104" i="29" s="1"/>
  <c r="B105" i="29"/>
  <c r="C105" i="29"/>
  <c r="D105" i="29"/>
  <c r="E105" i="29"/>
  <c r="F105" i="29"/>
  <c r="H105" i="29"/>
  <c r="I105" i="29"/>
  <c r="J105" i="29"/>
  <c r="B106" i="29"/>
  <c r="C106" i="29"/>
  <c r="D106" i="29"/>
  <c r="E106" i="29"/>
  <c r="F106" i="29"/>
  <c r="H106" i="29"/>
  <c r="I106" i="29"/>
  <c r="J106" i="29" s="1"/>
  <c r="B107" i="29"/>
  <c r="C107" i="29"/>
  <c r="D107" i="29"/>
  <c r="E107" i="29"/>
  <c r="F107" i="29"/>
  <c r="H107" i="29"/>
  <c r="I107" i="29"/>
  <c r="J107" i="29" s="1"/>
  <c r="B108" i="29"/>
  <c r="C108" i="29"/>
  <c r="D108" i="29"/>
  <c r="E108" i="29"/>
  <c r="F108" i="29"/>
  <c r="H108" i="29"/>
  <c r="I108" i="29"/>
  <c r="J108" i="29"/>
  <c r="B109" i="29"/>
  <c r="C109" i="29"/>
  <c r="D109" i="29"/>
  <c r="E109" i="29"/>
  <c r="F109" i="29"/>
  <c r="H109" i="29"/>
  <c r="I109" i="29"/>
  <c r="J109" i="29" s="1"/>
  <c r="B110" i="29"/>
  <c r="C110" i="29"/>
  <c r="D110" i="29"/>
  <c r="E110" i="29"/>
  <c r="F110" i="29"/>
  <c r="H110" i="29"/>
  <c r="I110" i="29"/>
  <c r="J110" i="29"/>
  <c r="B111" i="29"/>
  <c r="C111" i="29"/>
  <c r="D111" i="29"/>
  <c r="E111" i="29"/>
  <c r="F111" i="29"/>
  <c r="H111" i="29"/>
  <c r="I111" i="29"/>
  <c r="J111" i="29" s="1"/>
  <c r="B112" i="29"/>
  <c r="C112" i="29"/>
  <c r="D112" i="29"/>
  <c r="E112" i="29"/>
  <c r="F112" i="29"/>
  <c r="H112" i="29"/>
  <c r="I112" i="29"/>
  <c r="J112" i="29"/>
  <c r="B113" i="29"/>
  <c r="C113" i="29"/>
  <c r="D113" i="29"/>
  <c r="E113" i="29"/>
  <c r="F113" i="29"/>
  <c r="H113" i="29"/>
  <c r="I113" i="29"/>
  <c r="J113" i="29"/>
  <c r="B114" i="29"/>
  <c r="C114" i="29"/>
  <c r="D114" i="29"/>
  <c r="E114" i="29"/>
  <c r="F114" i="29"/>
  <c r="H114" i="29"/>
  <c r="I114" i="29"/>
  <c r="J114" i="29" s="1"/>
  <c r="B115" i="29"/>
  <c r="C115" i="29"/>
  <c r="D115" i="29"/>
  <c r="E115" i="29"/>
  <c r="F115" i="29"/>
  <c r="H115" i="29"/>
  <c r="I115" i="29"/>
  <c r="J115" i="29" s="1"/>
  <c r="B116" i="29"/>
  <c r="C116" i="29"/>
  <c r="D116" i="29"/>
  <c r="E116" i="29"/>
  <c r="F116" i="29"/>
  <c r="H116" i="29"/>
  <c r="I116" i="29"/>
  <c r="J116" i="29"/>
  <c r="B117" i="29"/>
  <c r="C117" i="29"/>
  <c r="D117" i="29"/>
  <c r="E117" i="29"/>
  <c r="F117" i="29"/>
  <c r="H117" i="29"/>
  <c r="I117" i="29"/>
  <c r="J117" i="29" s="1"/>
  <c r="B118" i="29"/>
  <c r="C118" i="29"/>
  <c r="D118" i="29"/>
  <c r="E118" i="29"/>
  <c r="F118" i="29"/>
  <c r="H118" i="29"/>
  <c r="I118" i="29"/>
  <c r="J118" i="29"/>
  <c r="B119" i="29"/>
  <c r="C119" i="29"/>
  <c r="D119" i="29"/>
  <c r="E119" i="29"/>
  <c r="F119" i="29"/>
  <c r="H119" i="29"/>
  <c r="I119" i="29"/>
  <c r="J119" i="29" s="1"/>
  <c r="B120" i="29"/>
  <c r="C120" i="29"/>
  <c r="D120" i="29"/>
  <c r="E120" i="29"/>
  <c r="F120" i="29"/>
  <c r="H120" i="29"/>
  <c r="I120" i="29"/>
  <c r="J120" i="29" s="1"/>
  <c r="B121" i="29"/>
  <c r="C121" i="29"/>
  <c r="D121" i="29"/>
  <c r="E121" i="29"/>
  <c r="F121" i="29"/>
  <c r="H121" i="29"/>
  <c r="I121" i="29"/>
  <c r="J121" i="29"/>
  <c r="B122" i="29"/>
  <c r="C122" i="29"/>
  <c r="D122" i="29"/>
  <c r="E122" i="29"/>
  <c r="F122" i="29"/>
  <c r="H122" i="29"/>
  <c r="I122" i="29"/>
  <c r="J122" i="29" s="1"/>
  <c r="B123" i="29"/>
  <c r="C123" i="29"/>
  <c r="D123" i="29"/>
  <c r="E123" i="29"/>
  <c r="F123" i="29"/>
  <c r="H123" i="29"/>
  <c r="I123" i="29"/>
  <c r="J123" i="29" s="1"/>
  <c r="B124" i="29"/>
  <c r="C124" i="29"/>
  <c r="D124" i="29"/>
  <c r="E124" i="29"/>
  <c r="F124" i="29"/>
  <c r="H124" i="29"/>
  <c r="I124" i="29"/>
  <c r="J124" i="29"/>
  <c r="B125" i="29"/>
  <c r="C125" i="29"/>
  <c r="D125" i="29"/>
  <c r="E125" i="29"/>
  <c r="F125" i="29"/>
  <c r="H125" i="29"/>
  <c r="I125" i="29"/>
  <c r="J125" i="29" s="1"/>
  <c r="B126" i="29"/>
  <c r="C126" i="29"/>
  <c r="D126" i="29"/>
  <c r="E126" i="29"/>
  <c r="F126" i="29"/>
  <c r="H126" i="29"/>
  <c r="I126" i="29"/>
  <c r="J126" i="29"/>
  <c r="B127" i="29"/>
  <c r="C127" i="29"/>
  <c r="D127" i="29"/>
  <c r="E127" i="29"/>
  <c r="F127" i="29"/>
  <c r="H127" i="29"/>
  <c r="I127" i="29"/>
  <c r="J127" i="29" s="1"/>
  <c r="B128" i="29"/>
  <c r="C128" i="29"/>
  <c r="D128" i="29"/>
  <c r="E128" i="29"/>
  <c r="F128" i="29"/>
  <c r="H128" i="29"/>
  <c r="I128" i="29"/>
  <c r="J128" i="29" s="1"/>
  <c r="B129" i="29"/>
  <c r="C129" i="29"/>
  <c r="D129" i="29"/>
  <c r="E129" i="29"/>
  <c r="F129" i="29"/>
  <c r="H129" i="29"/>
  <c r="I129" i="29"/>
  <c r="J129" i="29"/>
  <c r="B130" i="29"/>
  <c r="C130" i="29"/>
  <c r="D130" i="29"/>
  <c r="E130" i="29"/>
  <c r="F130" i="29"/>
  <c r="H130" i="29"/>
  <c r="I130" i="29"/>
  <c r="J130" i="29" s="1"/>
  <c r="B131" i="29"/>
  <c r="C131" i="29"/>
  <c r="D131" i="29"/>
  <c r="E131" i="29"/>
  <c r="F131" i="29"/>
  <c r="H131" i="29"/>
  <c r="I131" i="29"/>
  <c r="J131" i="29" s="1"/>
  <c r="B132" i="29"/>
  <c r="C132" i="29"/>
  <c r="D132" i="29"/>
  <c r="E132" i="29"/>
  <c r="F132" i="29"/>
  <c r="H132" i="29"/>
  <c r="I132" i="29"/>
  <c r="J132" i="29"/>
  <c r="B133" i="29"/>
  <c r="C133" i="29"/>
  <c r="D133" i="29"/>
  <c r="E133" i="29"/>
  <c r="F133" i="29"/>
  <c r="H133" i="29"/>
  <c r="I133" i="29"/>
  <c r="J133" i="29" s="1"/>
  <c r="B134" i="29"/>
  <c r="C134" i="29"/>
  <c r="D134" i="29"/>
  <c r="E134" i="29"/>
  <c r="F134" i="29"/>
  <c r="H134" i="29"/>
  <c r="I134" i="29"/>
  <c r="J134" i="29"/>
  <c r="B135" i="29"/>
  <c r="C135" i="29"/>
  <c r="D135" i="29"/>
  <c r="E135" i="29"/>
  <c r="F135" i="29"/>
  <c r="H135" i="29"/>
  <c r="I135" i="29"/>
  <c r="J135" i="29" s="1"/>
  <c r="B136" i="29"/>
  <c r="C136" i="29"/>
  <c r="D136" i="29"/>
  <c r="E136" i="29"/>
  <c r="F136" i="29"/>
  <c r="H136" i="29"/>
  <c r="I136" i="29"/>
  <c r="J136" i="29" s="1"/>
  <c r="B137" i="29"/>
  <c r="C137" i="29"/>
  <c r="D137" i="29"/>
  <c r="E137" i="29"/>
  <c r="F137" i="29"/>
  <c r="H137" i="29"/>
  <c r="I137" i="29"/>
  <c r="J137" i="29"/>
  <c r="B138" i="29"/>
  <c r="C138" i="29"/>
  <c r="D138" i="29"/>
  <c r="E138" i="29"/>
  <c r="F138" i="29"/>
  <c r="H138" i="29"/>
  <c r="I138" i="29"/>
  <c r="J138" i="29" s="1"/>
  <c r="B139" i="29"/>
  <c r="C139" i="29"/>
  <c r="D139" i="29"/>
  <c r="E139" i="29"/>
  <c r="F139" i="29"/>
  <c r="H139" i="29"/>
  <c r="I139" i="29"/>
  <c r="J139" i="29" s="1"/>
  <c r="B140" i="29"/>
  <c r="C140" i="29"/>
  <c r="D140" i="29"/>
  <c r="E140" i="29"/>
  <c r="F140" i="29"/>
  <c r="H140" i="29"/>
  <c r="I140" i="29"/>
  <c r="J140" i="29"/>
  <c r="B141" i="29"/>
  <c r="C141" i="29"/>
  <c r="D141" i="29"/>
  <c r="E141" i="29"/>
  <c r="F141" i="29"/>
  <c r="H141" i="29"/>
  <c r="I141" i="29"/>
  <c r="J141" i="29" s="1"/>
  <c r="B142" i="29"/>
  <c r="C142" i="29"/>
  <c r="D142" i="29"/>
  <c r="E142" i="29"/>
  <c r="F142" i="29"/>
  <c r="H142" i="29"/>
  <c r="I142" i="29"/>
  <c r="J142" i="29"/>
  <c r="B143" i="29"/>
  <c r="C143" i="29"/>
  <c r="D143" i="29"/>
  <c r="E143" i="29"/>
  <c r="F143" i="29"/>
  <c r="H143" i="29"/>
  <c r="I143" i="29"/>
  <c r="J143" i="29" s="1"/>
  <c r="B144" i="29"/>
  <c r="C144" i="29"/>
  <c r="D144" i="29"/>
  <c r="E144" i="29"/>
  <c r="F144" i="29"/>
  <c r="H144" i="29"/>
  <c r="I144" i="29"/>
  <c r="J144" i="29" s="1"/>
  <c r="B145" i="29"/>
  <c r="C145" i="29"/>
  <c r="D145" i="29"/>
  <c r="E145" i="29"/>
  <c r="F145" i="29"/>
  <c r="H145" i="29"/>
  <c r="I145" i="29"/>
  <c r="J145" i="29"/>
  <c r="B146" i="29"/>
  <c r="C146" i="29"/>
  <c r="D146" i="29"/>
  <c r="E146" i="29"/>
  <c r="F146" i="29"/>
  <c r="H146" i="29"/>
  <c r="I146" i="29"/>
  <c r="J146" i="29" s="1"/>
  <c r="B147" i="29"/>
  <c r="C147" i="29"/>
  <c r="D147" i="29"/>
  <c r="E147" i="29"/>
  <c r="F147" i="29"/>
  <c r="H147" i="29"/>
  <c r="I147" i="29"/>
  <c r="J147" i="29" s="1"/>
  <c r="B148" i="29"/>
  <c r="C148" i="29"/>
  <c r="D148" i="29"/>
  <c r="E148" i="29"/>
  <c r="F148" i="29"/>
  <c r="H148" i="29"/>
  <c r="I148" i="29"/>
  <c r="J148" i="29"/>
  <c r="B149" i="29"/>
  <c r="C149" i="29"/>
  <c r="D149" i="29"/>
  <c r="E149" i="29"/>
  <c r="F149" i="29"/>
  <c r="H149" i="29"/>
  <c r="I149" i="29"/>
  <c r="J149" i="29" s="1"/>
  <c r="B150" i="29"/>
  <c r="C150" i="29"/>
  <c r="D150" i="29"/>
  <c r="E150" i="29"/>
  <c r="F150" i="29"/>
  <c r="H150" i="29"/>
  <c r="I150" i="29"/>
  <c r="J150" i="29"/>
  <c r="B151" i="29"/>
  <c r="C151" i="29"/>
  <c r="D151" i="29"/>
  <c r="E151" i="29"/>
  <c r="F151" i="29"/>
  <c r="H151" i="29"/>
  <c r="I151" i="29"/>
  <c r="J151" i="29" s="1"/>
  <c r="B152" i="29"/>
  <c r="C152" i="29"/>
  <c r="D152" i="29"/>
  <c r="E152" i="29"/>
  <c r="F152" i="29"/>
  <c r="H152" i="29"/>
  <c r="I152" i="29"/>
  <c r="J152" i="29" s="1"/>
  <c r="B153" i="29"/>
  <c r="C153" i="29"/>
  <c r="D153" i="29"/>
  <c r="E153" i="29"/>
  <c r="F153" i="29"/>
  <c r="H153" i="29"/>
  <c r="I153" i="29"/>
  <c r="J153" i="29"/>
  <c r="B154" i="29"/>
  <c r="C154" i="29"/>
  <c r="D154" i="29"/>
  <c r="E154" i="29"/>
  <c r="F154" i="29"/>
  <c r="H154" i="29"/>
  <c r="I154" i="29"/>
  <c r="J154" i="29" s="1"/>
  <c r="B155" i="29"/>
  <c r="C155" i="29"/>
  <c r="D155" i="29"/>
  <c r="E155" i="29"/>
  <c r="F155" i="29"/>
  <c r="H155" i="29"/>
  <c r="I155" i="29"/>
  <c r="J155" i="29" s="1"/>
  <c r="B156" i="29"/>
  <c r="C156" i="29"/>
  <c r="D156" i="29"/>
  <c r="E156" i="29"/>
  <c r="F156" i="29"/>
  <c r="H156" i="29"/>
  <c r="I156" i="29"/>
  <c r="J156" i="29"/>
  <c r="B157" i="29"/>
  <c r="C157" i="29"/>
  <c r="D157" i="29"/>
  <c r="E157" i="29"/>
  <c r="F157" i="29"/>
  <c r="H157" i="29"/>
  <c r="I157" i="29"/>
  <c r="J157" i="29" s="1"/>
  <c r="B158" i="29"/>
  <c r="C158" i="29"/>
  <c r="D158" i="29"/>
  <c r="E158" i="29"/>
  <c r="F158" i="29"/>
  <c r="H158" i="29"/>
  <c r="I158" i="29"/>
  <c r="J158" i="29"/>
  <c r="B159" i="29"/>
  <c r="C159" i="29"/>
  <c r="D159" i="29"/>
  <c r="E159" i="29"/>
  <c r="F159" i="29"/>
  <c r="H159" i="29"/>
  <c r="I159" i="29"/>
  <c r="J159" i="29" s="1"/>
  <c r="B160" i="29"/>
  <c r="C160" i="29"/>
  <c r="D160" i="29"/>
  <c r="E160" i="29"/>
  <c r="F160" i="29"/>
  <c r="H160" i="29"/>
  <c r="I160" i="29"/>
  <c r="J160" i="29" s="1"/>
  <c r="B161" i="29"/>
  <c r="C161" i="29"/>
  <c r="D161" i="29"/>
  <c r="E161" i="29"/>
  <c r="F161" i="29"/>
  <c r="H161" i="29"/>
  <c r="I161" i="29"/>
  <c r="J161" i="29"/>
  <c r="B162" i="29"/>
  <c r="C162" i="29"/>
  <c r="D162" i="29"/>
  <c r="E162" i="29"/>
  <c r="F162" i="29"/>
  <c r="H162" i="29"/>
  <c r="I162" i="29"/>
  <c r="J162" i="29" s="1"/>
  <c r="B163" i="29"/>
  <c r="C163" i="29"/>
  <c r="D163" i="29"/>
  <c r="E163" i="29"/>
  <c r="F163" i="29"/>
  <c r="H163" i="29"/>
  <c r="I163" i="29"/>
  <c r="J163" i="29" s="1"/>
  <c r="B164" i="29"/>
  <c r="C164" i="29"/>
  <c r="D164" i="29"/>
  <c r="E164" i="29"/>
  <c r="F164" i="29"/>
  <c r="H164" i="29"/>
  <c r="I164" i="29"/>
  <c r="J164" i="29"/>
  <c r="B165" i="29"/>
  <c r="C165" i="29"/>
  <c r="D165" i="29"/>
  <c r="E165" i="29"/>
  <c r="F165" i="29"/>
  <c r="H165" i="29"/>
  <c r="I165" i="29"/>
  <c r="J165" i="29" s="1"/>
  <c r="B166" i="29"/>
  <c r="C166" i="29"/>
  <c r="D166" i="29"/>
  <c r="E166" i="29"/>
  <c r="F166" i="29"/>
  <c r="H166" i="29"/>
  <c r="I166" i="29"/>
  <c r="J166" i="29"/>
  <c r="B167" i="29"/>
  <c r="C167" i="29"/>
  <c r="D167" i="29"/>
  <c r="E167" i="29"/>
  <c r="F167" i="29"/>
  <c r="H167" i="29"/>
  <c r="I167" i="29"/>
  <c r="J167" i="29" s="1"/>
  <c r="B168" i="29"/>
  <c r="C168" i="29"/>
  <c r="D168" i="29"/>
  <c r="E168" i="29"/>
  <c r="F168" i="29"/>
  <c r="H168" i="29"/>
  <c r="I168" i="29"/>
  <c r="J168" i="29" s="1"/>
  <c r="B169" i="29"/>
  <c r="C169" i="29"/>
  <c r="D169" i="29"/>
  <c r="E169" i="29"/>
  <c r="F169" i="29"/>
  <c r="H169" i="29"/>
  <c r="I169" i="29"/>
  <c r="J169" i="29"/>
  <c r="B170" i="29"/>
  <c r="C170" i="29"/>
  <c r="D170" i="29"/>
  <c r="E170" i="29"/>
  <c r="F170" i="29"/>
  <c r="H170" i="29"/>
  <c r="I170" i="29"/>
  <c r="J170" i="29" s="1"/>
  <c r="B171" i="29"/>
  <c r="C171" i="29"/>
  <c r="D171" i="29"/>
  <c r="E171" i="29"/>
  <c r="F171" i="29"/>
  <c r="H171" i="29"/>
  <c r="I171" i="29"/>
  <c r="J171" i="29" s="1"/>
  <c r="B172" i="29"/>
  <c r="C172" i="29"/>
  <c r="D172" i="29"/>
  <c r="E172" i="29"/>
  <c r="F172" i="29"/>
  <c r="H172" i="29"/>
  <c r="I172" i="29"/>
  <c r="J172" i="29"/>
  <c r="B173" i="29"/>
  <c r="C173" i="29"/>
  <c r="D173" i="29"/>
  <c r="E173" i="29"/>
  <c r="F173" i="29"/>
  <c r="H173" i="29"/>
  <c r="I173" i="29"/>
  <c r="J173" i="29" s="1"/>
  <c r="B174" i="29"/>
  <c r="C174" i="29"/>
  <c r="D174" i="29"/>
  <c r="E174" i="29"/>
  <c r="F174" i="29"/>
  <c r="H174" i="29"/>
  <c r="I174" i="29"/>
  <c r="J174" i="29"/>
  <c r="B175" i="29"/>
  <c r="C175" i="29"/>
  <c r="D175" i="29"/>
  <c r="E175" i="29"/>
  <c r="F175" i="29"/>
  <c r="H175" i="29"/>
  <c r="I175" i="29"/>
  <c r="J175" i="29" s="1"/>
  <c r="B176" i="29"/>
  <c r="C176" i="29"/>
  <c r="D176" i="29"/>
  <c r="E176" i="29"/>
  <c r="F176" i="29"/>
  <c r="H176" i="29"/>
  <c r="I176" i="29"/>
  <c r="J176" i="29" s="1"/>
  <c r="B177" i="29"/>
  <c r="C177" i="29"/>
  <c r="D177" i="29"/>
  <c r="E177" i="29"/>
  <c r="F177" i="29"/>
  <c r="H177" i="29"/>
  <c r="I177" i="29"/>
  <c r="J177" i="29"/>
  <c r="B178" i="29"/>
  <c r="C178" i="29"/>
  <c r="D178" i="29"/>
  <c r="E178" i="29"/>
  <c r="F178" i="29"/>
  <c r="H178" i="29"/>
  <c r="I178" i="29"/>
  <c r="J178" i="29" s="1"/>
  <c r="B179" i="29"/>
  <c r="C179" i="29"/>
  <c r="D179" i="29"/>
  <c r="E179" i="29"/>
  <c r="F179" i="29"/>
  <c r="H179" i="29"/>
  <c r="I179" i="29"/>
  <c r="J179" i="29" s="1"/>
  <c r="B180" i="29"/>
  <c r="C180" i="29"/>
  <c r="D180" i="29"/>
  <c r="E180" i="29"/>
  <c r="F180" i="29"/>
  <c r="H180" i="29"/>
  <c r="I180" i="29"/>
  <c r="J180" i="29"/>
  <c r="B181" i="29"/>
  <c r="C181" i="29"/>
  <c r="D181" i="29"/>
  <c r="E181" i="29"/>
  <c r="F181" i="29"/>
  <c r="H181" i="29"/>
  <c r="I181" i="29"/>
  <c r="J181" i="29" s="1"/>
  <c r="B182" i="29"/>
  <c r="C182" i="29"/>
  <c r="D182" i="29"/>
  <c r="E182" i="29"/>
  <c r="F182" i="29"/>
  <c r="H182" i="29"/>
  <c r="I182" i="29"/>
  <c r="J182" i="29"/>
  <c r="B183" i="29"/>
  <c r="C183" i="29"/>
  <c r="D183" i="29"/>
  <c r="E183" i="29"/>
  <c r="F183" i="29"/>
  <c r="H183" i="29"/>
  <c r="I183" i="29"/>
  <c r="J183" i="29" s="1"/>
  <c r="B184" i="29"/>
  <c r="C184" i="29"/>
  <c r="D184" i="29"/>
  <c r="E184" i="29"/>
  <c r="F184" i="29"/>
  <c r="H184" i="29"/>
  <c r="I184" i="29"/>
  <c r="J184" i="29" s="1"/>
  <c r="B185" i="29"/>
  <c r="C185" i="29"/>
  <c r="D185" i="29"/>
  <c r="E185" i="29"/>
  <c r="F185" i="29"/>
  <c r="H185" i="29"/>
  <c r="I185" i="29"/>
  <c r="J185" i="29"/>
  <c r="B186" i="29"/>
  <c r="C186" i="29"/>
  <c r="D186" i="29"/>
  <c r="E186" i="29"/>
  <c r="F186" i="29"/>
  <c r="H186" i="29"/>
  <c r="I186" i="29"/>
  <c r="J186" i="29" s="1"/>
  <c r="B187" i="29"/>
  <c r="C187" i="29"/>
  <c r="D187" i="29"/>
  <c r="E187" i="29"/>
  <c r="F187" i="29"/>
  <c r="H187" i="29"/>
  <c r="I187" i="29"/>
  <c r="J187" i="29" s="1"/>
  <c r="B188" i="29"/>
  <c r="C188" i="29"/>
  <c r="D188" i="29"/>
  <c r="E188" i="29"/>
  <c r="F188" i="29"/>
  <c r="H188" i="29"/>
  <c r="I188" i="29"/>
  <c r="J188" i="29"/>
  <c r="B189" i="29"/>
  <c r="C189" i="29"/>
  <c r="D189" i="29"/>
  <c r="E189" i="29"/>
  <c r="F189" i="29"/>
  <c r="H189" i="29"/>
  <c r="I189" i="29"/>
  <c r="J189" i="29" s="1"/>
  <c r="B190" i="29"/>
  <c r="C190" i="29"/>
  <c r="D190" i="29"/>
  <c r="E190" i="29"/>
  <c r="F190" i="29"/>
  <c r="H190" i="29"/>
  <c r="I190" i="29"/>
  <c r="J190" i="29"/>
  <c r="B191" i="29"/>
  <c r="C191" i="29"/>
  <c r="D191" i="29"/>
  <c r="E191" i="29"/>
  <c r="F191" i="29"/>
  <c r="H191" i="29"/>
  <c r="I191" i="29"/>
  <c r="J191" i="29" s="1"/>
  <c r="B192" i="29"/>
  <c r="C192" i="29"/>
  <c r="D192" i="29"/>
  <c r="E192" i="29"/>
  <c r="F192" i="29"/>
  <c r="H192" i="29"/>
  <c r="I192" i="29"/>
  <c r="J192" i="29" s="1"/>
  <c r="B193" i="29"/>
  <c r="C193" i="29"/>
  <c r="D193" i="29"/>
  <c r="E193" i="29"/>
  <c r="F193" i="29"/>
  <c r="H193" i="29"/>
  <c r="I193" i="29"/>
  <c r="J193" i="29"/>
  <c r="B194" i="29"/>
  <c r="C194" i="29"/>
  <c r="D194" i="29"/>
  <c r="E194" i="29"/>
  <c r="F194" i="29"/>
  <c r="H194" i="29"/>
  <c r="I194" i="29"/>
  <c r="J194" i="29" s="1"/>
  <c r="B195" i="29"/>
  <c r="C195" i="29"/>
  <c r="D195" i="29"/>
  <c r="E195" i="29"/>
  <c r="F195" i="29"/>
  <c r="H195" i="29"/>
  <c r="I195" i="29"/>
  <c r="J195" i="29" s="1"/>
  <c r="B196" i="29"/>
  <c r="C196" i="29"/>
  <c r="D196" i="29"/>
  <c r="E196" i="29"/>
  <c r="F196" i="29"/>
  <c r="H196" i="29"/>
  <c r="I196" i="29"/>
  <c r="J196" i="29"/>
  <c r="B197" i="29"/>
  <c r="C197" i="29"/>
  <c r="D197" i="29"/>
  <c r="E197" i="29"/>
  <c r="F197" i="29"/>
  <c r="H197" i="29"/>
  <c r="I197" i="29"/>
  <c r="J197" i="29" s="1"/>
  <c r="B198" i="29"/>
  <c r="C198" i="29"/>
  <c r="D198" i="29"/>
  <c r="E198" i="29"/>
  <c r="F198" i="29"/>
  <c r="H198" i="29"/>
  <c r="I198" i="29"/>
  <c r="J198" i="29"/>
  <c r="B199" i="29"/>
  <c r="C199" i="29"/>
  <c r="D199" i="29"/>
  <c r="E199" i="29"/>
  <c r="F199" i="29"/>
  <c r="H199" i="29"/>
  <c r="I199" i="29"/>
  <c r="J199" i="29" s="1"/>
  <c r="B200" i="29"/>
  <c r="C200" i="29"/>
  <c r="D200" i="29"/>
  <c r="E200" i="29"/>
  <c r="F200" i="29"/>
  <c r="H200" i="29"/>
  <c r="I200" i="29"/>
  <c r="J200" i="29" s="1"/>
  <c r="B201" i="29"/>
  <c r="C201" i="29"/>
  <c r="D201" i="29"/>
  <c r="E201" i="29"/>
  <c r="F201" i="29"/>
  <c r="H201" i="29"/>
  <c r="I201" i="29"/>
  <c r="J201" i="29"/>
  <c r="B202" i="29"/>
  <c r="C202" i="29"/>
  <c r="D202" i="29"/>
  <c r="E202" i="29"/>
  <c r="F202" i="29"/>
  <c r="H202" i="29"/>
  <c r="I202" i="29"/>
  <c r="J202" i="29" s="1"/>
  <c r="B203" i="29"/>
  <c r="C203" i="29"/>
  <c r="D203" i="29"/>
  <c r="E203" i="29"/>
  <c r="F203" i="29"/>
  <c r="H203" i="29"/>
  <c r="I203" i="29"/>
  <c r="J203" i="29" s="1"/>
  <c r="B204" i="29"/>
  <c r="C204" i="29"/>
  <c r="D204" i="29"/>
  <c r="E204" i="29"/>
  <c r="F204" i="29"/>
  <c r="H204" i="29"/>
  <c r="I204" i="29"/>
  <c r="J204" i="29"/>
  <c r="B205" i="29"/>
  <c r="C205" i="29"/>
  <c r="D205" i="29"/>
  <c r="E205" i="29"/>
  <c r="F205" i="29"/>
  <c r="H205" i="29"/>
  <c r="I205" i="29"/>
  <c r="J205" i="29" s="1"/>
  <c r="B206" i="29"/>
  <c r="C206" i="29"/>
  <c r="D206" i="29"/>
  <c r="E206" i="29"/>
  <c r="F206" i="29"/>
  <c r="H206" i="29"/>
  <c r="I206" i="29"/>
  <c r="J206" i="29"/>
  <c r="B207" i="29"/>
  <c r="C207" i="29"/>
  <c r="D207" i="29"/>
  <c r="E207" i="29"/>
  <c r="F207" i="29"/>
  <c r="H207" i="29"/>
  <c r="I207" i="29"/>
  <c r="J207" i="29" s="1"/>
  <c r="B208" i="29"/>
  <c r="C208" i="29"/>
  <c r="D208" i="29"/>
  <c r="E208" i="29"/>
  <c r="F208" i="29"/>
  <c r="H208" i="29"/>
  <c r="I208" i="29"/>
  <c r="J208" i="29" s="1"/>
  <c r="B209" i="29"/>
  <c r="C209" i="29"/>
  <c r="D209" i="29"/>
  <c r="E209" i="29"/>
  <c r="F209" i="29"/>
  <c r="H209" i="29"/>
  <c r="I209" i="29"/>
  <c r="J209" i="29"/>
  <c r="B210" i="29"/>
  <c r="C210" i="29"/>
  <c r="D210" i="29"/>
  <c r="E210" i="29"/>
  <c r="F210" i="29"/>
  <c r="H210" i="29"/>
  <c r="I210" i="29"/>
  <c r="J210" i="29"/>
  <c r="B211" i="29"/>
  <c r="C211" i="29"/>
  <c r="D211" i="29"/>
  <c r="E211" i="29"/>
  <c r="F211" i="29"/>
  <c r="H211" i="29"/>
  <c r="I211" i="29"/>
  <c r="J211" i="29" s="1"/>
  <c r="B212" i="29"/>
  <c r="C212" i="29"/>
  <c r="D212" i="29"/>
  <c r="E212" i="29"/>
  <c r="F212" i="29"/>
  <c r="H212" i="29"/>
  <c r="I212" i="29"/>
  <c r="J212" i="29"/>
  <c r="B213" i="29"/>
  <c r="C213" i="29"/>
  <c r="D213" i="29"/>
  <c r="E213" i="29"/>
  <c r="F213" i="29"/>
  <c r="H213" i="29"/>
  <c r="I213" i="29"/>
  <c r="J213" i="29" s="1"/>
  <c r="B214" i="29"/>
  <c r="C214" i="29"/>
  <c r="D214" i="29"/>
  <c r="E214" i="29"/>
  <c r="F214" i="29"/>
  <c r="H214" i="29"/>
  <c r="I214" i="29"/>
  <c r="J214" i="29"/>
  <c r="B215" i="29"/>
  <c r="C215" i="29"/>
  <c r="D215" i="29"/>
  <c r="E215" i="29"/>
  <c r="F215" i="29"/>
  <c r="H215" i="29"/>
  <c r="I215" i="29"/>
  <c r="J215" i="29" s="1"/>
  <c r="B216" i="29"/>
  <c r="C216" i="29"/>
  <c r="D216" i="29"/>
  <c r="E216" i="29"/>
  <c r="F216" i="29"/>
  <c r="H216" i="29"/>
  <c r="I216" i="29"/>
  <c r="J216" i="29"/>
  <c r="B217" i="29"/>
  <c r="C217" i="29"/>
  <c r="D217" i="29"/>
  <c r="E217" i="29"/>
  <c r="F217" i="29"/>
  <c r="H217" i="29"/>
  <c r="I217" i="29"/>
  <c r="J217" i="29"/>
  <c r="B218" i="29"/>
  <c r="C218" i="29"/>
  <c r="D218" i="29"/>
  <c r="E218" i="29"/>
  <c r="F218" i="29"/>
  <c r="H218" i="29"/>
  <c r="I218" i="29"/>
  <c r="J218" i="29"/>
  <c r="B219" i="29"/>
  <c r="C219" i="29"/>
  <c r="D219" i="29"/>
  <c r="E219" i="29"/>
  <c r="F219" i="29"/>
  <c r="H219" i="29"/>
  <c r="I219" i="29"/>
  <c r="J219" i="29" s="1"/>
  <c r="B220" i="29"/>
  <c r="C220" i="29"/>
  <c r="D220" i="29"/>
  <c r="E220" i="29"/>
  <c r="F220" i="29"/>
  <c r="H220" i="29"/>
  <c r="I220" i="29"/>
  <c r="J220" i="29"/>
  <c r="B221" i="29"/>
  <c r="C221" i="29"/>
  <c r="D221" i="29"/>
  <c r="E221" i="29"/>
  <c r="F221" i="29"/>
  <c r="H221" i="29"/>
  <c r="I221" i="29"/>
  <c r="J221" i="29" s="1"/>
  <c r="B222" i="29"/>
  <c r="C222" i="29"/>
  <c r="D222" i="29"/>
  <c r="E222" i="29"/>
  <c r="F222" i="29"/>
  <c r="H222" i="29"/>
  <c r="I222" i="29"/>
  <c r="J222" i="29"/>
  <c r="B223" i="29"/>
  <c r="C223" i="29"/>
  <c r="D223" i="29"/>
  <c r="E223" i="29"/>
  <c r="F223" i="29"/>
  <c r="H223" i="29"/>
  <c r="I223" i="29"/>
  <c r="J223" i="29" s="1"/>
  <c r="B224" i="29"/>
  <c r="C224" i="29"/>
  <c r="D224" i="29"/>
  <c r="E224" i="29"/>
  <c r="F224" i="29"/>
  <c r="H224" i="29"/>
  <c r="I224" i="29"/>
  <c r="J224" i="29"/>
  <c r="B225" i="29"/>
  <c r="C225" i="29"/>
  <c r="D225" i="29"/>
  <c r="E225" i="29"/>
  <c r="F225" i="29"/>
  <c r="H225" i="29"/>
  <c r="I225" i="29"/>
  <c r="J225" i="29"/>
  <c r="B226" i="29"/>
  <c r="C226" i="29"/>
  <c r="D226" i="29"/>
  <c r="E226" i="29"/>
  <c r="F226" i="29"/>
  <c r="H226" i="29"/>
  <c r="I226" i="29"/>
  <c r="J226" i="29"/>
  <c r="B227" i="29"/>
  <c r="C227" i="29"/>
  <c r="D227" i="29"/>
  <c r="E227" i="29"/>
  <c r="F227" i="29"/>
  <c r="H227" i="29"/>
  <c r="I227" i="29"/>
  <c r="J227" i="29" s="1"/>
  <c r="B228" i="29"/>
  <c r="C228" i="29"/>
  <c r="D228" i="29"/>
  <c r="E228" i="29"/>
  <c r="F228" i="29"/>
  <c r="H228" i="29"/>
  <c r="I228" i="29"/>
  <c r="J228" i="29"/>
  <c r="B229" i="29"/>
  <c r="C229" i="29"/>
  <c r="D229" i="29"/>
  <c r="E229" i="29"/>
  <c r="F229" i="29"/>
  <c r="H229" i="29"/>
  <c r="I229" i="29"/>
  <c r="J229" i="29" s="1"/>
  <c r="B230" i="29"/>
  <c r="C230" i="29"/>
  <c r="D230" i="29"/>
  <c r="E230" i="29"/>
  <c r="F230" i="29"/>
  <c r="H230" i="29"/>
  <c r="I230" i="29"/>
  <c r="J230" i="29"/>
  <c r="B231" i="29"/>
  <c r="C231" i="29"/>
  <c r="D231" i="29"/>
  <c r="E231" i="29"/>
  <c r="F231" i="29"/>
  <c r="H231" i="29"/>
  <c r="I231" i="29"/>
  <c r="J231" i="29" s="1"/>
  <c r="B232" i="29"/>
  <c r="C232" i="29"/>
  <c r="D232" i="29"/>
  <c r="E232" i="29"/>
  <c r="F232" i="29"/>
  <c r="H232" i="29"/>
  <c r="I232" i="29"/>
  <c r="J232" i="29"/>
  <c r="B233" i="29"/>
  <c r="C233" i="29"/>
  <c r="D233" i="29"/>
  <c r="E233" i="29"/>
  <c r="F233" i="29"/>
  <c r="H233" i="29"/>
  <c r="I233" i="29"/>
  <c r="J233" i="29"/>
  <c r="B234" i="29"/>
  <c r="C234" i="29"/>
  <c r="D234" i="29"/>
  <c r="E234" i="29"/>
  <c r="F234" i="29"/>
  <c r="H234" i="29"/>
  <c r="I234" i="29"/>
  <c r="J234" i="29"/>
  <c r="B235" i="29"/>
  <c r="C235" i="29"/>
  <c r="D235" i="29"/>
  <c r="E235" i="29"/>
  <c r="F235" i="29"/>
  <c r="H235" i="29"/>
  <c r="I235" i="29"/>
  <c r="J235" i="29" s="1"/>
  <c r="B236" i="29"/>
  <c r="C236" i="29"/>
  <c r="D236" i="29"/>
  <c r="E236" i="29"/>
  <c r="F236" i="29"/>
  <c r="H236" i="29"/>
  <c r="I236" i="29"/>
  <c r="J236" i="29"/>
  <c r="B237" i="29"/>
  <c r="C237" i="29"/>
  <c r="D237" i="29"/>
  <c r="E237" i="29"/>
  <c r="F237" i="29"/>
  <c r="H237" i="29"/>
  <c r="I237" i="29"/>
  <c r="J237" i="29" s="1"/>
  <c r="B238" i="29"/>
  <c r="C238" i="29"/>
  <c r="D238" i="29"/>
  <c r="E238" i="29"/>
  <c r="F238" i="29"/>
  <c r="H238" i="29"/>
  <c r="I238" i="29"/>
  <c r="J238" i="29"/>
  <c r="B239" i="29"/>
  <c r="C239" i="29"/>
  <c r="D239" i="29"/>
  <c r="E239" i="29"/>
  <c r="F239" i="29"/>
  <c r="H239" i="29"/>
  <c r="I239" i="29"/>
  <c r="J239" i="29" s="1"/>
  <c r="B240" i="29"/>
  <c r="C240" i="29"/>
  <c r="D240" i="29"/>
  <c r="E240" i="29"/>
  <c r="F240" i="29"/>
  <c r="H240" i="29"/>
  <c r="I240" i="29"/>
  <c r="J240" i="29"/>
  <c r="B241" i="29"/>
  <c r="C241" i="29"/>
  <c r="D241" i="29"/>
  <c r="E241" i="29"/>
  <c r="F241" i="29"/>
  <c r="H241" i="29"/>
  <c r="I241" i="29"/>
  <c r="J241" i="29"/>
  <c r="B242" i="29"/>
  <c r="C242" i="29"/>
  <c r="D242" i="29"/>
  <c r="E242" i="29"/>
  <c r="F242" i="29"/>
  <c r="H242" i="29"/>
  <c r="I242" i="29"/>
  <c r="J242" i="29"/>
  <c r="B243" i="29"/>
  <c r="C243" i="29"/>
  <c r="D243" i="29"/>
  <c r="E243" i="29"/>
  <c r="F243" i="29"/>
  <c r="H243" i="29"/>
  <c r="I243" i="29"/>
  <c r="J243" i="29" s="1"/>
  <c r="B244" i="29"/>
  <c r="C244" i="29"/>
  <c r="D244" i="29"/>
  <c r="E244" i="29"/>
  <c r="F244" i="29"/>
  <c r="H244" i="29"/>
  <c r="I244" i="29"/>
  <c r="J244" i="29"/>
  <c r="B245" i="29"/>
  <c r="C245" i="29"/>
  <c r="D245" i="29"/>
  <c r="E245" i="29"/>
  <c r="F245" i="29"/>
  <c r="H245" i="29"/>
  <c r="I245" i="29"/>
  <c r="J245" i="29" s="1"/>
  <c r="B246" i="29"/>
  <c r="C246" i="29"/>
  <c r="D246" i="29"/>
  <c r="E246" i="29"/>
  <c r="F246" i="29"/>
  <c r="H246" i="29"/>
  <c r="I246" i="29"/>
  <c r="J246" i="29"/>
  <c r="B247" i="29"/>
  <c r="C247" i="29"/>
  <c r="D247" i="29"/>
  <c r="E247" i="29"/>
  <c r="F247" i="29"/>
  <c r="H247" i="29"/>
  <c r="I247" i="29"/>
  <c r="J247" i="29" s="1"/>
  <c r="B248" i="29"/>
  <c r="C248" i="29"/>
  <c r="D248" i="29"/>
  <c r="E248" i="29"/>
  <c r="F248" i="29"/>
  <c r="H248" i="29"/>
  <c r="I248" i="29"/>
  <c r="J248" i="29"/>
  <c r="B249" i="29"/>
  <c r="C249" i="29"/>
  <c r="D249" i="29"/>
  <c r="E249" i="29"/>
  <c r="F249" i="29"/>
  <c r="H249" i="29"/>
  <c r="I249" i="29"/>
  <c r="J249" i="29"/>
  <c r="B250" i="29"/>
  <c r="C250" i="29"/>
  <c r="D250" i="29"/>
  <c r="E250" i="29"/>
  <c r="F250" i="29"/>
  <c r="H250" i="29"/>
  <c r="I250" i="29"/>
  <c r="J250" i="29"/>
  <c r="B251" i="29"/>
  <c r="C251" i="29"/>
  <c r="D251" i="29"/>
  <c r="E251" i="29"/>
  <c r="F251" i="29"/>
  <c r="H251" i="29"/>
  <c r="I251" i="29"/>
  <c r="J251" i="29" s="1"/>
  <c r="B252" i="29"/>
  <c r="C252" i="29"/>
  <c r="D252" i="29"/>
  <c r="E252" i="29"/>
  <c r="F252" i="29"/>
  <c r="H252" i="29"/>
  <c r="I252" i="29"/>
  <c r="J252" i="29"/>
  <c r="B253" i="29"/>
  <c r="C253" i="29"/>
  <c r="D253" i="29"/>
  <c r="E253" i="29"/>
  <c r="F253" i="29"/>
  <c r="H253" i="29"/>
  <c r="I253" i="29"/>
  <c r="J253" i="29" s="1"/>
  <c r="B254" i="29"/>
  <c r="C254" i="29"/>
  <c r="D254" i="29"/>
  <c r="E254" i="29"/>
  <c r="F254" i="29"/>
  <c r="H254" i="29"/>
  <c r="I254" i="29"/>
  <c r="J254" i="29"/>
  <c r="B255" i="29"/>
  <c r="C255" i="29"/>
  <c r="D255" i="29"/>
  <c r="E255" i="29"/>
  <c r="F255" i="29"/>
  <c r="H255" i="29"/>
  <c r="I255" i="29"/>
  <c r="J255" i="29" s="1"/>
  <c r="B256" i="29"/>
  <c r="C256" i="29"/>
  <c r="D256" i="29"/>
  <c r="E256" i="29"/>
  <c r="F256" i="29"/>
  <c r="H256" i="29"/>
  <c r="I256" i="29"/>
  <c r="J256" i="29"/>
  <c r="B257" i="29"/>
  <c r="C257" i="29"/>
  <c r="D257" i="29"/>
  <c r="E257" i="29"/>
  <c r="F257" i="29"/>
  <c r="H257" i="29"/>
  <c r="I257" i="29"/>
  <c r="J257" i="29"/>
  <c r="B258" i="29"/>
  <c r="C258" i="29"/>
  <c r="D258" i="29"/>
  <c r="E258" i="29"/>
  <c r="F258" i="29"/>
  <c r="H258" i="29"/>
  <c r="I258" i="29"/>
  <c r="J258" i="29"/>
  <c r="B259" i="29"/>
  <c r="C259" i="29"/>
  <c r="D259" i="29"/>
  <c r="E259" i="29"/>
  <c r="F259" i="29"/>
  <c r="H259" i="29"/>
  <c r="I259" i="29"/>
  <c r="J259" i="29" s="1"/>
  <c r="B260" i="29"/>
  <c r="C260" i="29"/>
  <c r="D260" i="29"/>
  <c r="E260" i="29"/>
  <c r="F260" i="29"/>
  <c r="H260" i="29"/>
  <c r="I260" i="29"/>
  <c r="J260" i="29"/>
  <c r="B261" i="29"/>
  <c r="C261" i="29"/>
  <c r="D261" i="29"/>
  <c r="E261" i="29"/>
  <c r="F261" i="29"/>
  <c r="H261" i="29"/>
  <c r="I261" i="29"/>
  <c r="J261" i="29" s="1"/>
  <c r="B262" i="29"/>
  <c r="C262" i="29"/>
  <c r="D262" i="29"/>
  <c r="E262" i="29"/>
  <c r="F262" i="29"/>
  <c r="H262" i="29"/>
  <c r="I262" i="29"/>
  <c r="J262" i="29"/>
  <c r="B263" i="29"/>
  <c r="C263" i="29"/>
  <c r="D263" i="29"/>
  <c r="E263" i="29"/>
  <c r="F263" i="29"/>
  <c r="H263" i="29"/>
  <c r="I263" i="29"/>
  <c r="J263" i="29" s="1"/>
  <c r="B264" i="29"/>
  <c r="C264" i="29"/>
  <c r="D264" i="29"/>
  <c r="E264" i="29"/>
  <c r="F264" i="29"/>
  <c r="H264" i="29"/>
  <c r="I264" i="29"/>
  <c r="J264" i="29"/>
  <c r="B265" i="29"/>
  <c r="C265" i="29"/>
  <c r="D265" i="29"/>
  <c r="E265" i="29"/>
  <c r="F265" i="29"/>
  <c r="H265" i="29"/>
  <c r="I265" i="29"/>
  <c r="J265" i="29"/>
  <c r="B266" i="29"/>
  <c r="C266" i="29"/>
  <c r="D266" i="29"/>
  <c r="E266" i="29"/>
  <c r="F266" i="29"/>
  <c r="H266" i="29"/>
  <c r="I266" i="29"/>
  <c r="J266" i="29"/>
  <c r="B267" i="29"/>
  <c r="C267" i="29"/>
  <c r="D267" i="29"/>
  <c r="E267" i="29"/>
  <c r="F267" i="29"/>
  <c r="H267" i="29"/>
  <c r="I267" i="29"/>
  <c r="J267" i="29" s="1"/>
  <c r="B268" i="29"/>
  <c r="C268" i="29"/>
  <c r="D268" i="29"/>
  <c r="E268" i="29"/>
  <c r="F268" i="29"/>
  <c r="H268" i="29"/>
  <c r="I268" i="29"/>
  <c r="J268" i="29"/>
  <c r="B269" i="29"/>
  <c r="C269" i="29"/>
  <c r="D269" i="29"/>
  <c r="E269" i="29"/>
  <c r="F269" i="29"/>
  <c r="H269" i="29"/>
  <c r="I269" i="29"/>
  <c r="J269" i="29" s="1"/>
  <c r="B270" i="29"/>
  <c r="C270" i="29"/>
  <c r="D270" i="29"/>
  <c r="E270" i="29"/>
  <c r="F270" i="29"/>
  <c r="H270" i="29"/>
  <c r="I270" i="29"/>
  <c r="J270" i="29"/>
  <c r="B271" i="29"/>
  <c r="C271" i="29"/>
  <c r="D271" i="29"/>
  <c r="E271" i="29"/>
  <c r="F271" i="29"/>
  <c r="H271" i="29"/>
  <c r="I271" i="29"/>
  <c r="J271" i="29" s="1"/>
  <c r="B272" i="29"/>
  <c r="C272" i="29"/>
  <c r="D272" i="29"/>
  <c r="E272" i="29"/>
  <c r="F272" i="29"/>
  <c r="H272" i="29"/>
  <c r="I272" i="29"/>
  <c r="J272" i="29"/>
  <c r="B273" i="29"/>
  <c r="C273" i="29"/>
  <c r="D273" i="29"/>
  <c r="E273" i="29"/>
  <c r="F273" i="29"/>
  <c r="H273" i="29"/>
  <c r="I273" i="29"/>
  <c r="J273" i="29"/>
  <c r="B274" i="29"/>
  <c r="C274" i="29"/>
  <c r="D274" i="29"/>
  <c r="E274" i="29"/>
  <c r="F274" i="29"/>
  <c r="H274" i="29"/>
  <c r="I274" i="29"/>
  <c r="J274" i="29"/>
  <c r="B275" i="29"/>
  <c r="C275" i="29"/>
  <c r="D275" i="29"/>
  <c r="E275" i="29"/>
  <c r="F275" i="29"/>
  <c r="H275" i="29"/>
  <c r="I275" i="29"/>
  <c r="J275" i="29" s="1"/>
  <c r="B276" i="29"/>
  <c r="C276" i="29"/>
  <c r="D276" i="29"/>
  <c r="E276" i="29"/>
  <c r="F276" i="29"/>
  <c r="H276" i="29"/>
  <c r="I276" i="29"/>
  <c r="J276" i="29"/>
  <c r="B277" i="29"/>
  <c r="C277" i="29"/>
  <c r="D277" i="29"/>
  <c r="E277" i="29"/>
  <c r="F277" i="29"/>
  <c r="H277" i="29"/>
  <c r="I277" i="29"/>
  <c r="J277" i="29" s="1"/>
  <c r="B278" i="29"/>
  <c r="C278" i="29"/>
  <c r="D278" i="29"/>
  <c r="E278" i="29"/>
  <c r="F278" i="29"/>
  <c r="H278" i="29"/>
  <c r="I278" i="29"/>
  <c r="J278" i="29"/>
  <c r="B279" i="29"/>
  <c r="C279" i="29"/>
  <c r="D279" i="29"/>
  <c r="E279" i="29"/>
  <c r="F279" i="29"/>
  <c r="H279" i="29"/>
  <c r="I279" i="29"/>
  <c r="J279" i="29" s="1"/>
  <c r="B280" i="29"/>
  <c r="C280" i="29"/>
  <c r="D280" i="29"/>
  <c r="E280" i="29"/>
  <c r="F280" i="29"/>
  <c r="H280" i="29"/>
  <c r="I280" i="29"/>
  <c r="J280" i="29"/>
  <c r="B281" i="29"/>
  <c r="C281" i="29"/>
  <c r="D281" i="29"/>
  <c r="E281" i="29"/>
  <c r="F281" i="29"/>
  <c r="H281" i="29"/>
  <c r="I281" i="29"/>
  <c r="J281" i="29"/>
  <c r="B282" i="29"/>
  <c r="C282" i="29"/>
  <c r="D282" i="29"/>
  <c r="E282" i="29"/>
  <c r="F282" i="29"/>
  <c r="H282" i="29"/>
  <c r="I282" i="29"/>
  <c r="J282" i="29"/>
  <c r="B283" i="29"/>
  <c r="C283" i="29"/>
  <c r="D283" i="29"/>
  <c r="E283" i="29"/>
  <c r="F283" i="29"/>
  <c r="H283" i="29"/>
  <c r="I283" i="29"/>
  <c r="J283" i="29" s="1"/>
  <c r="B284" i="29"/>
  <c r="C284" i="29"/>
  <c r="D284" i="29"/>
  <c r="E284" i="29"/>
  <c r="F284" i="29"/>
  <c r="H284" i="29"/>
  <c r="I284" i="29"/>
  <c r="J284" i="29"/>
  <c r="B285" i="29"/>
  <c r="C285" i="29"/>
  <c r="D285" i="29"/>
  <c r="E285" i="29"/>
  <c r="F285" i="29"/>
  <c r="H285" i="29"/>
  <c r="I285" i="29"/>
  <c r="J285" i="29" s="1"/>
  <c r="B286" i="29"/>
  <c r="C286" i="29"/>
  <c r="D286" i="29"/>
  <c r="E286" i="29"/>
  <c r="F286" i="29"/>
  <c r="H286" i="29"/>
  <c r="I286" i="29"/>
  <c r="J286" i="29"/>
  <c r="B287" i="29"/>
  <c r="C287" i="29"/>
  <c r="D287" i="29"/>
  <c r="E287" i="29"/>
  <c r="F287" i="29"/>
  <c r="H287" i="29"/>
  <c r="I287" i="29"/>
  <c r="J287" i="29" s="1"/>
  <c r="B288" i="29"/>
  <c r="C288" i="29"/>
  <c r="D288" i="29"/>
  <c r="E288" i="29"/>
  <c r="F288" i="29"/>
  <c r="H288" i="29"/>
  <c r="I288" i="29"/>
  <c r="J288" i="29"/>
  <c r="B289" i="29"/>
  <c r="C289" i="29"/>
  <c r="D289" i="29"/>
  <c r="E289" i="29"/>
  <c r="F289" i="29"/>
  <c r="H289" i="29"/>
  <c r="I289" i="29"/>
  <c r="J289" i="29"/>
  <c r="B290" i="29"/>
  <c r="C290" i="29"/>
  <c r="D290" i="29"/>
  <c r="E290" i="29"/>
  <c r="F290" i="29"/>
  <c r="H290" i="29"/>
  <c r="I290" i="29"/>
  <c r="J290" i="29"/>
  <c r="B291" i="29"/>
  <c r="C291" i="29"/>
  <c r="D291" i="29"/>
  <c r="E291" i="29"/>
  <c r="F291" i="29"/>
  <c r="H291" i="29"/>
  <c r="I291" i="29"/>
  <c r="J291" i="29" s="1"/>
  <c r="B292" i="29"/>
  <c r="C292" i="29"/>
  <c r="D292" i="29"/>
  <c r="E292" i="29"/>
  <c r="F292" i="29"/>
  <c r="H292" i="29"/>
  <c r="I292" i="29"/>
  <c r="J292" i="29"/>
  <c r="B293" i="29"/>
  <c r="C293" i="29"/>
  <c r="D293" i="29"/>
  <c r="E293" i="29"/>
  <c r="F293" i="29"/>
  <c r="H293" i="29"/>
  <c r="I293" i="29"/>
  <c r="J293" i="29" s="1"/>
  <c r="B294" i="29"/>
  <c r="C294" i="29"/>
  <c r="D294" i="29"/>
  <c r="E294" i="29"/>
  <c r="F294" i="29"/>
  <c r="H294" i="29"/>
  <c r="I294" i="29"/>
  <c r="J294" i="29"/>
  <c r="B295" i="29"/>
  <c r="C295" i="29"/>
  <c r="D295" i="29"/>
  <c r="E295" i="29"/>
  <c r="F295" i="29"/>
  <c r="H295" i="29"/>
  <c r="I295" i="29"/>
  <c r="J295" i="29" s="1"/>
  <c r="B296" i="29"/>
  <c r="C296" i="29"/>
  <c r="D296" i="29"/>
  <c r="E296" i="29"/>
  <c r="F296" i="29"/>
  <c r="H296" i="29"/>
  <c r="I296" i="29"/>
  <c r="J296" i="29"/>
  <c r="B297" i="29"/>
  <c r="C297" i="29"/>
  <c r="D297" i="29"/>
  <c r="E297" i="29"/>
  <c r="F297" i="29"/>
  <c r="H297" i="29"/>
  <c r="I297" i="29"/>
  <c r="J297" i="29"/>
  <c r="B298" i="29"/>
  <c r="C298" i="29"/>
  <c r="D298" i="29"/>
  <c r="E298" i="29"/>
  <c r="F298" i="29"/>
  <c r="H298" i="29"/>
  <c r="I298" i="29"/>
  <c r="J298" i="29"/>
  <c r="B299" i="29"/>
  <c r="C299" i="29"/>
  <c r="D299" i="29"/>
  <c r="E299" i="29"/>
  <c r="F299" i="29"/>
  <c r="H299" i="29"/>
  <c r="I299" i="29"/>
  <c r="J299" i="29" s="1"/>
  <c r="B300" i="29"/>
  <c r="C300" i="29"/>
  <c r="D300" i="29"/>
  <c r="E300" i="29"/>
  <c r="F300" i="29"/>
  <c r="H300" i="29"/>
  <c r="I300" i="29"/>
  <c r="J300" i="29"/>
  <c r="B301" i="29"/>
  <c r="C301" i="29"/>
  <c r="D301" i="29"/>
  <c r="E301" i="29"/>
  <c r="F301" i="29"/>
  <c r="H301" i="29"/>
  <c r="I301" i="29"/>
  <c r="J301" i="29" s="1"/>
  <c r="B302" i="29"/>
  <c r="C302" i="29"/>
  <c r="D302" i="29"/>
  <c r="E302" i="29"/>
  <c r="F302" i="29"/>
  <c r="H302" i="29"/>
  <c r="I302" i="29"/>
  <c r="J302" i="29"/>
  <c r="B303" i="29"/>
  <c r="C303" i="29"/>
  <c r="D303" i="29"/>
  <c r="E303" i="29"/>
  <c r="F303" i="29"/>
  <c r="H303" i="29"/>
  <c r="I303" i="29"/>
  <c r="J303" i="29" s="1"/>
  <c r="B304" i="29"/>
  <c r="C304" i="29"/>
  <c r="D304" i="29"/>
  <c r="E304" i="29"/>
  <c r="F304" i="29"/>
  <c r="H304" i="29"/>
  <c r="I304" i="29"/>
  <c r="J304" i="29" s="1"/>
  <c r="B305" i="29"/>
  <c r="C305" i="29"/>
  <c r="D305" i="29"/>
  <c r="E305" i="29"/>
  <c r="F305" i="29"/>
  <c r="H305" i="29"/>
  <c r="I305" i="29"/>
  <c r="J305" i="29"/>
  <c r="B306" i="29"/>
  <c r="C306" i="29"/>
  <c r="D306" i="29"/>
  <c r="E306" i="29"/>
  <c r="F306" i="29"/>
  <c r="H306" i="29"/>
  <c r="I306" i="29"/>
  <c r="J306" i="29"/>
  <c r="B307" i="29"/>
  <c r="C307" i="29"/>
  <c r="D307" i="29"/>
  <c r="E307" i="29"/>
  <c r="F307" i="29"/>
  <c r="H307" i="29"/>
  <c r="I307" i="29"/>
  <c r="J307" i="29" s="1"/>
  <c r="B308" i="29"/>
  <c r="C308" i="29"/>
  <c r="D308" i="29"/>
  <c r="E308" i="29"/>
  <c r="F308" i="29"/>
  <c r="H308" i="29"/>
  <c r="I308" i="29"/>
  <c r="J308" i="29"/>
  <c r="B309" i="29"/>
  <c r="C309" i="29"/>
  <c r="D309" i="29"/>
  <c r="E309" i="29"/>
  <c r="F309" i="29"/>
  <c r="H309" i="29"/>
  <c r="I309" i="29"/>
  <c r="J309" i="29" s="1"/>
  <c r="B310" i="29"/>
  <c r="C310" i="29"/>
  <c r="D310" i="29"/>
  <c r="E310" i="29"/>
  <c r="F310" i="29"/>
  <c r="H310" i="29"/>
  <c r="I310" i="29"/>
  <c r="J310" i="29"/>
  <c r="B311" i="29"/>
  <c r="C311" i="29"/>
  <c r="D311" i="29"/>
  <c r="E311" i="29"/>
  <c r="F311" i="29"/>
  <c r="H311" i="29"/>
  <c r="I311" i="29"/>
  <c r="J311" i="29" s="1"/>
  <c r="B312" i="29"/>
  <c r="C312" i="29"/>
  <c r="D312" i="29"/>
  <c r="E312" i="29"/>
  <c r="F312" i="29"/>
  <c r="H312" i="29"/>
  <c r="I312" i="29"/>
  <c r="J312" i="29" s="1"/>
  <c r="B313" i="29"/>
  <c r="C313" i="29"/>
  <c r="D313" i="29"/>
  <c r="E313" i="29"/>
  <c r="F313" i="29"/>
  <c r="H313" i="29"/>
  <c r="I313" i="29"/>
  <c r="J313" i="29"/>
  <c r="B314" i="29"/>
  <c r="C314" i="29"/>
  <c r="D314" i="29"/>
  <c r="E314" i="29"/>
  <c r="F314" i="29"/>
  <c r="H314" i="29"/>
  <c r="I314" i="29"/>
  <c r="J314" i="29"/>
  <c r="B315" i="29"/>
  <c r="C315" i="29"/>
  <c r="D315" i="29"/>
  <c r="E315" i="29"/>
  <c r="F315" i="29"/>
  <c r="H315" i="29"/>
  <c r="I315" i="29"/>
  <c r="J315" i="29" s="1"/>
  <c r="B316" i="29"/>
  <c r="C316" i="29"/>
  <c r="D316" i="29"/>
  <c r="E316" i="29"/>
  <c r="F316" i="29"/>
  <c r="H316" i="29"/>
  <c r="I316" i="29"/>
  <c r="J316" i="29"/>
  <c r="B317" i="29"/>
  <c r="C317" i="29"/>
  <c r="D317" i="29"/>
  <c r="E317" i="29"/>
  <c r="F317" i="29"/>
  <c r="H317" i="29"/>
  <c r="I317" i="29"/>
  <c r="J317" i="29" s="1"/>
  <c r="B318" i="29"/>
  <c r="C318" i="29"/>
  <c r="D318" i="29"/>
  <c r="E318" i="29"/>
  <c r="F318" i="29"/>
  <c r="H318" i="29"/>
  <c r="I318" i="29"/>
  <c r="J318" i="29"/>
  <c r="B319" i="29"/>
  <c r="C319" i="29"/>
  <c r="D319" i="29"/>
  <c r="E319" i="29"/>
  <c r="F319" i="29"/>
  <c r="H319" i="29"/>
  <c r="I319" i="29"/>
  <c r="J319" i="29" s="1"/>
  <c r="B320" i="29"/>
  <c r="C320" i="29"/>
  <c r="D320" i="29"/>
  <c r="E320" i="29"/>
  <c r="F320" i="29"/>
  <c r="H320" i="29"/>
  <c r="I320" i="29"/>
  <c r="J320" i="29"/>
  <c r="B321" i="29"/>
  <c r="C321" i="29"/>
  <c r="D321" i="29"/>
  <c r="E321" i="29"/>
  <c r="F321" i="29"/>
  <c r="H321" i="29"/>
  <c r="I321" i="29"/>
  <c r="J321" i="29"/>
  <c r="B322" i="29"/>
  <c r="C322" i="29"/>
  <c r="D322" i="29"/>
  <c r="E322" i="29"/>
  <c r="F322" i="29"/>
  <c r="H322" i="29"/>
  <c r="I322" i="29"/>
  <c r="J322" i="29"/>
  <c r="B323" i="29"/>
  <c r="C323" i="29"/>
  <c r="D323" i="29"/>
  <c r="E323" i="29"/>
  <c r="F323" i="29"/>
  <c r="H323" i="29"/>
  <c r="I323" i="29"/>
  <c r="J323" i="29" s="1"/>
  <c r="B324" i="29"/>
  <c r="C324" i="29"/>
  <c r="D324" i="29"/>
  <c r="E324" i="29"/>
  <c r="F324" i="29"/>
  <c r="H324" i="29"/>
  <c r="I324" i="29"/>
  <c r="J324" i="29"/>
  <c r="B325" i="29"/>
  <c r="C325" i="29"/>
  <c r="D325" i="29"/>
  <c r="E325" i="29"/>
  <c r="F325" i="29"/>
  <c r="H325" i="29"/>
  <c r="I325" i="29"/>
  <c r="J325" i="29" s="1"/>
  <c r="B326" i="29"/>
  <c r="C326" i="29"/>
  <c r="D326" i="29"/>
  <c r="E326" i="29"/>
  <c r="F326" i="29"/>
  <c r="H326" i="29"/>
  <c r="I326" i="29"/>
  <c r="J326" i="29"/>
  <c r="B327" i="29"/>
  <c r="C327" i="29"/>
  <c r="D327" i="29"/>
  <c r="E327" i="29"/>
  <c r="F327" i="29"/>
  <c r="H327" i="29"/>
  <c r="I327" i="29"/>
  <c r="J327" i="29" s="1"/>
  <c r="B328" i="29"/>
  <c r="C328" i="29"/>
  <c r="D328" i="29"/>
  <c r="E328" i="29"/>
  <c r="F328" i="29"/>
  <c r="H328" i="29"/>
  <c r="I328" i="29"/>
  <c r="J328" i="29"/>
  <c r="B329" i="29"/>
  <c r="C329" i="29"/>
  <c r="D329" i="29"/>
  <c r="E329" i="29"/>
  <c r="F329" i="29"/>
  <c r="H329" i="29"/>
  <c r="I329" i="29"/>
  <c r="J329" i="29"/>
  <c r="B330" i="29"/>
  <c r="C330" i="29"/>
  <c r="D330" i="29"/>
  <c r="E330" i="29"/>
  <c r="F330" i="29"/>
  <c r="H330" i="29"/>
  <c r="I330" i="29"/>
  <c r="J330" i="29"/>
  <c r="B331" i="29"/>
  <c r="C331" i="29"/>
  <c r="D331" i="29"/>
  <c r="E331" i="29"/>
  <c r="F331" i="29"/>
  <c r="H331" i="29"/>
  <c r="I331" i="29"/>
  <c r="J331" i="29" s="1"/>
  <c r="B332" i="29"/>
  <c r="C332" i="29"/>
  <c r="D332" i="29"/>
  <c r="E332" i="29"/>
  <c r="F332" i="29"/>
  <c r="H332" i="29"/>
  <c r="I332" i="29"/>
  <c r="J332" i="29"/>
  <c r="B333" i="29"/>
  <c r="C333" i="29"/>
  <c r="D333" i="29"/>
  <c r="E333" i="29"/>
  <c r="F333" i="29"/>
  <c r="H333" i="29"/>
  <c r="I333" i="29"/>
  <c r="J333" i="29" s="1"/>
  <c r="B334" i="29"/>
  <c r="C334" i="29"/>
  <c r="D334" i="29"/>
  <c r="E334" i="29"/>
  <c r="F334" i="29"/>
  <c r="H334" i="29"/>
  <c r="I334" i="29"/>
  <c r="J334" i="29"/>
  <c r="B335" i="29"/>
  <c r="C335" i="29"/>
  <c r="D335" i="29"/>
  <c r="E335" i="29"/>
  <c r="F335" i="29"/>
  <c r="H335" i="29"/>
  <c r="I335" i="29"/>
  <c r="J335" i="29" s="1"/>
  <c r="B336" i="29"/>
  <c r="C336" i="29"/>
  <c r="D336" i="29"/>
  <c r="E336" i="29"/>
  <c r="F336" i="29"/>
  <c r="H336" i="29"/>
  <c r="I336" i="29"/>
  <c r="J336" i="29" s="1"/>
  <c r="B337" i="29"/>
  <c r="C337" i="29"/>
  <c r="D337" i="29"/>
  <c r="E337" i="29"/>
  <c r="F337" i="29"/>
  <c r="H337" i="29"/>
  <c r="I337" i="29"/>
  <c r="J337" i="29"/>
  <c r="B338" i="29"/>
  <c r="C338" i="29"/>
  <c r="D338" i="29"/>
  <c r="E338" i="29"/>
  <c r="F338" i="29"/>
  <c r="H338" i="29"/>
  <c r="I338" i="29"/>
  <c r="J338" i="29"/>
  <c r="B339" i="29"/>
  <c r="C339" i="29"/>
  <c r="D339" i="29"/>
  <c r="E339" i="29"/>
  <c r="F339" i="29"/>
  <c r="H339" i="29"/>
  <c r="I339" i="29"/>
  <c r="J339" i="29" s="1"/>
  <c r="B340" i="29"/>
  <c r="C340" i="29"/>
  <c r="D340" i="29"/>
  <c r="E340" i="29"/>
  <c r="F340" i="29"/>
  <c r="H340" i="29"/>
  <c r="I340" i="29"/>
  <c r="J340" i="29"/>
  <c r="B341" i="29"/>
  <c r="C341" i="29"/>
  <c r="D341" i="29"/>
  <c r="E341" i="29"/>
  <c r="F341" i="29"/>
  <c r="H341" i="29"/>
  <c r="I341" i="29"/>
  <c r="J341" i="29" s="1"/>
  <c r="B342" i="29"/>
  <c r="C342" i="29"/>
  <c r="D342" i="29"/>
  <c r="E342" i="29"/>
  <c r="F342" i="29"/>
  <c r="H342" i="29"/>
  <c r="I342" i="29"/>
  <c r="J342" i="29"/>
  <c r="B343" i="29"/>
  <c r="C343" i="29"/>
  <c r="D343" i="29"/>
  <c r="E343" i="29"/>
  <c r="F343" i="29"/>
  <c r="H343" i="29"/>
  <c r="I343" i="29"/>
  <c r="J343" i="29" s="1"/>
  <c r="B344" i="29"/>
  <c r="C344" i="29"/>
  <c r="D344" i="29"/>
  <c r="E344" i="29"/>
  <c r="F344" i="29"/>
  <c r="H344" i="29"/>
  <c r="I344" i="29"/>
  <c r="J344" i="29" s="1"/>
  <c r="B345" i="29"/>
  <c r="C345" i="29"/>
  <c r="D345" i="29"/>
  <c r="E345" i="29"/>
  <c r="F345" i="29"/>
  <c r="H345" i="29"/>
  <c r="I345" i="29"/>
  <c r="J345" i="29"/>
  <c r="B346" i="29"/>
  <c r="C346" i="29"/>
  <c r="D346" i="29"/>
  <c r="E346" i="29"/>
  <c r="F346" i="29"/>
  <c r="H346" i="29"/>
  <c r="I346" i="29"/>
  <c r="J346" i="29"/>
  <c r="B347" i="29"/>
  <c r="C347" i="29"/>
  <c r="D347" i="29"/>
  <c r="E347" i="29"/>
  <c r="F347" i="29"/>
  <c r="H347" i="29"/>
  <c r="I347" i="29"/>
  <c r="J347" i="29"/>
  <c r="B348" i="29"/>
  <c r="C348" i="29"/>
  <c r="D348" i="29"/>
  <c r="E348" i="29"/>
  <c r="F348" i="29"/>
  <c r="H348" i="29"/>
  <c r="I348" i="29"/>
  <c r="J348" i="29" s="1"/>
  <c r="B349" i="29"/>
  <c r="C349" i="29"/>
  <c r="D349" i="29"/>
  <c r="E349" i="29"/>
  <c r="F349" i="29"/>
  <c r="H349" i="29"/>
  <c r="I349" i="29"/>
  <c r="J349" i="29" s="1"/>
  <c r="B350" i="29"/>
  <c r="C350" i="29"/>
  <c r="D350" i="29"/>
  <c r="E350" i="29"/>
  <c r="F350" i="29"/>
  <c r="H350" i="29"/>
  <c r="I350" i="29"/>
  <c r="J350" i="29"/>
  <c r="B351" i="29"/>
  <c r="C351" i="29"/>
  <c r="D351" i="29"/>
  <c r="E351" i="29"/>
  <c r="F351" i="29"/>
  <c r="H351" i="29"/>
  <c r="I351" i="29"/>
  <c r="J351" i="29" s="1"/>
  <c r="B352" i="29"/>
  <c r="C352" i="29"/>
  <c r="D352" i="29"/>
  <c r="E352" i="29"/>
  <c r="F352" i="29"/>
  <c r="H352" i="29"/>
  <c r="I352" i="29"/>
  <c r="J352" i="29" s="1"/>
  <c r="B353" i="29"/>
  <c r="C353" i="29"/>
  <c r="D353" i="29"/>
  <c r="E353" i="29"/>
  <c r="F353" i="29"/>
  <c r="H353" i="29"/>
  <c r="I353" i="29"/>
  <c r="J353" i="29"/>
  <c r="B354" i="29"/>
  <c r="C354" i="29"/>
  <c r="D354" i="29"/>
  <c r="E354" i="29"/>
  <c r="F354" i="29"/>
  <c r="H354" i="29"/>
  <c r="I354" i="29"/>
  <c r="J354" i="29"/>
  <c r="B355" i="29"/>
  <c r="C355" i="29"/>
  <c r="D355" i="29"/>
  <c r="E355" i="29"/>
  <c r="F355" i="29"/>
  <c r="H355" i="29"/>
  <c r="I355" i="29"/>
  <c r="J355" i="29"/>
  <c r="B356" i="29"/>
  <c r="C356" i="29"/>
  <c r="D356" i="29"/>
  <c r="E356" i="29"/>
  <c r="F356" i="29"/>
  <c r="H356" i="29"/>
  <c r="I356" i="29"/>
  <c r="J356" i="29"/>
  <c r="B357" i="29"/>
  <c r="C357" i="29"/>
  <c r="D357" i="29"/>
  <c r="E357" i="29"/>
  <c r="F357" i="29"/>
  <c r="H357" i="29"/>
  <c r="I357" i="29"/>
  <c r="J357" i="29"/>
  <c r="B358" i="29"/>
  <c r="C358" i="29"/>
  <c r="D358" i="29"/>
  <c r="E358" i="29"/>
  <c r="F358" i="29"/>
  <c r="H358" i="29"/>
  <c r="I358" i="29"/>
  <c r="J358" i="29" s="1"/>
  <c r="B359" i="29"/>
  <c r="C359" i="29"/>
  <c r="D359" i="29"/>
  <c r="E359" i="29"/>
  <c r="F359" i="29"/>
  <c r="H359" i="29"/>
  <c r="I359" i="29"/>
  <c r="J359" i="29"/>
  <c r="B360" i="29"/>
  <c r="C360" i="29"/>
  <c r="D360" i="29"/>
  <c r="E360" i="29"/>
  <c r="F360" i="29"/>
  <c r="H360" i="29"/>
  <c r="I360" i="29"/>
  <c r="J360" i="29" s="1"/>
  <c r="B361" i="29"/>
  <c r="C361" i="29"/>
  <c r="D361" i="29"/>
  <c r="E361" i="29"/>
  <c r="F361" i="29"/>
  <c r="H361" i="29"/>
  <c r="I361" i="29"/>
  <c r="J361" i="29"/>
  <c r="B362" i="29"/>
  <c r="C362" i="29"/>
  <c r="D362" i="29"/>
  <c r="E362" i="29"/>
  <c r="F362" i="29"/>
  <c r="H362" i="29"/>
  <c r="I362" i="29"/>
  <c r="J362" i="29"/>
  <c r="B363" i="29"/>
  <c r="C363" i="29"/>
  <c r="D363" i="29"/>
  <c r="E363" i="29"/>
  <c r="F363" i="29"/>
  <c r="H363" i="29"/>
  <c r="I363" i="29"/>
  <c r="J363" i="29"/>
  <c r="B364" i="29"/>
  <c r="C364" i="29"/>
  <c r="D364" i="29"/>
  <c r="E364" i="29"/>
  <c r="F364" i="29"/>
  <c r="H364" i="29"/>
  <c r="I364" i="29"/>
  <c r="J364" i="29"/>
  <c r="B365" i="29"/>
  <c r="C365" i="29"/>
  <c r="D365" i="29"/>
  <c r="E365" i="29"/>
  <c r="F365" i="29"/>
  <c r="H365" i="29"/>
  <c r="I365" i="29"/>
  <c r="J365" i="29"/>
  <c r="B366" i="29"/>
  <c r="C366" i="29"/>
  <c r="D366" i="29"/>
  <c r="E366" i="29"/>
  <c r="F366" i="29"/>
  <c r="H366" i="29"/>
  <c r="I366" i="29"/>
  <c r="J366" i="29" s="1"/>
  <c r="B367" i="29"/>
  <c r="C367" i="29"/>
  <c r="D367" i="29"/>
  <c r="E367" i="29"/>
  <c r="F367" i="29"/>
  <c r="H367" i="29"/>
  <c r="I367" i="29"/>
  <c r="J367" i="29"/>
  <c r="B368" i="29"/>
  <c r="C368" i="29"/>
  <c r="D368" i="29"/>
  <c r="E368" i="29"/>
  <c r="F368" i="29"/>
  <c r="H368" i="29"/>
  <c r="I368" i="29"/>
  <c r="J368" i="29" s="1"/>
  <c r="B369" i="29"/>
  <c r="C369" i="29"/>
  <c r="D369" i="29"/>
  <c r="E369" i="29"/>
  <c r="F369" i="29"/>
  <c r="H369" i="29"/>
  <c r="I369" i="29"/>
  <c r="J369" i="29"/>
  <c r="B370" i="29"/>
  <c r="C370" i="29"/>
  <c r="D370" i="29"/>
  <c r="E370" i="29"/>
  <c r="F370" i="29"/>
  <c r="H370" i="29"/>
  <c r="I370" i="29"/>
  <c r="J370" i="29"/>
  <c r="B371" i="29"/>
  <c r="C371" i="29"/>
  <c r="D371" i="29"/>
  <c r="E371" i="29"/>
  <c r="F371" i="29"/>
  <c r="H371" i="29"/>
  <c r="I371" i="29"/>
  <c r="J371" i="29"/>
  <c r="B372" i="29"/>
  <c r="C372" i="29"/>
  <c r="D372" i="29"/>
  <c r="E372" i="29"/>
  <c r="F372" i="29"/>
  <c r="H372" i="29"/>
  <c r="I372" i="29"/>
  <c r="J372" i="29"/>
  <c r="B373" i="29"/>
  <c r="C373" i="29"/>
  <c r="D373" i="29"/>
  <c r="E373" i="29"/>
  <c r="F373" i="29"/>
  <c r="H373" i="29"/>
  <c r="I373" i="29"/>
  <c r="J373" i="29"/>
  <c r="B374" i="29"/>
  <c r="C374" i="29"/>
  <c r="D374" i="29"/>
  <c r="E374" i="29"/>
  <c r="F374" i="29"/>
  <c r="H374" i="29"/>
  <c r="I374" i="29"/>
  <c r="J374" i="29" s="1"/>
  <c r="B375" i="29"/>
  <c r="C375" i="29"/>
  <c r="D375" i="29"/>
  <c r="E375" i="29"/>
  <c r="F375" i="29"/>
  <c r="H375" i="29"/>
  <c r="I375" i="29"/>
  <c r="J375" i="29"/>
  <c r="B376" i="29"/>
  <c r="C376" i="29"/>
  <c r="D376" i="29"/>
  <c r="E376" i="29"/>
  <c r="F376" i="29"/>
  <c r="H376" i="29"/>
  <c r="I376" i="29"/>
  <c r="J376" i="29" s="1"/>
  <c r="B377" i="29"/>
  <c r="C377" i="29"/>
  <c r="D377" i="29"/>
  <c r="E377" i="29"/>
  <c r="F377" i="29"/>
  <c r="H377" i="29"/>
  <c r="I377" i="29"/>
  <c r="J377" i="29"/>
  <c r="B378" i="29"/>
  <c r="C378" i="29"/>
  <c r="D378" i="29"/>
  <c r="E378" i="29"/>
  <c r="F378" i="29"/>
  <c r="H378" i="29"/>
  <c r="I378" i="29"/>
  <c r="J378" i="29"/>
  <c r="B379" i="29"/>
  <c r="C379" i="29"/>
  <c r="D379" i="29"/>
  <c r="E379" i="29"/>
  <c r="F379" i="29"/>
  <c r="H379" i="29"/>
  <c r="I379" i="29"/>
  <c r="J379" i="29"/>
  <c r="B380" i="29"/>
  <c r="C380" i="29"/>
  <c r="D380" i="29"/>
  <c r="E380" i="29"/>
  <c r="F380" i="29"/>
  <c r="H380" i="29"/>
  <c r="I380" i="29"/>
  <c r="J380" i="29"/>
  <c r="B381" i="29"/>
  <c r="C381" i="29"/>
  <c r="D381" i="29"/>
  <c r="E381" i="29"/>
  <c r="F381" i="29"/>
  <c r="H381" i="29"/>
  <c r="I381" i="29"/>
  <c r="J381" i="29"/>
  <c r="B382" i="29"/>
  <c r="C382" i="29"/>
  <c r="D382" i="29"/>
  <c r="E382" i="29"/>
  <c r="F382" i="29"/>
  <c r="H382" i="29"/>
  <c r="I382" i="29"/>
  <c r="J382" i="29" s="1"/>
  <c r="B383" i="29"/>
  <c r="C383" i="29"/>
  <c r="D383" i="29"/>
  <c r="E383" i="29"/>
  <c r="F383" i="29"/>
  <c r="H383" i="29"/>
  <c r="I383" i="29"/>
  <c r="J383" i="29"/>
  <c r="B384" i="29"/>
  <c r="C384" i="29"/>
  <c r="D384" i="29"/>
  <c r="E384" i="29"/>
  <c r="F384" i="29"/>
  <c r="H384" i="29"/>
  <c r="I384" i="29"/>
  <c r="J384" i="29" s="1"/>
  <c r="B385" i="29"/>
  <c r="C385" i="29"/>
  <c r="D385" i="29"/>
  <c r="E385" i="29"/>
  <c r="F385" i="29"/>
  <c r="H385" i="29"/>
  <c r="I385" i="29"/>
  <c r="J385" i="29"/>
  <c r="B386" i="29"/>
  <c r="C386" i="29"/>
  <c r="D386" i="29"/>
  <c r="E386" i="29"/>
  <c r="F386" i="29"/>
  <c r="H386" i="29"/>
  <c r="I386" i="29"/>
  <c r="J386" i="29"/>
  <c r="B387" i="29"/>
  <c r="C387" i="29"/>
  <c r="D387" i="29"/>
  <c r="E387" i="29"/>
  <c r="F387" i="29"/>
  <c r="H387" i="29"/>
  <c r="I387" i="29"/>
  <c r="J387" i="29"/>
  <c r="B388" i="29"/>
  <c r="C388" i="29"/>
  <c r="D388" i="29"/>
  <c r="E388" i="29"/>
  <c r="F388" i="29"/>
  <c r="H388" i="29"/>
  <c r="I388" i="29"/>
  <c r="J388" i="29"/>
  <c r="B389" i="29"/>
  <c r="C389" i="29"/>
  <c r="D389" i="29"/>
  <c r="E389" i="29"/>
  <c r="F389" i="29"/>
  <c r="H389" i="29"/>
  <c r="I389" i="29"/>
  <c r="J389" i="29"/>
  <c r="B390" i="29"/>
  <c r="C390" i="29"/>
  <c r="D390" i="29"/>
  <c r="E390" i="29"/>
  <c r="F390" i="29"/>
  <c r="H390" i="29"/>
  <c r="I390" i="29"/>
  <c r="J390" i="29" s="1"/>
  <c r="B391" i="29"/>
  <c r="C391" i="29"/>
  <c r="D391" i="29"/>
  <c r="E391" i="29"/>
  <c r="F391" i="29"/>
  <c r="H391" i="29"/>
  <c r="I391" i="29"/>
  <c r="J391" i="29"/>
  <c r="B392" i="29"/>
  <c r="C392" i="29"/>
  <c r="D392" i="29"/>
  <c r="E392" i="29"/>
  <c r="F392" i="29"/>
  <c r="H392" i="29"/>
  <c r="I392" i="29"/>
  <c r="J392" i="29" s="1"/>
  <c r="B393" i="29"/>
  <c r="C393" i="29"/>
  <c r="D393" i="29"/>
  <c r="E393" i="29"/>
  <c r="F393" i="29"/>
  <c r="H393" i="29"/>
  <c r="I393" i="29"/>
  <c r="J393" i="29"/>
  <c r="B394" i="29"/>
  <c r="C394" i="29"/>
  <c r="D394" i="29"/>
  <c r="E394" i="29"/>
  <c r="F394" i="29"/>
  <c r="H394" i="29"/>
  <c r="I394" i="29"/>
  <c r="J394" i="29"/>
  <c r="B395" i="29"/>
  <c r="C395" i="29"/>
  <c r="D395" i="29"/>
  <c r="E395" i="29"/>
  <c r="F395" i="29"/>
  <c r="H395" i="29"/>
  <c r="I395" i="29"/>
  <c r="J395" i="29"/>
  <c r="B396" i="29"/>
  <c r="C396" i="29"/>
  <c r="D396" i="29"/>
  <c r="E396" i="29"/>
  <c r="F396" i="29"/>
  <c r="H396" i="29"/>
  <c r="I396" i="29"/>
  <c r="J396" i="29"/>
  <c r="B397" i="29"/>
  <c r="C397" i="29"/>
  <c r="D397" i="29"/>
  <c r="E397" i="29"/>
  <c r="F397" i="29"/>
  <c r="H397" i="29"/>
  <c r="I397" i="29"/>
  <c r="J397" i="29"/>
  <c r="B398" i="29"/>
  <c r="C398" i="29"/>
  <c r="D398" i="29"/>
  <c r="E398" i="29"/>
  <c r="F398" i="29"/>
  <c r="H398" i="29"/>
  <c r="I398" i="29"/>
  <c r="J398" i="29" s="1"/>
  <c r="B399" i="29"/>
  <c r="C399" i="29"/>
  <c r="D399" i="29"/>
  <c r="E399" i="29"/>
  <c r="F399" i="29"/>
  <c r="H399" i="29"/>
  <c r="I399" i="29"/>
  <c r="J399" i="29"/>
  <c r="B400" i="29"/>
  <c r="C400" i="29"/>
  <c r="D400" i="29"/>
  <c r="E400" i="29"/>
  <c r="F400" i="29"/>
  <c r="H400" i="29"/>
  <c r="I400" i="29"/>
  <c r="J400" i="29" s="1"/>
  <c r="B401" i="29"/>
  <c r="C401" i="29"/>
  <c r="D401" i="29"/>
  <c r="E401" i="29"/>
  <c r="F401" i="29"/>
  <c r="H401" i="29"/>
  <c r="I401" i="29"/>
  <c r="J401" i="29"/>
  <c r="B402" i="29"/>
  <c r="C402" i="29"/>
  <c r="D402" i="29"/>
  <c r="E402" i="29"/>
  <c r="F402" i="29"/>
  <c r="H402" i="29"/>
  <c r="I402" i="29"/>
  <c r="J402" i="29"/>
  <c r="B403" i="29"/>
  <c r="C403" i="29"/>
  <c r="D403" i="29"/>
  <c r="E403" i="29"/>
  <c r="F403" i="29"/>
  <c r="H403" i="29"/>
  <c r="I403" i="29"/>
  <c r="J403" i="29"/>
  <c r="B404" i="29"/>
  <c r="C404" i="29"/>
  <c r="D404" i="29"/>
  <c r="E404" i="29"/>
  <c r="F404" i="29"/>
  <c r="H404" i="29"/>
  <c r="I404" i="29"/>
  <c r="J404" i="29"/>
  <c r="B405" i="29"/>
  <c r="C405" i="29"/>
  <c r="D405" i="29"/>
  <c r="E405" i="29"/>
  <c r="F405" i="29"/>
  <c r="H405" i="29"/>
  <c r="I405" i="29"/>
  <c r="J405" i="29"/>
  <c r="B406" i="29"/>
  <c r="C406" i="29"/>
  <c r="D406" i="29"/>
  <c r="E406" i="29"/>
  <c r="F406" i="29"/>
  <c r="H406" i="29"/>
  <c r="I406" i="29"/>
  <c r="J406" i="29" s="1"/>
  <c r="B407" i="29"/>
  <c r="C407" i="29"/>
  <c r="D407" i="29"/>
  <c r="E407" i="29"/>
  <c r="F407" i="29"/>
  <c r="H407" i="29"/>
  <c r="I407" i="29"/>
  <c r="J407" i="29"/>
  <c r="B408" i="29"/>
  <c r="C408" i="29"/>
  <c r="D408" i="29"/>
  <c r="E408" i="29"/>
  <c r="F408" i="29"/>
  <c r="H408" i="29"/>
  <c r="I408" i="29"/>
  <c r="J408" i="29" s="1"/>
  <c r="B409" i="29"/>
  <c r="C409" i="29"/>
  <c r="D409" i="29"/>
  <c r="E409" i="29"/>
  <c r="F409" i="29"/>
  <c r="H409" i="29"/>
  <c r="I409" i="29"/>
  <c r="J409" i="29"/>
  <c r="B410" i="29"/>
  <c r="C410" i="29"/>
  <c r="D410" i="29"/>
  <c r="E410" i="29"/>
  <c r="F410" i="29"/>
  <c r="H410" i="29"/>
  <c r="I410" i="29"/>
  <c r="J410" i="29"/>
  <c r="B411" i="29"/>
  <c r="C411" i="29"/>
  <c r="D411" i="29"/>
  <c r="E411" i="29"/>
  <c r="F411" i="29"/>
  <c r="H411" i="29"/>
  <c r="I411" i="29"/>
  <c r="J411" i="29"/>
  <c r="B412" i="29"/>
  <c r="C412" i="29"/>
  <c r="D412" i="29"/>
  <c r="E412" i="29"/>
  <c r="F412" i="29"/>
  <c r="H412" i="29"/>
  <c r="I412" i="29"/>
  <c r="J412" i="29"/>
  <c r="B413" i="29"/>
  <c r="C413" i="29"/>
  <c r="D413" i="29"/>
  <c r="E413" i="29"/>
  <c r="F413" i="29"/>
  <c r="H413" i="29"/>
  <c r="I413" i="29"/>
  <c r="J413" i="29"/>
  <c r="B414" i="29"/>
  <c r="C414" i="29"/>
  <c r="D414" i="29"/>
  <c r="E414" i="29"/>
  <c r="F414" i="29"/>
  <c r="H414" i="29"/>
  <c r="I414" i="29"/>
  <c r="J414" i="29" s="1"/>
  <c r="B415" i="29"/>
  <c r="C415" i="29"/>
  <c r="D415" i="29"/>
  <c r="E415" i="29"/>
  <c r="F415" i="29"/>
  <c r="H415" i="29"/>
  <c r="I415" i="29"/>
  <c r="J415" i="29"/>
  <c r="B416" i="29"/>
  <c r="C416" i="29"/>
  <c r="D416" i="29"/>
  <c r="E416" i="29"/>
  <c r="F416" i="29"/>
  <c r="H416" i="29"/>
  <c r="I416" i="29"/>
  <c r="J416" i="29" s="1"/>
  <c r="B417" i="29"/>
  <c r="C417" i="29"/>
  <c r="D417" i="29"/>
  <c r="E417" i="29"/>
  <c r="F417" i="29"/>
  <c r="H417" i="29"/>
  <c r="I417" i="29"/>
  <c r="J417" i="29"/>
  <c r="B418" i="29"/>
  <c r="C418" i="29"/>
  <c r="D418" i="29"/>
  <c r="E418" i="29"/>
  <c r="F418" i="29"/>
  <c r="H418" i="29"/>
  <c r="I418" i="29"/>
  <c r="J418" i="29"/>
  <c r="B419" i="29"/>
  <c r="C419" i="29"/>
  <c r="D419" i="29"/>
  <c r="E419" i="29"/>
  <c r="F419" i="29"/>
  <c r="H419" i="29"/>
  <c r="I419" i="29"/>
  <c r="J419" i="29"/>
  <c r="B420" i="29"/>
  <c r="C420" i="29"/>
  <c r="D420" i="29"/>
  <c r="E420" i="29"/>
  <c r="F420" i="29"/>
  <c r="H420" i="29"/>
  <c r="I420" i="29"/>
  <c r="J420" i="29"/>
  <c r="B421" i="29"/>
  <c r="C421" i="29"/>
  <c r="D421" i="29"/>
  <c r="E421" i="29"/>
  <c r="F421" i="29"/>
  <c r="H421" i="29"/>
  <c r="I421" i="29"/>
  <c r="J421" i="29"/>
  <c r="B422" i="29"/>
  <c r="C422" i="29"/>
  <c r="D422" i="29"/>
  <c r="E422" i="29"/>
  <c r="F422" i="29"/>
  <c r="H422" i="29"/>
  <c r="I422" i="29"/>
  <c r="J422" i="29" s="1"/>
  <c r="B423" i="29"/>
  <c r="C423" i="29"/>
  <c r="D423" i="29"/>
  <c r="E423" i="29"/>
  <c r="F423" i="29"/>
  <c r="H423" i="29"/>
  <c r="I423" i="29"/>
  <c r="J423" i="29"/>
  <c r="B424" i="29"/>
  <c r="C424" i="29"/>
  <c r="D424" i="29"/>
  <c r="E424" i="29"/>
  <c r="F424" i="29"/>
  <c r="H424" i="29"/>
  <c r="I424" i="29"/>
  <c r="J424" i="29" s="1"/>
  <c r="B425" i="29"/>
  <c r="C425" i="29"/>
  <c r="D425" i="29"/>
  <c r="E425" i="29"/>
  <c r="F425" i="29"/>
  <c r="H425" i="29"/>
  <c r="I425" i="29"/>
  <c r="J425" i="29"/>
  <c r="B426" i="29"/>
  <c r="C426" i="29"/>
  <c r="D426" i="29"/>
  <c r="E426" i="29"/>
  <c r="F426" i="29"/>
  <c r="H426" i="29"/>
  <c r="I426" i="29"/>
  <c r="J426" i="29"/>
  <c r="B427" i="29"/>
  <c r="C427" i="29"/>
  <c r="D427" i="29"/>
  <c r="E427" i="29"/>
  <c r="F427" i="29"/>
  <c r="H427" i="29"/>
  <c r="I427" i="29"/>
  <c r="J427" i="29"/>
  <c r="B428" i="29"/>
  <c r="C428" i="29"/>
  <c r="D428" i="29"/>
  <c r="E428" i="29"/>
  <c r="F428" i="29"/>
  <c r="H428" i="29"/>
  <c r="I428" i="29"/>
  <c r="J428" i="29"/>
  <c r="B429" i="29"/>
  <c r="C429" i="29"/>
  <c r="D429" i="29"/>
  <c r="E429" i="29"/>
  <c r="F429" i="29"/>
  <c r="H429" i="29"/>
  <c r="I429" i="29"/>
  <c r="J429" i="29"/>
  <c r="B430" i="29"/>
  <c r="C430" i="29"/>
  <c r="D430" i="29"/>
  <c r="E430" i="29"/>
  <c r="F430" i="29"/>
  <c r="H430" i="29"/>
  <c r="I430" i="29"/>
  <c r="J430" i="29" s="1"/>
  <c r="B431" i="29"/>
  <c r="C431" i="29"/>
  <c r="D431" i="29"/>
  <c r="E431" i="29"/>
  <c r="F431" i="29"/>
  <c r="H431" i="29"/>
  <c r="I431" i="29"/>
  <c r="J431" i="29"/>
  <c r="B432" i="29"/>
  <c r="C432" i="29"/>
  <c r="D432" i="29"/>
  <c r="E432" i="29"/>
  <c r="F432" i="29"/>
  <c r="H432" i="29"/>
  <c r="I432" i="29"/>
  <c r="J432" i="29" s="1"/>
  <c r="B433" i="29"/>
  <c r="C433" i="29"/>
  <c r="D433" i="29"/>
  <c r="E433" i="29"/>
  <c r="F433" i="29"/>
  <c r="H433" i="29"/>
  <c r="I433" i="29"/>
  <c r="J433" i="29"/>
  <c r="B434" i="29"/>
  <c r="C434" i="29"/>
  <c r="D434" i="29"/>
  <c r="E434" i="29"/>
  <c r="F434" i="29"/>
  <c r="H434" i="29"/>
  <c r="I434" i="29"/>
  <c r="J434" i="29"/>
  <c r="B435" i="29"/>
  <c r="C435" i="29"/>
  <c r="D435" i="29"/>
  <c r="E435" i="29"/>
  <c r="F435" i="29"/>
  <c r="H435" i="29"/>
  <c r="I435" i="29"/>
  <c r="J435" i="29"/>
  <c r="B436" i="29"/>
  <c r="C436" i="29"/>
  <c r="D436" i="29"/>
  <c r="E436" i="29"/>
  <c r="F436" i="29"/>
  <c r="H436" i="29"/>
  <c r="I436" i="29"/>
  <c r="J436" i="29"/>
  <c r="B437" i="29"/>
  <c r="C437" i="29"/>
  <c r="D437" i="29"/>
  <c r="E437" i="29"/>
  <c r="F437" i="29"/>
  <c r="H437" i="29"/>
  <c r="I437" i="29"/>
  <c r="J437" i="29"/>
  <c r="B438" i="29"/>
  <c r="C438" i="29"/>
  <c r="D438" i="29"/>
  <c r="E438" i="29"/>
  <c r="F438" i="29"/>
  <c r="H438" i="29"/>
  <c r="I438" i="29"/>
  <c r="J438" i="29" s="1"/>
  <c r="B439" i="29"/>
  <c r="C439" i="29"/>
  <c r="D439" i="29"/>
  <c r="E439" i="29"/>
  <c r="F439" i="29"/>
  <c r="H439" i="29"/>
  <c r="I439" i="29"/>
  <c r="J439" i="29"/>
  <c r="B440" i="29"/>
  <c r="C440" i="29"/>
  <c r="D440" i="29"/>
  <c r="E440" i="29"/>
  <c r="F440" i="29"/>
  <c r="H440" i="29"/>
  <c r="I440" i="29"/>
  <c r="J440" i="29" s="1"/>
  <c r="B441" i="29"/>
  <c r="C441" i="29"/>
  <c r="D441" i="29"/>
  <c r="E441" i="29"/>
  <c r="F441" i="29"/>
  <c r="H441" i="29"/>
  <c r="I441" i="29"/>
  <c r="J441" i="29"/>
  <c r="B442" i="29"/>
  <c r="C442" i="29"/>
  <c r="D442" i="29"/>
  <c r="E442" i="29"/>
  <c r="F442" i="29"/>
  <c r="H442" i="29"/>
  <c r="I442" i="29"/>
  <c r="J442" i="29"/>
  <c r="B443" i="29"/>
  <c r="C443" i="29"/>
  <c r="D443" i="29"/>
  <c r="E443" i="29"/>
  <c r="F443" i="29"/>
  <c r="H443" i="29"/>
  <c r="I443" i="29"/>
  <c r="J443" i="29"/>
  <c r="B444" i="29"/>
  <c r="C444" i="29"/>
  <c r="D444" i="29"/>
  <c r="E444" i="29"/>
  <c r="F444" i="29"/>
  <c r="H444" i="29"/>
  <c r="I444" i="29"/>
  <c r="J444" i="29"/>
  <c r="B445" i="29"/>
  <c r="C445" i="29"/>
  <c r="D445" i="29"/>
  <c r="E445" i="29"/>
  <c r="F445" i="29"/>
  <c r="H445" i="29"/>
  <c r="I445" i="29"/>
  <c r="J445" i="29"/>
  <c r="B446" i="29"/>
  <c r="C446" i="29"/>
  <c r="D446" i="29"/>
  <c r="E446" i="29"/>
  <c r="F446" i="29"/>
  <c r="H446" i="29"/>
  <c r="I446" i="29"/>
  <c r="J446" i="29" s="1"/>
  <c r="B447" i="29"/>
  <c r="C447" i="29"/>
  <c r="D447" i="29"/>
  <c r="E447" i="29"/>
  <c r="F447" i="29"/>
  <c r="H447" i="29"/>
  <c r="I447" i="29"/>
  <c r="J447" i="29"/>
  <c r="B448" i="29"/>
  <c r="C448" i="29"/>
  <c r="D448" i="29"/>
  <c r="E448" i="29"/>
  <c r="F448" i="29"/>
  <c r="H448" i="29"/>
  <c r="I448" i="29"/>
  <c r="J448" i="29" s="1"/>
  <c r="B449" i="29"/>
  <c r="C449" i="29"/>
  <c r="D449" i="29"/>
  <c r="E449" i="29"/>
  <c r="F449" i="29"/>
  <c r="H449" i="29"/>
  <c r="I449" i="29"/>
  <c r="J449" i="29"/>
  <c r="B450" i="29"/>
  <c r="C450" i="29"/>
  <c r="D450" i="29"/>
  <c r="E450" i="29"/>
  <c r="F450" i="29"/>
  <c r="H450" i="29"/>
  <c r="I450" i="29"/>
  <c r="J450" i="29"/>
  <c r="B451" i="29"/>
  <c r="C451" i="29"/>
  <c r="D451" i="29"/>
  <c r="E451" i="29"/>
  <c r="F451" i="29"/>
  <c r="H451" i="29"/>
  <c r="I451" i="29"/>
  <c r="J451" i="29"/>
  <c r="B452" i="29"/>
  <c r="C452" i="29"/>
  <c r="D452" i="29"/>
  <c r="E452" i="29"/>
  <c r="F452" i="29"/>
  <c r="H452" i="29"/>
  <c r="I452" i="29"/>
  <c r="J452" i="29"/>
  <c r="B453" i="29"/>
  <c r="C453" i="29"/>
  <c r="D453" i="29"/>
  <c r="E453" i="29"/>
  <c r="F453" i="29"/>
  <c r="H453" i="29"/>
  <c r="I453" i="29"/>
  <c r="J453" i="29"/>
  <c r="B454" i="29"/>
  <c r="C454" i="29"/>
  <c r="D454" i="29"/>
  <c r="E454" i="29"/>
  <c r="F454" i="29"/>
  <c r="H454" i="29"/>
  <c r="I454" i="29"/>
  <c r="J454" i="29" s="1"/>
  <c r="B455" i="29"/>
  <c r="C455" i="29"/>
  <c r="D455" i="29"/>
  <c r="E455" i="29"/>
  <c r="F455" i="29"/>
  <c r="H455" i="29"/>
  <c r="I455" i="29"/>
  <c r="J455" i="29"/>
  <c r="B456" i="29"/>
  <c r="C456" i="29"/>
  <c r="D456" i="29"/>
  <c r="E456" i="29"/>
  <c r="F456" i="29"/>
  <c r="H456" i="29"/>
  <c r="I456" i="29"/>
  <c r="J456" i="29" s="1"/>
  <c r="B457" i="29"/>
  <c r="C457" i="29"/>
  <c r="D457" i="29"/>
  <c r="E457" i="29"/>
  <c r="F457" i="29"/>
  <c r="H457" i="29"/>
  <c r="I457" i="29"/>
  <c r="J457" i="29"/>
  <c r="B458" i="29"/>
  <c r="C458" i="29"/>
  <c r="D458" i="29"/>
  <c r="E458" i="29"/>
  <c r="F458" i="29"/>
  <c r="H458" i="29"/>
  <c r="I458" i="29"/>
  <c r="J458" i="29"/>
  <c r="B459" i="29"/>
  <c r="C459" i="29"/>
  <c r="D459" i="29"/>
  <c r="E459" i="29"/>
  <c r="F459" i="29"/>
  <c r="H459" i="29"/>
  <c r="I459" i="29"/>
  <c r="J459" i="29"/>
  <c r="B460" i="29"/>
  <c r="C460" i="29"/>
  <c r="D460" i="29"/>
  <c r="E460" i="29"/>
  <c r="F460" i="29"/>
  <c r="H460" i="29"/>
  <c r="I460" i="29"/>
  <c r="J460" i="29"/>
  <c r="B461" i="29"/>
  <c r="C461" i="29"/>
  <c r="D461" i="29"/>
  <c r="E461" i="29"/>
  <c r="F461" i="29"/>
  <c r="H461" i="29"/>
  <c r="I461" i="29"/>
  <c r="J461" i="29"/>
  <c r="B462" i="29"/>
  <c r="C462" i="29"/>
  <c r="D462" i="29"/>
  <c r="E462" i="29"/>
  <c r="F462" i="29"/>
  <c r="H462" i="29"/>
  <c r="I462" i="29"/>
  <c r="J462" i="29" s="1"/>
  <c r="B463" i="29"/>
  <c r="C463" i="29"/>
  <c r="D463" i="29"/>
  <c r="E463" i="29"/>
  <c r="F463" i="29"/>
  <c r="H463" i="29"/>
  <c r="I463" i="29"/>
  <c r="J463" i="29"/>
  <c r="B464" i="29"/>
  <c r="C464" i="29"/>
  <c r="D464" i="29"/>
  <c r="E464" i="29"/>
  <c r="F464" i="29"/>
  <c r="H464" i="29"/>
  <c r="I464" i="29"/>
  <c r="J464" i="29" s="1"/>
  <c r="B465" i="29"/>
  <c r="C465" i="29"/>
  <c r="D465" i="29"/>
  <c r="E465" i="29"/>
  <c r="F465" i="29"/>
  <c r="H465" i="29"/>
  <c r="I465" i="29"/>
  <c r="J465" i="29"/>
  <c r="B466" i="29"/>
  <c r="C466" i="29"/>
  <c r="D466" i="29"/>
  <c r="E466" i="29"/>
  <c r="F466" i="29"/>
  <c r="H466" i="29"/>
  <c r="I466" i="29"/>
  <c r="J466" i="29"/>
  <c r="B467" i="29"/>
  <c r="C467" i="29"/>
  <c r="D467" i="29"/>
  <c r="E467" i="29"/>
  <c r="F467" i="29"/>
  <c r="H467" i="29"/>
  <c r="I467" i="29"/>
  <c r="J467" i="29"/>
  <c r="B468" i="29"/>
  <c r="C468" i="29"/>
  <c r="D468" i="29"/>
  <c r="E468" i="29"/>
  <c r="F468" i="29"/>
  <c r="H468" i="29"/>
  <c r="I468" i="29"/>
  <c r="J468" i="29"/>
  <c r="B469" i="29"/>
  <c r="C469" i="29"/>
  <c r="D469" i="29"/>
  <c r="E469" i="29"/>
  <c r="F469" i="29"/>
  <c r="H469" i="29"/>
  <c r="I469" i="29"/>
  <c r="J469" i="29"/>
  <c r="B470" i="29"/>
  <c r="C470" i="29"/>
  <c r="D470" i="29"/>
  <c r="E470" i="29"/>
  <c r="F470" i="29"/>
  <c r="H470" i="29"/>
  <c r="I470" i="29"/>
  <c r="J470" i="29" s="1"/>
  <c r="B471" i="29"/>
  <c r="C471" i="29"/>
  <c r="D471" i="29"/>
  <c r="E471" i="29"/>
  <c r="F471" i="29"/>
  <c r="H471" i="29"/>
  <c r="I471" i="29"/>
  <c r="J471" i="29"/>
  <c r="B472" i="29"/>
  <c r="C472" i="29"/>
  <c r="D472" i="29"/>
  <c r="E472" i="29"/>
  <c r="F472" i="29"/>
  <c r="H472" i="29"/>
  <c r="I472" i="29"/>
  <c r="J472" i="29" s="1"/>
  <c r="B473" i="29"/>
  <c r="C473" i="29"/>
  <c r="D473" i="29"/>
  <c r="E473" i="29"/>
  <c r="F473" i="29"/>
  <c r="H473" i="29"/>
  <c r="I473" i="29"/>
  <c r="J473" i="29"/>
  <c r="B474" i="29"/>
  <c r="C474" i="29"/>
  <c r="D474" i="29"/>
  <c r="E474" i="29"/>
  <c r="F474" i="29"/>
  <c r="H474" i="29"/>
  <c r="I474" i="29"/>
  <c r="J474" i="29"/>
  <c r="B475" i="29"/>
  <c r="C475" i="29"/>
  <c r="D475" i="29"/>
  <c r="E475" i="29"/>
  <c r="F475" i="29"/>
  <c r="H475" i="29"/>
  <c r="I475" i="29"/>
  <c r="J475" i="29"/>
  <c r="B476" i="29"/>
  <c r="C476" i="29"/>
  <c r="D476" i="29"/>
  <c r="E476" i="29"/>
  <c r="F476" i="29"/>
  <c r="H476" i="29"/>
  <c r="I476" i="29"/>
  <c r="J476" i="29"/>
  <c r="B477" i="29"/>
  <c r="C477" i="29"/>
  <c r="D477" i="29"/>
  <c r="E477" i="29"/>
  <c r="F477" i="29"/>
  <c r="H477" i="29"/>
  <c r="I477" i="29"/>
  <c r="J477" i="29"/>
  <c r="B478" i="29"/>
  <c r="C478" i="29"/>
  <c r="D478" i="29"/>
  <c r="E478" i="29"/>
  <c r="F478" i="29"/>
  <c r="H478" i="29"/>
  <c r="I478" i="29"/>
  <c r="J478" i="29" s="1"/>
  <c r="B479" i="29"/>
  <c r="C479" i="29"/>
  <c r="D479" i="29"/>
  <c r="E479" i="29"/>
  <c r="F479" i="29"/>
  <c r="H479" i="29"/>
  <c r="I479" i="29"/>
  <c r="J479" i="29"/>
  <c r="B480" i="29"/>
  <c r="C480" i="29"/>
  <c r="D480" i="29"/>
  <c r="E480" i="29"/>
  <c r="F480" i="29"/>
  <c r="H480" i="29"/>
  <c r="I480" i="29"/>
  <c r="J480" i="29" s="1"/>
  <c r="B481" i="29"/>
  <c r="C481" i="29"/>
  <c r="D481" i="29"/>
  <c r="E481" i="29"/>
  <c r="F481" i="29"/>
  <c r="H481" i="29"/>
  <c r="I481" i="29"/>
  <c r="J481" i="29"/>
  <c r="B482" i="29"/>
  <c r="C482" i="29"/>
  <c r="D482" i="29"/>
  <c r="E482" i="29"/>
  <c r="F482" i="29"/>
  <c r="H482" i="29"/>
  <c r="I482" i="29"/>
  <c r="J482" i="29"/>
  <c r="B483" i="29"/>
  <c r="C483" i="29"/>
  <c r="D483" i="29"/>
  <c r="E483" i="29"/>
  <c r="F483" i="29"/>
  <c r="H483" i="29"/>
  <c r="I483" i="29"/>
  <c r="J483" i="29"/>
  <c r="B484" i="29"/>
  <c r="C484" i="29"/>
  <c r="D484" i="29"/>
  <c r="E484" i="29"/>
  <c r="F484" i="29"/>
  <c r="H484" i="29"/>
  <c r="I484" i="29"/>
  <c r="J484" i="29"/>
  <c r="B485" i="29"/>
  <c r="C485" i="29"/>
  <c r="D485" i="29"/>
  <c r="E485" i="29"/>
  <c r="F485" i="29"/>
  <c r="H485" i="29"/>
  <c r="I485" i="29"/>
  <c r="J485" i="29"/>
  <c r="B486" i="29"/>
  <c r="C486" i="29"/>
  <c r="D486" i="29"/>
  <c r="E486" i="29"/>
  <c r="F486" i="29"/>
  <c r="H486" i="29"/>
  <c r="I486" i="29"/>
  <c r="J486" i="29" s="1"/>
  <c r="B487" i="29"/>
  <c r="C487" i="29"/>
  <c r="D487" i="29"/>
  <c r="E487" i="29"/>
  <c r="F487" i="29"/>
  <c r="H487" i="29"/>
  <c r="I487" i="29"/>
  <c r="J487" i="29"/>
  <c r="B488" i="29"/>
  <c r="C488" i="29"/>
  <c r="D488" i="29"/>
  <c r="E488" i="29"/>
  <c r="F488" i="29"/>
  <c r="H488" i="29"/>
  <c r="I488" i="29"/>
  <c r="J488" i="29" s="1"/>
  <c r="B489" i="29"/>
  <c r="C489" i="29"/>
  <c r="D489" i="29"/>
  <c r="E489" i="29"/>
  <c r="F489" i="29"/>
  <c r="H489" i="29"/>
  <c r="I489" i="29"/>
  <c r="J489" i="29"/>
  <c r="B490" i="29"/>
  <c r="C490" i="29"/>
  <c r="D490" i="29"/>
  <c r="E490" i="29"/>
  <c r="F490" i="29"/>
  <c r="H490" i="29"/>
  <c r="I490" i="29"/>
  <c r="J490" i="29"/>
  <c r="B491" i="29"/>
  <c r="C491" i="29"/>
  <c r="D491" i="29"/>
  <c r="E491" i="29"/>
  <c r="F491" i="29"/>
  <c r="H491" i="29"/>
  <c r="I491" i="29"/>
  <c r="J491" i="29"/>
  <c r="B492" i="29"/>
  <c r="C492" i="29"/>
  <c r="D492" i="29"/>
  <c r="E492" i="29"/>
  <c r="F492" i="29"/>
  <c r="H492" i="29"/>
  <c r="I492" i="29"/>
  <c r="J492" i="29"/>
  <c r="B493" i="29"/>
  <c r="C493" i="29"/>
  <c r="D493" i="29"/>
  <c r="E493" i="29"/>
  <c r="F493" i="29"/>
  <c r="H493" i="29"/>
  <c r="I493" i="29"/>
  <c r="J493" i="29"/>
  <c r="B494" i="29"/>
  <c r="C494" i="29"/>
  <c r="D494" i="29"/>
  <c r="E494" i="29"/>
  <c r="F494" i="29"/>
  <c r="H494" i="29"/>
  <c r="I494" i="29"/>
  <c r="J494" i="29" s="1"/>
  <c r="B495" i="29"/>
  <c r="C495" i="29"/>
  <c r="D495" i="29"/>
  <c r="E495" i="29"/>
  <c r="F495" i="29"/>
  <c r="H495" i="29"/>
  <c r="I495" i="29"/>
  <c r="J495" i="29"/>
  <c r="B496" i="29"/>
  <c r="C496" i="29"/>
  <c r="D496" i="29"/>
  <c r="E496" i="29"/>
  <c r="F496" i="29"/>
  <c r="H496" i="29"/>
  <c r="I496" i="29"/>
  <c r="J496" i="29" s="1"/>
  <c r="B497" i="29"/>
  <c r="C497" i="29"/>
  <c r="D497" i="29"/>
  <c r="E497" i="29"/>
  <c r="F497" i="29"/>
  <c r="H497" i="29"/>
  <c r="I497" i="29"/>
  <c r="J497" i="29"/>
  <c r="B498" i="29"/>
  <c r="C498" i="29"/>
  <c r="D498" i="29"/>
  <c r="E498" i="29"/>
  <c r="F498" i="29"/>
  <c r="H498" i="29"/>
  <c r="I498" i="29"/>
  <c r="J498" i="29"/>
  <c r="B499" i="29"/>
  <c r="C499" i="29"/>
  <c r="D499" i="29"/>
  <c r="E499" i="29"/>
  <c r="F499" i="29"/>
  <c r="H499" i="29"/>
  <c r="I499" i="29"/>
  <c r="J499" i="29"/>
  <c r="B500" i="29"/>
  <c r="C500" i="29"/>
  <c r="D500" i="29"/>
  <c r="E500" i="29"/>
  <c r="F500" i="29"/>
  <c r="H500" i="29"/>
  <c r="I500" i="29"/>
  <c r="J500" i="29"/>
  <c r="B501" i="29"/>
  <c r="C501" i="29"/>
  <c r="D501" i="29"/>
  <c r="E501" i="29"/>
  <c r="F501" i="29"/>
  <c r="H501" i="29"/>
  <c r="I501" i="29"/>
  <c r="J501" i="29"/>
  <c r="B502" i="29"/>
  <c r="C502" i="29"/>
  <c r="D502" i="29"/>
  <c r="E502" i="29"/>
  <c r="F502" i="29"/>
  <c r="H502" i="29"/>
  <c r="I502" i="29"/>
  <c r="J502" i="29" s="1"/>
  <c r="B503" i="29"/>
  <c r="C503" i="29"/>
  <c r="D503" i="29"/>
  <c r="E503" i="29"/>
  <c r="F503" i="29"/>
  <c r="H503" i="29"/>
  <c r="I503" i="29"/>
  <c r="J503" i="29"/>
  <c r="B504" i="29"/>
  <c r="C504" i="29"/>
  <c r="D504" i="29"/>
  <c r="E504" i="29"/>
  <c r="F504" i="29"/>
  <c r="H504" i="29"/>
  <c r="I504" i="29"/>
  <c r="J504" i="29" s="1"/>
  <c r="B505" i="29"/>
  <c r="C505" i="29"/>
  <c r="D505" i="29"/>
  <c r="E505" i="29"/>
  <c r="F505" i="29"/>
  <c r="H505" i="29"/>
  <c r="I505" i="29"/>
  <c r="J505" i="29"/>
  <c r="B506" i="29"/>
  <c r="C506" i="29"/>
  <c r="D506" i="29"/>
  <c r="E506" i="29"/>
  <c r="F506" i="29"/>
  <c r="H506" i="29"/>
  <c r="I506" i="29"/>
  <c r="J506" i="29"/>
  <c r="B7" i="29"/>
  <c r="B8" i="36"/>
  <c r="C8" i="36"/>
  <c r="D8" i="36"/>
  <c r="E8" i="36"/>
  <c r="F8" i="36"/>
  <c r="K8" i="36" s="1"/>
  <c r="G8" i="36"/>
  <c r="I8" i="36" s="1"/>
  <c r="J8" i="36"/>
  <c r="B9" i="36"/>
  <c r="C9" i="36"/>
  <c r="D9" i="36"/>
  <c r="E9" i="36"/>
  <c r="F9" i="36"/>
  <c r="K9" i="36" s="1"/>
  <c r="G9" i="36"/>
  <c r="I9" i="36" s="1"/>
  <c r="J9" i="36"/>
  <c r="B10" i="36"/>
  <c r="C10" i="36"/>
  <c r="D10" i="36"/>
  <c r="E10" i="36"/>
  <c r="F10" i="36"/>
  <c r="K10" i="36" s="1"/>
  <c r="G10" i="36"/>
  <c r="I10" i="36" s="1"/>
  <c r="J10" i="36"/>
  <c r="L10" i="36"/>
  <c r="B11" i="36"/>
  <c r="C11" i="36"/>
  <c r="D11" i="36"/>
  <c r="E11" i="36"/>
  <c r="F11" i="36"/>
  <c r="K11" i="36" s="1"/>
  <c r="G11" i="36"/>
  <c r="I11" i="36"/>
  <c r="J11" i="36"/>
  <c r="L11" i="36"/>
  <c r="B12" i="36"/>
  <c r="C12" i="36"/>
  <c r="D12" i="36"/>
  <c r="E12" i="36"/>
  <c r="F12" i="36"/>
  <c r="K12" i="36" s="1"/>
  <c r="G12" i="36"/>
  <c r="I12" i="36"/>
  <c r="J12" i="36"/>
  <c r="L12" i="36" s="1"/>
  <c r="B13" i="36"/>
  <c r="C13" i="36"/>
  <c r="D13" i="36"/>
  <c r="E13" i="36"/>
  <c r="F13" i="36"/>
  <c r="G13" i="36"/>
  <c r="I13" i="36"/>
  <c r="J13" i="36"/>
  <c r="K13" i="36"/>
  <c r="L13" i="36"/>
  <c r="B14" i="36"/>
  <c r="C14" i="36"/>
  <c r="D14" i="36"/>
  <c r="E14" i="36"/>
  <c r="F14" i="36"/>
  <c r="G14" i="36"/>
  <c r="I14" i="36" s="1"/>
  <c r="J14" i="36"/>
  <c r="K14" i="36"/>
  <c r="L14" i="36"/>
  <c r="B15" i="36"/>
  <c r="C15" i="36"/>
  <c r="D15" i="36"/>
  <c r="E15" i="36"/>
  <c r="F15" i="36"/>
  <c r="G15" i="36"/>
  <c r="I15" i="36" s="1"/>
  <c r="J15" i="36"/>
  <c r="L15" i="36" s="1"/>
  <c r="K15" i="36"/>
  <c r="B16" i="36"/>
  <c r="C16" i="36"/>
  <c r="D16" i="36"/>
  <c r="E16" i="36"/>
  <c r="F16" i="36"/>
  <c r="G16" i="36"/>
  <c r="I16" i="36" s="1"/>
  <c r="J16" i="36"/>
  <c r="L16" i="36" s="1"/>
  <c r="K16" i="36"/>
  <c r="B17" i="36"/>
  <c r="C17" i="36"/>
  <c r="D17" i="36"/>
  <c r="E17" i="36"/>
  <c r="F17" i="36"/>
  <c r="K17" i="36" s="1"/>
  <c r="G17" i="36"/>
  <c r="I17" i="36" s="1"/>
  <c r="J17" i="36"/>
  <c r="L17" i="36" s="1"/>
  <c r="B18" i="36"/>
  <c r="C18" i="36"/>
  <c r="D18" i="36"/>
  <c r="E18" i="36"/>
  <c r="F18" i="36"/>
  <c r="K18" i="36" s="1"/>
  <c r="G18" i="36"/>
  <c r="I18" i="36" s="1"/>
  <c r="J18" i="36"/>
  <c r="L18" i="36"/>
  <c r="B19" i="36"/>
  <c r="C19" i="36"/>
  <c r="D19" i="36"/>
  <c r="E19" i="36"/>
  <c r="F19" i="36"/>
  <c r="K19" i="36" s="1"/>
  <c r="G19" i="36"/>
  <c r="I19" i="36"/>
  <c r="J19" i="36"/>
  <c r="L19" i="36"/>
  <c r="B20" i="36"/>
  <c r="C20" i="36"/>
  <c r="D20" i="36"/>
  <c r="E20" i="36"/>
  <c r="F20" i="36"/>
  <c r="K20" i="36" s="1"/>
  <c r="G20" i="36"/>
  <c r="I20" i="36"/>
  <c r="J20" i="36"/>
  <c r="L20" i="36" s="1"/>
  <c r="B21" i="36"/>
  <c r="C21" i="36"/>
  <c r="D21" i="36"/>
  <c r="E21" i="36"/>
  <c r="F21" i="36"/>
  <c r="G21" i="36"/>
  <c r="I21" i="36"/>
  <c r="J21" i="36"/>
  <c r="K21" i="36"/>
  <c r="L21" i="36"/>
  <c r="B22" i="36"/>
  <c r="C22" i="36"/>
  <c r="D22" i="36"/>
  <c r="E22" i="36"/>
  <c r="F22" i="36"/>
  <c r="G22" i="36"/>
  <c r="I22" i="36" s="1"/>
  <c r="J22" i="36"/>
  <c r="K22" i="36"/>
  <c r="L22" i="36"/>
  <c r="B23" i="36"/>
  <c r="C23" i="36"/>
  <c r="D23" i="36"/>
  <c r="E23" i="36"/>
  <c r="F23" i="36"/>
  <c r="G23" i="36"/>
  <c r="I23" i="36" s="1"/>
  <c r="J23" i="36"/>
  <c r="L23" i="36" s="1"/>
  <c r="K23" i="36"/>
  <c r="B24" i="36"/>
  <c r="C24" i="36"/>
  <c r="D24" i="36"/>
  <c r="E24" i="36"/>
  <c r="F24" i="36"/>
  <c r="G24" i="36"/>
  <c r="I24" i="36" s="1"/>
  <c r="J24" i="36"/>
  <c r="L24" i="36" s="1"/>
  <c r="K24" i="36"/>
  <c r="B25" i="36"/>
  <c r="C25" i="36"/>
  <c r="D25" i="36"/>
  <c r="E25" i="36"/>
  <c r="F25" i="36"/>
  <c r="K25" i="36" s="1"/>
  <c r="G25" i="36"/>
  <c r="I25" i="36" s="1"/>
  <c r="J25" i="36"/>
  <c r="L25" i="36" s="1"/>
  <c r="B26" i="36"/>
  <c r="C26" i="36"/>
  <c r="D26" i="36"/>
  <c r="E26" i="36"/>
  <c r="F26" i="36"/>
  <c r="K26" i="36" s="1"/>
  <c r="G26" i="36"/>
  <c r="I26" i="36" s="1"/>
  <c r="J26" i="36"/>
  <c r="L26" i="36"/>
  <c r="B27" i="36"/>
  <c r="C27" i="36"/>
  <c r="D27" i="36"/>
  <c r="E27" i="36"/>
  <c r="F27" i="36"/>
  <c r="K27" i="36" s="1"/>
  <c r="G27" i="36"/>
  <c r="I27" i="36"/>
  <c r="J27" i="36"/>
  <c r="L27" i="36"/>
  <c r="B28" i="36"/>
  <c r="C28" i="36"/>
  <c r="D28" i="36"/>
  <c r="E28" i="36"/>
  <c r="F28" i="36"/>
  <c r="K28" i="36" s="1"/>
  <c r="G28" i="36"/>
  <c r="I28" i="36"/>
  <c r="J28" i="36"/>
  <c r="L28" i="36" s="1"/>
  <c r="B29" i="36"/>
  <c r="C29" i="36"/>
  <c r="D29" i="36"/>
  <c r="E29" i="36"/>
  <c r="F29" i="36"/>
  <c r="G29" i="36"/>
  <c r="I29" i="36"/>
  <c r="J29" i="36"/>
  <c r="K29" i="36"/>
  <c r="L29" i="36"/>
  <c r="B30" i="36"/>
  <c r="C30" i="36"/>
  <c r="D30" i="36"/>
  <c r="E30" i="36"/>
  <c r="F30" i="36"/>
  <c r="G30" i="36"/>
  <c r="I30" i="36" s="1"/>
  <c r="J30" i="36"/>
  <c r="K30" i="36"/>
  <c r="L30" i="36"/>
  <c r="B31" i="36"/>
  <c r="C31" i="36"/>
  <c r="D31" i="36"/>
  <c r="E31" i="36"/>
  <c r="F31" i="36"/>
  <c r="G31" i="36"/>
  <c r="I31" i="36" s="1"/>
  <c r="J31" i="36"/>
  <c r="L31" i="36" s="1"/>
  <c r="K31" i="36"/>
  <c r="B32" i="36"/>
  <c r="C32" i="36"/>
  <c r="D32" i="36"/>
  <c r="E32" i="36"/>
  <c r="F32" i="36"/>
  <c r="G32" i="36"/>
  <c r="I32" i="36" s="1"/>
  <c r="J32" i="36"/>
  <c r="L32" i="36" s="1"/>
  <c r="K32" i="36"/>
  <c r="B33" i="36"/>
  <c r="C33" i="36"/>
  <c r="D33" i="36"/>
  <c r="E33" i="36"/>
  <c r="F33" i="36"/>
  <c r="K33" i="36" s="1"/>
  <c r="G33" i="36"/>
  <c r="I33" i="36" s="1"/>
  <c r="J33" i="36"/>
  <c r="L33" i="36" s="1"/>
  <c r="B34" i="36"/>
  <c r="C34" i="36"/>
  <c r="D34" i="36"/>
  <c r="E34" i="36"/>
  <c r="F34" i="36"/>
  <c r="K34" i="36" s="1"/>
  <c r="G34" i="36"/>
  <c r="I34" i="36" s="1"/>
  <c r="J34" i="36"/>
  <c r="L34" i="36"/>
  <c r="B35" i="36"/>
  <c r="C35" i="36"/>
  <c r="D35" i="36"/>
  <c r="E35" i="36"/>
  <c r="F35" i="36"/>
  <c r="K35" i="36" s="1"/>
  <c r="G35" i="36"/>
  <c r="I35" i="36"/>
  <c r="J35" i="36"/>
  <c r="L35" i="36"/>
  <c r="B36" i="36"/>
  <c r="C36" i="36"/>
  <c r="D36" i="36"/>
  <c r="E36" i="36"/>
  <c r="F36" i="36"/>
  <c r="K36" i="36" s="1"/>
  <c r="G36" i="36"/>
  <c r="I36" i="36"/>
  <c r="J36" i="36"/>
  <c r="L36" i="36" s="1"/>
  <c r="B37" i="36"/>
  <c r="C37" i="36"/>
  <c r="D37" i="36"/>
  <c r="E37" i="36"/>
  <c r="F37" i="36"/>
  <c r="G37" i="36"/>
  <c r="I37" i="36"/>
  <c r="J37" i="36"/>
  <c r="K37" i="36"/>
  <c r="L37" i="36"/>
  <c r="B38" i="36"/>
  <c r="C38" i="36"/>
  <c r="D38" i="36"/>
  <c r="E38" i="36"/>
  <c r="F38" i="36"/>
  <c r="G38" i="36"/>
  <c r="I38" i="36" s="1"/>
  <c r="J38" i="36"/>
  <c r="K38" i="36"/>
  <c r="L38" i="36"/>
  <c r="B39" i="36"/>
  <c r="C39" i="36"/>
  <c r="D39" i="36"/>
  <c r="E39" i="36"/>
  <c r="F39" i="36"/>
  <c r="G39" i="36"/>
  <c r="I39" i="36" s="1"/>
  <c r="J39" i="36"/>
  <c r="L39" i="36" s="1"/>
  <c r="K39" i="36"/>
  <c r="B40" i="36"/>
  <c r="C40" i="36"/>
  <c r="D40" i="36"/>
  <c r="E40" i="36"/>
  <c r="F40" i="36"/>
  <c r="G40" i="36"/>
  <c r="I40" i="36" s="1"/>
  <c r="J40" i="36"/>
  <c r="L40" i="36" s="1"/>
  <c r="K40" i="36"/>
  <c r="B41" i="36"/>
  <c r="C41" i="36"/>
  <c r="D41" i="36"/>
  <c r="E41" i="36"/>
  <c r="F41" i="36"/>
  <c r="K41" i="36" s="1"/>
  <c r="G41" i="36"/>
  <c r="I41" i="36" s="1"/>
  <c r="J41" i="36"/>
  <c r="L41" i="36" s="1"/>
  <c r="B42" i="36"/>
  <c r="C42" i="36"/>
  <c r="D42" i="36"/>
  <c r="E42" i="36"/>
  <c r="F42" i="36"/>
  <c r="K42" i="36" s="1"/>
  <c r="G42" i="36"/>
  <c r="I42" i="36" s="1"/>
  <c r="J42" i="36"/>
  <c r="L42" i="36"/>
  <c r="B43" i="36"/>
  <c r="C43" i="36"/>
  <c r="D43" i="36"/>
  <c r="E43" i="36"/>
  <c r="F43" i="36"/>
  <c r="K43" i="36" s="1"/>
  <c r="G43" i="36"/>
  <c r="I43" i="36"/>
  <c r="J43" i="36"/>
  <c r="L43" i="36"/>
  <c r="B44" i="36"/>
  <c r="C44" i="36"/>
  <c r="D44" i="36"/>
  <c r="E44" i="36"/>
  <c r="F44" i="36"/>
  <c r="K44" i="36" s="1"/>
  <c r="G44" i="36"/>
  <c r="I44" i="36"/>
  <c r="J44" i="36"/>
  <c r="L44" i="36" s="1"/>
  <c r="B45" i="36"/>
  <c r="C45" i="36"/>
  <c r="D45" i="36"/>
  <c r="E45" i="36"/>
  <c r="F45" i="36"/>
  <c r="G45" i="36"/>
  <c r="I45" i="36"/>
  <c r="J45" i="36"/>
  <c r="K45" i="36"/>
  <c r="L45" i="36"/>
  <c r="B46" i="36"/>
  <c r="C46" i="36"/>
  <c r="D46" i="36"/>
  <c r="E46" i="36"/>
  <c r="F46" i="36"/>
  <c r="G46" i="36"/>
  <c r="I46" i="36" s="1"/>
  <c r="J46" i="36"/>
  <c r="K46" i="36"/>
  <c r="L46" i="36"/>
  <c r="B47" i="36"/>
  <c r="C47" i="36"/>
  <c r="D47" i="36"/>
  <c r="E47" i="36"/>
  <c r="F47" i="36"/>
  <c r="G47" i="36"/>
  <c r="I47" i="36" s="1"/>
  <c r="J47" i="36"/>
  <c r="L47" i="36" s="1"/>
  <c r="K47" i="36"/>
  <c r="B48" i="36"/>
  <c r="C48" i="36"/>
  <c r="D48" i="36"/>
  <c r="E48" i="36"/>
  <c r="F48" i="36"/>
  <c r="G48" i="36"/>
  <c r="I48" i="36" s="1"/>
  <c r="J48" i="36"/>
  <c r="L48" i="36" s="1"/>
  <c r="K48" i="36"/>
  <c r="B49" i="36"/>
  <c r="C49" i="36"/>
  <c r="D49" i="36"/>
  <c r="E49" i="36"/>
  <c r="F49" i="36"/>
  <c r="K49" i="36" s="1"/>
  <c r="G49" i="36"/>
  <c r="I49" i="36" s="1"/>
  <c r="J49" i="36"/>
  <c r="L49" i="36" s="1"/>
  <c r="B50" i="36"/>
  <c r="C50" i="36"/>
  <c r="D50" i="36"/>
  <c r="E50" i="36"/>
  <c r="F50" i="36"/>
  <c r="K50" i="36" s="1"/>
  <c r="G50" i="36"/>
  <c r="I50" i="36" s="1"/>
  <c r="J50" i="36"/>
  <c r="L50" i="36"/>
  <c r="B51" i="36"/>
  <c r="C51" i="36"/>
  <c r="D51" i="36"/>
  <c r="E51" i="36"/>
  <c r="F51" i="36"/>
  <c r="K51" i="36" s="1"/>
  <c r="G51" i="36"/>
  <c r="I51" i="36"/>
  <c r="J51" i="36"/>
  <c r="L51" i="36"/>
  <c r="B52" i="36"/>
  <c r="C52" i="36"/>
  <c r="D52" i="36"/>
  <c r="E52" i="36"/>
  <c r="F52" i="36"/>
  <c r="K52" i="36" s="1"/>
  <c r="G52" i="36"/>
  <c r="I52" i="36"/>
  <c r="J52" i="36"/>
  <c r="L52" i="36" s="1"/>
  <c r="B53" i="36"/>
  <c r="C53" i="36"/>
  <c r="D53" i="36"/>
  <c r="E53" i="36"/>
  <c r="F53" i="36"/>
  <c r="G53" i="36"/>
  <c r="I53" i="36"/>
  <c r="J53" i="36"/>
  <c r="K53" i="36"/>
  <c r="L53" i="36"/>
  <c r="B54" i="36"/>
  <c r="C54" i="36"/>
  <c r="D54" i="36"/>
  <c r="E54" i="36"/>
  <c r="F54" i="36"/>
  <c r="G54" i="36"/>
  <c r="I54" i="36" s="1"/>
  <c r="J54" i="36"/>
  <c r="K54" i="36"/>
  <c r="L54" i="36"/>
  <c r="B55" i="36"/>
  <c r="C55" i="36"/>
  <c r="D55" i="36"/>
  <c r="E55" i="36"/>
  <c r="F55" i="36"/>
  <c r="G55" i="36"/>
  <c r="I55" i="36" s="1"/>
  <c r="J55" i="36"/>
  <c r="L55" i="36" s="1"/>
  <c r="K55" i="36"/>
  <c r="B56" i="36"/>
  <c r="C56" i="36"/>
  <c r="D56" i="36"/>
  <c r="E56" i="36"/>
  <c r="F56" i="36"/>
  <c r="G56" i="36"/>
  <c r="I56" i="36" s="1"/>
  <c r="J56" i="36"/>
  <c r="L56" i="36" s="1"/>
  <c r="K56" i="36"/>
  <c r="B57" i="36"/>
  <c r="C57" i="36"/>
  <c r="D57" i="36"/>
  <c r="E57" i="36"/>
  <c r="F57" i="36"/>
  <c r="K57" i="36" s="1"/>
  <c r="G57" i="36"/>
  <c r="I57" i="36" s="1"/>
  <c r="J57" i="36"/>
  <c r="L57" i="36" s="1"/>
  <c r="B58" i="36"/>
  <c r="C58" i="36"/>
  <c r="D58" i="36"/>
  <c r="E58" i="36"/>
  <c r="F58" i="36"/>
  <c r="K58" i="36" s="1"/>
  <c r="G58" i="36"/>
  <c r="I58" i="36" s="1"/>
  <c r="J58" i="36"/>
  <c r="L58" i="36"/>
  <c r="B59" i="36"/>
  <c r="C59" i="36"/>
  <c r="D59" i="36"/>
  <c r="E59" i="36"/>
  <c r="F59" i="36"/>
  <c r="K59" i="36" s="1"/>
  <c r="G59" i="36"/>
  <c r="I59" i="36"/>
  <c r="J59" i="36"/>
  <c r="L59" i="36"/>
  <c r="B60" i="36"/>
  <c r="C60" i="36"/>
  <c r="D60" i="36"/>
  <c r="E60" i="36"/>
  <c r="F60" i="36"/>
  <c r="K60" i="36" s="1"/>
  <c r="G60" i="36"/>
  <c r="I60" i="36"/>
  <c r="J60" i="36"/>
  <c r="L60" i="36" s="1"/>
  <c r="B61" i="36"/>
  <c r="C61" i="36"/>
  <c r="D61" i="36"/>
  <c r="E61" i="36"/>
  <c r="F61" i="36"/>
  <c r="G61" i="36"/>
  <c r="I61" i="36"/>
  <c r="J61" i="36"/>
  <c r="K61" i="36"/>
  <c r="L61" i="36"/>
  <c r="B62" i="36"/>
  <c r="C62" i="36"/>
  <c r="D62" i="36"/>
  <c r="E62" i="36"/>
  <c r="F62" i="36"/>
  <c r="G62" i="36"/>
  <c r="I62" i="36" s="1"/>
  <c r="J62" i="36"/>
  <c r="K62" i="36"/>
  <c r="L62" i="36"/>
  <c r="B63" i="36"/>
  <c r="C63" i="36"/>
  <c r="D63" i="36"/>
  <c r="E63" i="36"/>
  <c r="F63" i="36"/>
  <c r="G63" i="36"/>
  <c r="I63" i="36" s="1"/>
  <c r="J63" i="36"/>
  <c r="L63" i="36" s="1"/>
  <c r="K63" i="36"/>
  <c r="B64" i="36"/>
  <c r="C64" i="36"/>
  <c r="D64" i="36"/>
  <c r="E64" i="36"/>
  <c r="F64" i="36"/>
  <c r="G64" i="36"/>
  <c r="I64" i="36" s="1"/>
  <c r="J64" i="36"/>
  <c r="L64" i="36" s="1"/>
  <c r="K64" i="36"/>
  <c r="B65" i="36"/>
  <c r="C65" i="36"/>
  <c r="D65" i="36"/>
  <c r="E65" i="36"/>
  <c r="F65" i="36"/>
  <c r="K65" i="36" s="1"/>
  <c r="G65" i="36"/>
  <c r="I65" i="36" s="1"/>
  <c r="J65" i="36"/>
  <c r="L65" i="36" s="1"/>
  <c r="B66" i="36"/>
  <c r="C66" i="36"/>
  <c r="D66" i="36"/>
  <c r="E66" i="36"/>
  <c r="F66" i="36"/>
  <c r="K66" i="36" s="1"/>
  <c r="G66" i="36"/>
  <c r="I66" i="36" s="1"/>
  <c r="J66" i="36"/>
  <c r="L66" i="36"/>
  <c r="B67" i="36"/>
  <c r="C67" i="36"/>
  <c r="D67" i="36"/>
  <c r="E67" i="36"/>
  <c r="F67" i="36"/>
  <c r="K67" i="36" s="1"/>
  <c r="G67" i="36"/>
  <c r="I67" i="36"/>
  <c r="J67" i="36"/>
  <c r="L67" i="36"/>
  <c r="B68" i="36"/>
  <c r="C68" i="36"/>
  <c r="D68" i="36"/>
  <c r="E68" i="36"/>
  <c r="F68" i="36"/>
  <c r="K68" i="36" s="1"/>
  <c r="G68" i="36"/>
  <c r="I68" i="36"/>
  <c r="J68" i="36"/>
  <c r="L68" i="36" s="1"/>
  <c r="B69" i="36"/>
  <c r="C69" i="36"/>
  <c r="D69" i="36"/>
  <c r="E69" i="36"/>
  <c r="F69" i="36"/>
  <c r="G69" i="36"/>
  <c r="I69" i="36"/>
  <c r="J69" i="36"/>
  <c r="K69" i="36"/>
  <c r="L69" i="36"/>
  <c r="B70" i="36"/>
  <c r="C70" i="36"/>
  <c r="D70" i="36"/>
  <c r="E70" i="36"/>
  <c r="F70" i="36"/>
  <c r="G70" i="36"/>
  <c r="I70" i="36" s="1"/>
  <c r="J70" i="36"/>
  <c r="K70" i="36"/>
  <c r="L70" i="36"/>
  <c r="B71" i="36"/>
  <c r="C71" i="36"/>
  <c r="D71" i="36"/>
  <c r="E71" i="36"/>
  <c r="F71" i="36"/>
  <c r="G71" i="36"/>
  <c r="I71" i="36" s="1"/>
  <c r="J71" i="36"/>
  <c r="L71" i="36" s="1"/>
  <c r="K71" i="36"/>
  <c r="B72" i="36"/>
  <c r="C72" i="36"/>
  <c r="D72" i="36"/>
  <c r="E72" i="36"/>
  <c r="F72" i="36"/>
  <c r="G72" i="36"/>
  <c r="I72" i="36" s="1"/>
  <c r="J72" i="36"/>
  <c r="L72" i="36" s="1"/>
  <c r="K72" i="36"/>
  <c r="B73" i="36"/>
  <c r="C73" i="36"/>
  <c r="D73" i="36"/>
  <c r="E73" i="36"/>
  <c r="F73" i="36"/>
  <c r="K73" i="36" s="1"/>
  <c r="G73" i="36"/>
  <c r="I73" i="36" s="1"/>
  <c r="J73" i="36"/>
  <c r="L73" i="36" s="1"/>
  <c r="B74" i="36"/>
  <c r="C74" i="36"/>
  <c r="D74" i="36"/>
  <c r="E74" i="36"/>
  <c r="F74" i="36"/>
  <c r="K74" i="36" s="1"/>
  <c r="G74" i="36"/>
  <c r="I74" i="36" s="1"/>
  <c r="J74" i="36"/>
  <c r="L74" i="36"/>
  <c r="B75" i="36"/>
  <c r="C75" i="36"/>
  <c r="D75" i="36"/>
  <c r="E75" i="36"/>
  <c r="F75" i="36"/>
  <c r="K75" i="36" s="1"/>
  <c r="G75" i="36"/>
  <c r="I75" i="36"/>
  <c r="J75" i="36"/>
  <c r="L75" i="36"/>
  <c r="B76" i="36"/>
  <c r="C76" i="36"/>
  <c r="D76" i="36"/>
  <c r="E76" i="36"/>
  <c r="F76" i="36"/>
  <c r="K76" i="36" s="1"/>
  <c r="G76" i="36"/>
  <c r="I76" i="36"/>
  <c r="J76" i="36"/>
  <c r="L76" i="36" s="1"/>
  <c r="B77" i="36"/>
  <c r="C77" i="36"/>
  <c r="D77" i="36"/>
  <c r="E77" i="36"/>
  <c r="F77" i="36"/>
  <c r="G77" i="36"/>
  <c r="I77" i="36"/>
  <c r="J77" i="36"/>
  <c r="K77" i="36"/>
  <c r="L77" i="36"/>
  <c r="B78" i="36"/>
  <c r="C78" i="36"/>
  <c r="D78" i="36"/>
  <c r="E78" i="36"/>
  <c r="F78" i="36"/>
  <c r="G78" i="36"/>
  <c r="I78" i="36" s="1"/>
  <c r="J78" i="36"/>
  <c r="K78" i="36"/>
  <c r="L78" i="36"/>
  <c r="B79" i="36"/>
  <c r="C79" i="36"/>
  <c r="D79" i="36"/>
  <c r="E79" i="36"/>
  <c r="F79" i="36"/>
  <c r="G79" i="36"/>
  <c r="I79" i="36" s="1"/>
  <c r="J79" i="36"/>
  <c r="L79" i="36" s="1"/>
  <c r="K79" i="36"/>
  <c r="B80" i="36"/>
  <c r="C80" i="36"/>
  <c r="D80" i="36"/>
  <c r="E80" i="36"/>
  <c r="F80" i="36"/>
  <c r="G80" i="36"/>
  <c r="I80" i="36" s="1"/>
  <c r="J80" i="36"/>
  <c r="L80" i="36" s="1"/>
  <c r="K80" i="36"/>
  <c r="B81" i="36"/>
  <c r="C81" i="36"/>
  <c r="D81" i="36"/>
  <c r="E81" i="36"/>
  <c r="F81" i="36"/>
  <c r="K81" i="36" s="1"/>
  <c r="G81" i="36"/>
  <c r="I81" i="36" s="1"/>
  <c r="J81" i="36"/>
  <c r="L81" i="36" s="1"/>
  <c r="B82" i="36"/>
  <c r="C82" i="36"/>
  <c r="D82" i="36"/>
  <c r="E82" i="36"/>
  <c r="F82" i="36"/>
  <c r="K82" i="36" s="1"/>
  <c r="G82" i="36"/>
  <c r="I82" i="36" s="1"/>
  <c r="J82" i="36"/>
  <c r="L82" i="36"/>
  <c r="B83" i="36"/>
  <c r="C83" i="36"/>
  <c r="D83" i="36"/>
  <c r="E83" i="36"/>
  <c r="F83" i="36"/>
  <c r="K83" i="36" s="1"/>
  <c r="G83" i="36"/>
  <c r="I83" i="36"/>
  <c r="J83" i="36"/>
  <c r="L83" i="36"/>
  <c r="B84" i="36"/>
  <c r="C84" i="36"/>
  <c r="D84" i="36"/>
  <c r="E84" i="36"/>
  <c r="F84" i="36"/>
  <c r="K84" i="36" s="1"/>
  <c r="G84" i="36"/>
  <c r="I84" i="36"/>
  <c r="J84" i="36"/>
  <c r="L84" i="36" s="1"/>
  <c r="B85" i="36"/>
  <c r="C85" i="36"/>
  <c r="D85" i="36"/>
  <c r="E85" i="36"/>
  <c r="F85" i="36"/>
  <c r="G85" i="36"/>
  <c r="I85" i="36"/>
  <c r="J85" i="36"/>
  <c r="K85" i="36"/>
  <c r="L85" i="36"/>
  <c r="B86" i="36"/>
  <c r="C86" i="36"/>
  <c r="D86" i="36"/>
  <c r="E86" i="36"/>
  <c r="F86" i="36"/>
  <c r="G86" i="36"/>
  <c r="I86" i="36" s="1"/>
  <c r="J86" i="36"/>
  <c r="K86" i="36"/>
  <c r="L86" i="36"/>
  <c r="B87" i="36"/>
  <c r="C87" i="36"/>
  <c r="D87" i="36"/>
  <c r="E87" i="36"/>
  <c r="F87" i="36"/>
  <c r="G87" i="36"/>
  <c r="I87" i="36" s="1"/>
  <c r="J87" i="36"/>
  <c r="L87" i="36" s="1"/>
  <c r="K87" i="36"/>
  <c r="B88" i="36"/>
  <c r="C88" i="36"/>
  <c r="D88" i="36"/>
  <c r="E88" i="36"/>
  <c r="F88" i="36"/>
  <c r="G88" i="36"/>
  <c r="I88" i="36" s="1"/>
  <c r="J88" i="36"/>
  <c r="L88" i="36" s="1"/>
  <c r="K88" i="36"/>
  <c r="B89" i="36"/>
  <c r="C89" i="36"/>
  <c r="D89" i="36"/>
  <c r="E89" i="36"/>
  <c r="F89" i="36"/>
  <c r="K89" i="36" s="1"/>
  <c r="G89" i="36"/>
  <c r="I89" i="36" s="1"/>
  <c r="J89" i="36"/>
  <c r="L89" i="36" s="1"/>
  <c r="B90" i="36"/>
  <c r="C90" i="36"/>
  <c r="D90" i="36"/>
  <c r="E90" i="36"/>
  <c r="F90" i="36"/>
  <c r="K90" i="36" s="1"/>
  <c r="G90" i="36"/>
  <c r="I90" i="36" s="1"/>
  <c r="J90" i="36"/>
  <c r="L90" i="36"/>
  <c r="B91" i="36"/>
  <c r="C91" i="36"/>
  <c r="D91" i="36"/>
  <c r="E91" i="36"/>
  <c r="F91" i="36"/>
  <c r="K91" i="36" s="1"/>
  <c r="G91" i="36"/>
  <c r="I91" i="36"/>
  <c r="J91" i="36"/>
  <c r="L91" i="36"/>
  <c r="B92" i="36"/>
  <c r="C92" i="36"/>
  <c r="D92" i="36"/>
  <c r="E92" i="36"/>
  <c r="F92" i="36"/>
  <c r="K92" i="36" s="1"/>
  <c r="G92" i="36"/>
  <c r="I92" i="36"/>
  <c r="J92" i="36"/>
  <c r="L92" i="36"/>
  <c r="B93" i="36"/>
  <c r="C93" i="36"/>
  <c r="D93" i="36"/>
  <c r="E93" i="36"/>
  <c r="F93" i="36"/>
  <c r="G93" i="36"/>
  <c r="I93" i="36"/>
  <c r="J93" i="36"/>
  <c r="K93" i="36"/>
  <c r="L93" i="36"/>
  <c r="B94" i="36"/>
  <c r="C94" i="36"/>
  <c r="D94" i="36"/>
  <c r="E94" i="36"/>
  <c r="F94" i="36"/>
  <c r="G94" i="36"/>
  <c r="I94" i="36" s="1"/>
  <c r="J94" i="36"/>
  <c r="K94" i="36"/>
  <c r="L94" i="36"/>
  <c r="B95" i="36"/>
  <c r="C95" i="36"/>
  <c r="D95" i="36"/>
  <c r="E95" i="36"/>
  <c r="F95" i="36"/>
  <c r="G95" i="36"/>
  <c r="I95" i="36" s="1"/>
  <c r="J95" i="36"/>
  <c r="L95" i="36" s="1"/>
  <c r="K95" i="36"/>
  <c r="B96" i="36"/>
  <c r="C96" i="36"/>
  <c r="D96" i="36"/>
  <c r="E96" i="36"/>
  <c r="F96" i="36"/>
  <c r="G96" i="36"/>
  <c r="I96" i="36" s="1"/>
  <c r="J96" i="36"/>
  <c r="L96" i="36" s="1"/>
  <c r="K96" i="36"/>
  <c r="B97" i="36"/>
  <c r="C97" i="36"/>
  <c r="D97" i="36"/>
  <c r="E97" i="36"/>
  <c r="F97" i="36"/>
  <c r="K97" i="36" s="1"/>
  <c r="G97" i="36"/>
  <c r="I97" i="36" s="1"/>
  <c r="J97" i="36"/>
  <c r="L97" i="36" s="1"/>
  <c r="B98" i="36"/>
  <c r="C98" i="36"/>
  <c r="D98" i="36"/>
  <c r="E98" i="36"/>
  <c r="F98" i="36"/>
  <c r="K98" i="36" s="1"/>
  <c r="G98" i="36"/>
  <c r="I98" i="36" s="1"/>
  <c r="J98" i="36"/>
  <c r="L98" i="36"/>
  <c r="B99" i="36"/>
  <c r="C99" i="36"/>
  <c r="D99" i="36"/>
  <c r="E99" i="36"/>
  <c r="F99" i="36"/>
  <c r="K99" i="36" s="1"/>
  <c r="G99" i="36"/>
  <c r="I99" i="36"/>
  <c r="J99" i="36"/>
  <c r="L99" i="36"/>
  <c r="B100" i="36"/>
  <c r="C100" i="36"/>
  <c r="D100" i="36"/>
  <c r="E100" i="36"/>
  <c r="F100" i="36"/>
  <c r="K100" i="36" s="1"/>
  <c r="G100" i="36"/>
  <c r="I100" i="36"/>
  <c r="J100" i="36"/>
  <c r="L100" i="36"/>
  <c r="B101" i="36"/>
  <c r="C101" i="36"/>
  <c r="D101" i="36"/>
  <c r="E101" i="36"/>
  <c r="F101" i="36"/>
  <c r="G101" i="36"/>
  <c r="I101" i="36"/>
  <c r="J101" i="36"/>
  <c r="K101" i="36"/>
  <c r="L101" i="36"/>
  <c r="B102" i="36"/>
  <c r="C102" i="36"/>
  <c r="D102" i="36"/>
  <c r="E102" i="36"/>
  <c r="F102" i="36"/>
  <c r="G102" i="36"/>
  <c r="I102" i="36" s="1"/>
  <c r="J102" i="36"/>
  <c r="K102" i="36"/>
  <c r="L102" i="36"/>
  <c r="B103" i="36"/>
  <c r="C103" i="36"/>
  <c r="D103" i="36"/>
  <c r="E103" i="36"/>
  <c r="F103" i="36"/>
  <c r="G103" i="36"/>
  <c r="I103" i="36" s="1"/>
  <c r="J103" i="36"/>
  <c r="L103" i="36" s="1"/>
  <c r="K103" i="36"/>
  <c r="B104" i="36"/>
  <c r="C104" i="36"/>
  <c r="D104" i="36"/>
  <c r="E104" i="36"/>
  <c r="F104" i="36"/>
  <c r="G104" i="36"/>
  <c r="I104" i="36" s="1"/>
  <c r="J104" i="36"/>
  <c r="L104" i="36" s="1"/>
  <c r="K104" i="36"/>
  <c r="B105" i="36"/>
  <c r="C105" i="36"/>
  <c r="D105" i="36"/>
  <c r="E105" i="36"/>
  <c r="F105" i="36"/>
  <c r="K105" i="36" s="1"/>
  <c r="G105" i="36"/>
  <c r="I105" i="36" s="1"/>
  <c r="J105" i="36"/>
  <c r="L105" i="36" s="1"/>
  <c r="B106" i="36"/>
  <c r="C106" i="36"/>
  <c r="D106" i="36"/>
  <c r="E106" i="36"/>
  <c r="F106" i="36"/>
  <c r="K106" i="36" s="1"/>
  <c r="G106" i="36"/>
  <c r="I106" i="36" s="1"/>
  <c r="J106" i="36"/>
  <c r="L106" i="36"/>
  <c r="B107" i="36"/>
  <c r="C107" i="36"/>
  <c r="D107" i="36"/>
  <c r="E107" i="36"/>
  <c r="F107" i="36"/>
  <c r="K107" i="36" s="1"/>
  <c r="G107" i="36"/>
  <c r="I107" i="36"/>
  <c r="J107" i="36"/>
  <c r="L107" i="36"/>
  <c r="B108" i="36"/>
  <c r="C108" i="36"/>
  <c r="D108" i="36"/>
  <c r="E108" i="36"/>
  <c r="F108" i="36"/>
  <c r="K108" i="36" s="1"/>
  <c r="G108" i="36"/>
  <c r="I108" i="36"/>
  <c r="J108" i="36"/>
  <c r="L108" i="36"/>
  <c r="B109" i="36"/>
  <c r="C109" i="36"/>
  <c r="D109" i="36"/>
  <c r="E109" i="36"/>
  <c r="F109" i="36"/>
  <c r="G109" i="36"/>
  <c r="I109" i="36"/>
  <c r="J109" i="36"/>
  <c r="K109" i="36"/>
  <c r="L109" i="36"/>
  <c r="B110" i="36"/>
  <c r="C110" i="36"/>
  <c r="D110" i="36"/>
  <c r="E110" i="36"/>
  <c r="F110" i="36"/>
  <c r="G110" i="36"/>
  <c r="I110" i="36" s="1"/>
  <c r="J110" i="36"/>
  <c r="K110" i="36"/>
  <c r="L110" i="36"/>
  <c r="B111" i="36"/>
  <c r="C111" i="36"/>
  <c r="D111" i="36"/>
  <c r="E111" i="36"/>
  <c r="F111" i="36"/>
  <c r="G111" i="36"/>
  <c r="I111" i="36" s="1"/>
  <c r="J111" i="36"/>
  <c r="L111" i="36" s="1"/>
  <c r="K111" i="36"/>
  <c r="B112" i="36"/>
  <c r="C112" i="36"/>
  <c r="D112" i="36"/>
  <c r="E112" i="36"/>
  <c r="F112" i="36"/>
  <c r="G112" i="36"/>
  <c r="I112" i="36" s="1"/>
  <c r="J112" i="36"/>
  <c r="L112" i="36" s="1"/>
  <c r="K112" i="36"/>
  <c r="B113" i="36"/>
  <c r="C113" i="36"/>
  <c r="D113" i="36"/>
  <c r="E113" i="36"/>
  <c r="F113" i="36"/>
  <c r="K113" i="36" s="1"/>
  <c r="G113" i="36"/>
  <c r="I113" i="36" s="1"/>
  <c r="J113" i="36"/>
  <c r="L113" i="36" s="1"/>
  <c r="B114" i="36"/>
  <c r="C114" i="36"/>
  <c r="D114" i="36"/>
  <c r="E114" i="36"/>
  <c r="F114" i="36"/>
  <c r="K114" i="36" s="1"/>
  <c r="G114" i="36"/>
  <c r="I114" i="36" s="1"/>
  <c r="J114" i="36"/>
  <c r="L114" i="36"/>
  <c r="B115" i="36"/>
  <c r="C115" i="36"/>
  <c r="D115" i="36"/>
  <c r="E115" i="36"/>
  <c r="F115" i="36"/>
  <c r="K115" i="36" s="1"/>
  <c r="G115" i="36"/>
  <c r="I115" i="36"/>
  <c r="J115" i="36"/>
  <c r="L115" i="36"/>
  <c r="B116" i="36"/>
  <c r="C116" i="36"/>
  <c r="D116" i="36"/>
  <c r="E116" i="36"/>
  <c r="F116" i="36"/>
  <c r="K116" i="36" s="1"/>
  <c r="G116" i="36"/>
  <c r="I116" i="36"/>
  <c r="J116" i="36"/>
  <c r="L116" i="36"/>
  <c r="B117" i="36"/>
  <c r="C117" i="36"/>
  <c r="D117" i="36"/>
  <c r="E117" i="36"/>
  <c r="F117" i="36"/>
  <c r="G117" i="36"/>
  <c r="I117" i="36"/>
  <c r="J117" i="36"/>
  <c r="K117" i="36"/>
  <c r="L117" i="36"/>
  <c r="B118" i="36"/>
  <c r="C118" i="36"/>
  <c r="D118" i="36"/>
  <c r="E118" i="36"/>
  <c r="F118" i="36"/>
  <c r="G118" i="36"/>
  <c r="I118" i="36"/>
  <c r="J118" i="36"/>
  <c r="K118" i="36"/>
  <c r="L118" i="36"/>
  <c r="B119" i="36"/>
  <c r="C119" i="36"/>
  <c r="D119" i="36"/>
  <c r="E119" i="36"/>
  <c r="F119" i="36"/>
  <c r="G119" i="36"/>
  <c r="I119" i="36"/>
  <c r="J119" i="36"/>
  <c r="L119" i="36" s="1"/>
  <c r="K119" i="36"/>
  <c r="B120" i="36"/>
  <c r="C120" i="36"/>
  <c r="D120" i="36"/>
  <c r="E120" i="36"/>
  <c r="F120" i="36"/>
  <c r="G120" i="36"/>
  <c r="I120" i="36" s="1"/>
  <c r="J120" i="36"/>
  <c r="L120" i="36" s="1"/>
  <c r="K120" i="36"/>
  <c r="B121" i="36"/>
  <c r="C121" i="36"/>
  <c r="D121" i="36"/>
  <c r="E121" i="36"/>
  <c r="F121" i="36"/>
  <c r="G121" i="36"/>
  <c r="I121" i="36" s="1"/>
  <c r="J121" i="36"/>
  <c r="L121" i="36" s="1"/>
  <c r="K121" i="36"/>
  <c r="B122" i="36"/>
  <c r="C122" i="36"/>
  <c r="D122" i="36"/>
  <c r="E122" i="36"/>
  <c r="F122" i="36"/>
  <c r="K122" i="36" s="1"/>
  <c r="G122" i="36"/>
  <c r="I122" i="36" s="1"/>
  <c r="J122" i="36"/>
  <c r="L122" i="36" s="1"/>
  <c r="B123" i="36"/>
  <c r="C123" i="36"/>
  <c r="D123" i="36"/>
  <c r="E123" i="36"/>
  <c r="F123" i="36"/>
  <c r="K123" i="36" s="1"/>
  <c r="G123" i="36"/>
  <c r="I123" i="36"/>
  <c r="J123" i="36"/>
  <c r="L123" i="36" s="1"/>
  <c r="B124" i="36"/>
  <c r="C124" i="36"/>
  <c r="D124" i="36"/>
  <c r="E124" i="36"/>
  <c r="F124" i="36"/>
  <c r="K124" i="36" s="1"/>
  <c r="G124" i="36"/>
  <c r="I124" i="36"/>
  <c r="J124" i="36"/>
  <c r="L124" i="36" s="1"/>
  <c r="B125" i="36"/>
  <c r="C125" i="36"/>
  <c r="D125" i="36"/>
  <c r="E125" i="36"/>
  <c r="F125" i="36"/>
  <c r="K125" i="36" s="1"/>
  <c r="G125" i="36"/>
  <c r="I125" i="36"/>
  <c r="J125" i="36"/>
  <c r="L125" i="36"/>
  <c r="B126" i="36"/>
  <c r="C126" i="36"/>
  <c r="D126" i="36"/>
  <c r="E126" i="36"/>
  <c r="F126" i="36"/>
  <c r="G126" i="36"/>
  <c r="I126" i="36"/>
  <c r="J126" i="36"/>
  <c r="K126" i="36"/>
  <c r="L126" i="36"/>
  <c r="B127" i="36"/>
  <c r="C127" i="36"/>
  <c r="D127" i="36"/>
  <c r="E127" i="36"/>
  <c r="F127" i="36"/>
  <c r="G127" i="36"/>
  <c r="I127" i="36" s="1"/>
  <c r="J127" i="36"/>
  <c r="L127" i="36" s="1"/>
  <c r="K127" i="36"/>
  <c r="B128" i="36"/>
  <c r="C128" i="36"/>
  <c r="D128" i="36"/>
  <c r="E128" i="36"/>
  <c r="F128" i="36"/>
  <c r="G128" i="36"/>
  <c r="I128" i="36" s="1"/>
  <c r="J128" i="36"/>
  <c r="L128" i="36" s="1"/>
  <c r="K128" i="36"/>
  <c r="B129" i="36"/>
  <c r="C129" i="36"/>
  <c r="D129" i="36"/>
  <c r="E129" i="36"/>
  <c r="F129" i="36"/>
  <c r="K129" i="36" s="1"/>
  <c r="G129" i="36"/>
  <c r="I129" i="36" s="1"/>
  <c r="J129" i="36"/>
  <c r="L129" i="36" s="1"/>
  <c r="B130" i="36"/>
  <c r="C130" i="36"/>
  <c r="D130" i="36"/>
  <c r="E130" i="36"/>
  <c r="F130" i="36"/>
  <c r="K130" i="36" s="1"/>
  <c r="G130" i="36"/>
  <c r="I130" i="36" s="1"/>
  <c r="J130" i="36"/>
  <c r="L130" i="36" s="1"/>
  <c r="B131" i="36"/>
  <c r="C131" i="36"/>
  <c r="D131" i="36"/>
  <c r="E131" i="36"/>
  <c r="F131" i="36"/>
  <c r="K131" i="36" s="1"/>
  <c r="G131" i="36"/>
  <c r="I131" i="36"/>
  <c r="J131" i="36"/>
  <c r="L131" i="36"/>
  <c r="B132" i="36"/>
  <c r="C132" i="36"/>
  <c r="D132" i="36"/>
  <c r="E132" i="36"/>
  <c r="F132" i="36"/>
  <c r="K132" i="36" s="1"/>
  <c r="G132" i="36"/>
  <c r="I132" i="36"/>
  <c r="J132" i="36"/>
  <c r="L132" i="36" s="1"/>
  <c r="B133" i="36"/>
  <c r="C133" i="36"/>
  <c r="D133" i="36"/>
  <c r="E133" i="36"/>
  <c r="F133" i="36"/>
  <c r="G133" i="36"/>
  <c r="I133" i="36"/>
  <c r="J133" i="36"/>
  <c r="K133" i="36"/>
  <c r="L133" i="36"/>
  <c r="B134" i="36"/>
  <c r="C134" i="36"/>
  <c r="D134" i="36"/>
  <c r="E134" i="36"/>
  <c r="F134" i="36"/>
  <c r="G134" i="36"/>
  <c r="I134" i="36"/>
  <c r="J134" i="36"/>
  <c r="K134" i="36"/>
  <c r="L134" i="36"/>
  <c r="B135" i="36"/>
  <c r="C135" i="36"/>
  <c r="D135" i="36"/>
  <c r="E135" i="36"/>
  <c r="F135" i="36"/>
  <c r="G135" i="36"/>
  <c r="I135" i="36"/>
  <c r="J135" i="36"/>
  <c r="L135" i="36" s="1"/>
  <c r="K135" i="36"/>
  <c r="B136" i="36"/>
  <c r="C136" i="36"/>
  <c r="D136" i="36"/>
  <c r="E136" i="36"/>
  <c r="F136" i="36"/>
  <c r="G136" i="36"/>
  <c r="I136" i="36" s="1"/>
  <c r="J136" i="36"/>
  <c r="L136" i="36" s="1"/>
  <c r="K136" i="36"/>
  <c r="B137" i="36"/>
  <c r="C137" i="36"/>
  <c r="D137" i="36"/>
  <c r="E137" i="36"/>
  <c r="F137" i="36"/>
  <c r="G137" i="36"/>
  <c r="I137" i="36" s="1"/>
  <c r="J137" i="36"/>
  <c r="L137" i="36" s="1"/>
  <c r="K137" i="36"/>
  <c r="B138" i="36"/>
  <c r="C138" i="36"/>
  <c r="D138" i="36"/>
  <c r="E138" i="36"/>
  <c r="F138" i="36"/>
  <c r="K138" i="36" s="1"/>
  <c r="G138" i="36"/>
  <c r="I138" i="36" s="1"/>
  <c r="J138" i="36"/>
  <c r="L138" i="36" s="1"/>
  <c r="B139" i="36"/>
  <c r="C139" i="36"/>
  <c r="D139" i="36"/>
  <c r="E139" i="36"/>
  <c r="F139" i="36"/>
  <c r="K139" i="36" s="1"/>
  <c r="G139" i="36"/>
  <c r="I139" i="36"/>
  <c r="J139" i="36"/>
  <c r="L139" i="36" s="1"/>
  <c r="B140" i="36"/>
  <c r="C140" i="36"/>
  <c r="D140" i="36"/>
  <c r="E140" i="36"/>
  <c r="F140" i="36"/>
  <c r="K140" i="36" s="1"/>
  <c r="G140" i="36"/>
  <c r="I140" i="36"/>
  <c r="J140" i="36"/>
  <c r="L140" i="36" s="1"/>
  <c r="B141" i="36"/>
  <c r="C141" i="36"/>
  <c r="D141" i="36"/>
  <c r="E141" i="36"/>
  <c r="F141" i="36"/>
  <c r="K141" i="36" s="1"/>
  <c r="G141" i="36"/>
  <c r="I141" i="36"/>
  <c r="J141" i="36"/>
  <c r="L141" i="36"/>
  <c r="B142" i="36"/>
  <c r="C142" i="36"/>
  <c r="D142" i="36"/>
  <c r="E142" i="36"/>
  <c r="F142" i="36"/>
  <c r="G142" i="36"/>
  <c r="I142" i="36"/>
  <c r="J142" i="36"/>
  <c r="K142" i="36"/>
  <c r="L142" i="36"/>
  <c r="B143" i="36"/>
  <c r="C143" i="36"/>
  <c r="D143" i="36"/>
  <c r="E143" i="36"/>
  <c r="F143" i="36"/>
  <c r="G143" i="36"/>
  <c r="I143" i="36" s="1"/>
  <c r="J143" i="36"/>
  <c r="L143" i="36" s="1"/>
  <c r="K143" i="36"/>
  <c r="B144" i="36"/>
  <c r="C144" i="36"/>
  <c r="D144" i="36"/>
  <c r="E144" i="36"/>
  <c r="F144" i="36"/>
  <c r="G144" i="36"/>
  <c r="I144" i="36" s="1"/>
  <c r="J144" i="36"/>
  <c r="L144" i="36" s="1"/>
  <c r="K144" i="36"/>
  <c r="B145" i="36"/>
  <c r="C145" i="36"/>
  <c r="D145" i="36"/>
  <c r="E145" i="36"/>
  <c r="F145" i="36"/>
  <c r="K145" i="36" s="1"/>
  <c r="G145" i="36"/>
  <c r="I145" i="36" s="1"/>
  <c r="J145" i="36"/>
  <c r="L145" i="36" s="1"/>
  <c r="B146" i="36"/>
  <c r="C146" i="36"/>
  <c r="D146" i="36"/>
  <c r="E146" i="36"/>
  <c r="F146" i="36"/>
  <c r="K146" i="36" s="1"/>
  <c r="G146" i="36"/>
  <c r="I146" i="36" s="1"/>
  <c r="J146" i="36"/>
  <c r="L146" i="36" s="1"/>
  <c r="B147" i="36"/>
  <c r="C147" i="36"/>
  <c r="D147" i="36"/>
  <c r="E147" i="36"/>
  <c r="F147" i="36"/>
  <c r="K147" i="36" s="1"/>
  <c r="G147" i="36"/>
  <c r="I147" i="36"/>
  <c r="J147" i="36"/>
  <c r="L147" i="36"/>
  <c r="B148" i="36"/>
  <c r="C148" i="36"/>
  <c r="D148" i="36"/>
  <c r="E148" i="36"/>
  <c r="F148" i="36"/>
  <c r="K148" i="36" s="1"/>
  <c r="G148" i="36"/>
  <c r="I148" i="36"/>
  <c r="J148" i="36"/>
  <c r="L148" i="36" s="1"/>
  <c r="B149" i="36"/>
  <c r="C149" i="36"/>
  <c r="D149" i="36"/>
  <c r="E149" i="36"/>
  <c r="F149" i="36"/>
  <c r="G149" i="36"/>
  <c r="I149" i="36"/>
  <c r="J149" i="36"/>
  <c r="K149" i="36"/>
  <c r="L149" i="36"/>
  <c r="B150" i="36"/>
  <c r="C150" i="36"/>
  <c r="D150" i="36"/>
  <c r="E150" i="36"/>
  <c r="F150" i="36"/>
  <c r="G150" i="36"/>
  <c r="I150" i="36"/>
  <c r="J150" i="36"/>
  <c r="K150" i="36"/>
  <c r="L150" i="36"/>
  <c r="B151" i="36"/>
  <c r="C151" i="36"/>
  <c r="D151" i="36"/>
  <c r="E151" i="36"/>
  <c r="F151" i="36"/>
  <c r="G151" i="36"/>
  <c r="I151" i="36"/>
  <c r="J151" i="36"/>
  <c r="L151" i="36" s="1"/>
  <c r="K151" i="36"/>
  <c r="B152" i="36"/>
  <c r="C152" i="36"/>
  <c r="D152" i="36"/>
  <c r="E152" i="36"/>
  <c r="F152" i="36"/>
  <c r="G152" i="36"/>
  <c r="I152" i="36" s="1"/>
  <c r="J152" i="36"/>
  <c r="L152" i="36" s="1"/>
  <c r="K152" i="36"/>
  <c r="B153" i="36"/>
  <c r="C153" i="36"/>
  <c r="D153" i="36"/>
  <c r="E153" i="36"/>
  <c r="F153" i="36"/>
  <c r="K153" i="36" s="1"/>
  <c r="G153" i="36"/>
  <c r="I153" i="36" s="1"/>
  <c r="J153" i="36"/>
  <c r="L153" i="36" s="1"/>
  <c r="B154" i="36"/>
  <c r="C154" i="36"/>
  <c r="D154" i="36"/>
  <c r="E154" i="36"/>
  <c r="F154" i="36"/>
  <c r="K154" i="36" s="1"/>
  <c r="G154" i="36"/>
  <c r="I154" i="36" s="1"/>
  <c r="J154" i="36"/>
  <c r="L154" i="36" s="1"/>
  <c r="B155" i="36"/>
  <c r="C155" i="36"/>
  <c r="D155" i="36"/>
  <c r="E155" i="36"/>
  <c r="F155" i="36"/>
  <c r="K155" i="36" s="1"/>
  <c r="G155" i="36"/>
  <c r="I155" i="36"/>
  <c r="J155" i="36"/>
  <c r="L155" i="36" s="1"/>
  <c r="B156" i="36"/>
  <c r="C156" i="36"/>
  <c r="D156" i="36"/>
  <c r="E156" i="36"/>
  <c r="F156" i="36"/>
  <c r="K156" i="36" s="1"/>
  <c r="G156" i="36"/>
  <c r="I156" i="36"/>
  <c r="J156" i="36"/>
  <c r="L156" i="36"/>
  <c r="B157" i="36"/>
  <c r="C157" i="36"/>
  <c r="D157" i="36"/>
  <c r="E157" i="36"/>
  <c r="F157" i="36"/>
  <c r="K157" i="36" s="1"/>
  <c r="G157" i="36"/>
  <c r="I157" i="36"/>
  <c r="J157" i="36"/>
  <c r="L157" i="36"/>
  <c r="B158" i="36"/>
  <c r="C158" i="36"/>
  <c r="D158" i="36"/>
  <c r="E158" i="36"/>
  <c r="F158" i="36"/>
  <c r="G158" i="36"/>
  <c r="I158" i="36"/>
  <c r="J158" i="36"/>
  <c r="K158" i="36"/>
  <c r="L158" i="36"/>
  <c r="B159" i="36"/>
  <c r="C159" i="36"/>
  <c r="D159" i="36"/>
  <c r="E159" i="36"/>
  <c r="F159" i="36"/>
  <c r="G159" i="36"/>
  <c r="I159" i="36" s="1"/>
  <c r="J159" i="36"/>
  <c r="L159" i="36" s="1"/>
  <c r="K159" i="36"/>
  <c r="B160" i="36"/>
  <c r="C160" i="36"/>
  <c r="D160" i="36"/>
  <c r="E160" i="36"/>
  <c r="F160" i="36"/>
  <c r="K160" i="36" s="1"/>
  <c r="G160" i="36"/>
  <c r="I160" i="36" s="1"/>
  <c r="J160" i="36"/>
  <c r="L160" i="36" s="1"/>
  <c r="B161" i="36"/>
  <c r="C161" i="36"/>
  <c r="D161" i="36"/>
  <c r="E161" i="36"/>
  <c r="F161" i="36"/>
  <c r="K161" i="36" s="1"/>
  <c r="G161" i="36"/>
  <c r="I161" i="36" s="1"/>
  <c r="J161" i="36"/>
  <c r="L161" i="36"/>
  <c r="B162" i="36"/>
  <c r="C162" i="36"/>
  <c r="D162" i="36"/>
  <c r="E162" i="36"/>
  <c r="F162" i="36"/>
  <c r="K162" i="36" s="1"/>
  <c r="G162" i="36"/>
  <c r="I162" i="36"/>
  <c r="J162" i="36"/>
  <c r="L162" i="36"/>
  <c r="B163" i="36"/>
  <c r="C163" i="36"/>
  <c r="D163" i="36"/>
  <c r="E163" i="36"/>
  <c r="F163" i="36"/>
  <c r="K163" i="36" s="1"/>
  <c r="G163" i="36"/>
  <c r="I163" i="36"/>
  <c r="J163" i="36"/>
  <c r="L163" i="36"/>
  <c r="B164" i="36"/>
  <c r="C164" i="36"/>
  <c r="D164" i="36"/>
  <c r="E164" i="36"/>
  <c r="F164" i="36"/>
  <c r="K164" i="36" s="1"/>
  <c r="G164" i="36"/>
  <c r="I164" i="36"/>
  <c r="J164" i="36"/>
  <c r="L164" i="36" s="1"/>
  <c r="B165" i="36"/>
  <c r="C165" i="36"/>
  <c r="D165" i="36"/>
  <c r="E165" i="36"/>
  <c r="F165" i="36"/>
  <c r="K165" i="36" s="1"/>
  <c r="G165" i="36"/>
  <c r="I165" i="36" s="1"/>
  <c r="J165" i="36"/>
  <c r="L165" i="36"/>
  <c r="B166" i="36"/>
  <c r="C166" i="36"/>
  <c r="D166" i="36"/>
  <c r="E166" i="36"/>
  <c r="F166" i="36"/>
  <c r="G166" i="36"/>
  <c r="I166" i="36"/>
  <c r="J166" i="36"/>
  <c r="K166" i="36"/>
  <c r="L166" i="36"/>
  <c r="B167" i="36"/>
  <c r="C167" i="36"/>
  <c r="D167" i="36"/>
  <c r="E167" i="36"/>
  <c r="F167" i="36"/>
  <c r="G167" i="36"/>
  <c r="I167" i="36" s="1"/>
  <c r="J167" i="36"/>
  <c r="L167" i="36" s="1"/>
  <c r="K167" i="36"/>
  <c r="B168" i="36"/>
  <c r="C168" i="36"/>
  <c r="D168" i="36"/>
  <c r="E168" i="36"/>
  <c r="F168" i="36"/>
  <c r="K168" i="36" s="1"/>
  <c r="G168" i="36"/>
  <c r="I168" i="36" s="1"/>
  <c r="J168" i="36"/>
  <c r="L168" i="36" s="1"/>
  <c r="B169" i="36"/>
  <c r="C169" i="36"/>
  <c r="D169" i="36"/>
  <c r="E169" i="36"/>
  <c r="F169" i="36"/>
  <c r="K169" i="36" s="1"/>
  <c r="G169" i="36"/>
  <c r="I169" i="36" s="1"/>
  <c r="J169" i="36"/>
  <c r="L169" i="36"/>
  <c r="B170" i="36"/>
  <c r="C170" i="36"/>
  <c r="D170" i="36"/>
  <c r="E170" i="36"/>
  <c r="F170" i="36"/>
  <c r="K170" i="36" s="1"/>
  <c r="G170" i="36"/>
  <c r="I170" i="36"/>
  <c r="J170" i="36"/>
  <c r="L170" i="36"/>
  <c r="B171" i="36"/>
  <c r="C171" i="36"/>
  <c r="D171" i="36"/>
  <c r="E171" i="36"/>
  <c r="F171" i="36"/>
  <c r="K171" i="36" s="1"/>
  <c r="G171" i="36"/>
  <c r="I171" i="36"/>
  <c r="J171" i="36"/>
  <c r="L171" i="36"/>
  <c r="B172" i="36"/>
  <c r="C172" i="36"/>
  <c r="D172" i="36"/>
  <c r="E172" i="36"/>
  <c r="F172" i="36"/>
  <c r="K172" i="36" s="1"/>
  <c r="G172" i="36"/>
  <c r="I172" i="36"/>
  <c r="J172" i="36"/>
  <c r="L172" i="36" s="1"/>
  <c r="B173" i="36"/>
  <c r="C173" i="36"/>
  <c r="D173" i="36"/>
  <c r="E173" i="36"/>
  <c r="F173" i="36"/>
  <c r="K173" i="36" s="1"/>
  <c r="G173" i="36"/>
  <c r="I173" i="36" s="1"/>
  <c r="J173" i="36"/>
  <c r="L173" i="36"/>
  <c r="B174" i="36"/>
  <c r="C174" i="36"/>
  <c r="D174" i="36"/>
  <c r="E174" i="36"/>
  <c r="F174" i="36"/>
  <c r="G174" i="36"/>
  <c r="I174" i="36"/>
  <c r="J174" i="36"/>
  <c r="K174" i="36"/>
  <c r="L174" i="36"/>
  <c r="B175" i="36"/>
  <c r="C175" i="36"/>
  <c r="D175" i="36"/>
  <c r="E175" i="36"/>
  <c r="F175" i="36"/>
  <c r="G175" i="36"/>
  <c r="I175" i="36" s="1"/>
  <c r="J175" i="36"/>
  <c r="L175" i="36" s="1"/>
  <c r="K175" i="36"/>
  <c r="B176" i="36"/>
  <c r="C176" i="36"/>
  <c r="D176" i="36"/>
  <c r="E176" i="36"/>
  <c r="F176" i="36"/>
  <c r="K176" i="36" s="1"/>
  <c r="G176" i="36"/>
  <c r="I176" i="36" s="1"/>
  <c r="J176" i="36"/>
  <c r="L176" i="36" s="1"/>
  <c r="B177" i="36"/>
  <c r="C177" i="36"/>
  <c r="D177" i="36"/>
  <c r="E177" i="36"/>
  <c r="F177" i="36"/>
  <c r="K177" i="36" s="1"/>
  <c r="G177" i="36"/>
  <c r="I177" i="36" s="1"/>
  <c r="J177" i="36"/>
  <c r="L177" i="36"/>
  <c r="B178" i="36"/>
  <c r="C178" i="36"/>
  <c r="D178" i="36"/>
  <c r="E178" i="36"/>
  <c r="F178" i="36"/>
  <c r="K178" i="36" s="1"/>
  <c r="G178" i="36"/>
  <c r="I178" i="36"/>
  <c r="J178" i="36"/>
  <c r="L178" i="36" s="1"/>
  <c r="B179" i="36"/>
  <c r="C179" i="36"/>
  <c r="D179" i="36"/>
  <c r="E179" i="36"/>
  <c r="F179" i="36"/>
  <c r="K179" i="36" s="1"/>
  <c r="G179" i="36"/>
  <c r="I179" i="36"/>
  <c r="J179" i="36"/>
  <c r="L179" i="36" s="1"/>
  <c r="B180" i="36"/>
  <c r="C180" i="36"/>
  <c r="D180" i="36"/>
  <c r="E180" i="36"/>
  <c r="F180" i="36"/>
  <c r="K180" i="36" s="1"/>
  <c r="G180" i="36"/>
  <c r="I180" i="36"/>
  <c r="J180" i="36"/>
  <c r="L180" i="36"/>
  <c r="B181" i="36"/>
  <c r="C181" i="36"/>
  <c r="D181" i="36"/>
  <c r="E181" i="36"/>
  <c r="F181" i="36"/>
  <c r="G181" i="36"/>
  <c r="I181" i="36"/>
  <c r="J181" i="36"/>
  <c r="K181" i="36"/>
  <c r="L181" i="36"/>
  <c r="B182" i="36"/>
  <c r="C182" i="36"/>
  <c r="D182" i="36"/>
  <c r="E182" i="36"/>
  <c r="F182" i="36"/>
  <c r="G182" i="36"/>
  <c r="I182" i="36"/>
  <c r="J182" i="36"/>
  <c r="K182" i="36"/>
  <c r="L182" i="36"/>
  <c r="B183" i="36"/>
  <c r="C183" i="36"/>
  <c r="D183" i="36"/>
  <c r="E183" i="36"/>
  <c r="F183" i="36"/>
  <c r="G183" i="36"/>
  <c r="I183" i="36"/>
  <c r="J183" i="36"/>
  <c r="L183" i="36" s="1"/>
  <c r="K183" i="36"/>
  <c r="B184" i="36"/>
  <c r="C184" i="36"/>
  <c r="D184" i="36"/>
  <c r="E184" i="36"/>
  <c r="F184" i="36"/>
  <c r="G184" i="36"/>
  <c r="I184" i="36" s="1"/>
  <c r="J184" i="36"/>
  <c r="L184" i="36" s="1"/>
  <c r="K184" i="36"/>
  <c r="B185" i="36"/>
  <c r="C185" i="36"/>
  <c r="D185" i="36"/>
  <c r="E185" i="36"/>
  <c r="F185" i="36"/>
  <c r="K185" i="36" s="1"/>
  <c r="G185" i="36"/>
  <c r="I185" i="36" s="1"/>
  <c r="J185" i="36"/>
  <c r="L185" i="36"/>
  <c r="B186" i="36"/>
  <c r="C186" i="36"/>
  <c r="D186" i="36"/>
  <c r="E186" i="36"/>
  <c r="F186" i="36"/>
  <c r="K186" i="36" s="1"/>
  <c r="G186" i="36"/>
  <c r="I186" i="36"/>
  <c r="J186" i="36"/>
  <c r="L186" i="36" s="1"/>
  <c r="B187" i="36"/>
  <c r="C187" i="36"/>
  <c r="D187" i="36"/>
  <c r="E187" i="36"/>
  <c r="F187" i="36"/>
  <c r="K187" i="36" s="1"/>
  <c r="G187" i="36"/>
  <c r="I187" i="36"/>
  <c r="J187" i="36"/>
  <c r="L187" i="36" s="1"/>
  <c r="B188" i="36"/>
  <c r="C188" i="36"/>
  <c r="D188" i="36"/>
  <c r="E188" i="36"/>
  <c r="F188" i="36"/>
  <c r="K188" i="36" s="1"/>
  <c r="G188" i="36"/>
  <c r="I188" i="36"/>
  <c r="J188" i="36"/>
  <c r="L188" i="36"/>
  <c r="B189" i="36"/>
  <c r="C189" i="36"/>
  <c r="D189" i="36"/>
  <c r="E189" i="36"/>
  <c r="F189" i="36"/>
  <c r="G189" i="36"/>
  <c r="I189" i="36"/>
  <c r="J189" i="36"/>
  <c r="K189" i="36"/>
  <c r="L189" i="36"/>
  <c r="B190" i="36"/>
  <c r="C190" i="36"/>
  <c r="D190" i="36"/>
  <c r="E190" i="36"/>
  <c r="F190" i="36"/>
  <c r="G190" i="36"/>
  <c r="I190" i="36"/>
  <c r="J190" i="36"/>
  <c r="K190" i="36"/>
  <c r="L190" i="36"/>
  <c r="B191" i="36"/>
  <c r="C191" i="36"/>
  <c r="D191" i="36"/>
  <c r="E191" i="36"/>
  <c r="F191" i="36"/>
  <c r="G191" i="36"/>
  <c r="I191" i="36"/>
  <c r="J191" i="36"/>
  <c r="L191" i="36" s="1"/>
  <c r="K191" i="36"/>
  <c r="B192" i="36"/>
  <c r="C192" i="36"/>
  <c r="D192" i="36"/>
  <c r="E192" i="36"/>
  <c r="F192" i="36"/>
  <c r="G192" i="36"/>
  <c r="I192" i="36" s="1"/>
  <c r="J192" i="36"/>
  <c r="L192" i="36" s="1"/>
  <c r="K192" i="36"/>
  <c r="B193" i="36"/>
  <c r="C193" i="36"/>
  <c r="D193" i="36"/>
  <c r="E193" i="36"/>
  <c r="F193" i="36"/>
  <c r="K193" i="36" s="1"/>
  <c r="G193" i="36"/>
  <c r="I193" i="36" s="1"/>
  <c r="J193" i="36"/>
  <c r="L193" i="36"/>
  <c r="B194" i="36"/>
  <c r="C194" i="36"/>
  <c r="D194" i="36"/>
  <c r="E194" i="36"/>
  <c r="F194" i="36"/>
  <c r="K194" i="36" s="1"/>
  <c r="G194" i="36"/>
  <c r="I194" i="36"/>
  <c r="J194" i="36"/>
  <c r="L194" i="36" s="1"/>
  <c r="B195" i="36"/>
  <c r="C195" i="36"/>
  <c r="D195" i="36"/>
  <c r="E195" i="36"/>
  <c r="F195" i="36"/>
  <c r="K195" i="36" s="1"/>
  <c r="G195" i="36"/>
  <c r="I195" i="36"/>
  <c r="J195" i="36"/>
  <c r="L195" i="36" s="1"/>
  <c r="B196" i="36"/>
  <c r="C196" i="36"/>
  <c r="D196" i="36"/>
  <c r="E196" i="36"/>
  <c r="F196" i="36"/>
  <c r="K196" i="36" s="1"/>
  <c r="G196" i="36"/>
  <c r="I196" i="36"/>
  <c r="J196" i="36"/>
  <c r="L196" i="36"/>
  <c r="B197" i="36"/>
  <c r="C197" i="36"/>
  <c r="D197" i="36"/>
  <c r="E197" i="36"/>
  <c r="F197" i="36"/>
  <c r="G197" i="36"/>
  <c r="I197" i="36"/>
  <c r="J197" i="36"/>
  <c r="K197" i="36"/>
  <c r="L197" i="36"/>
  <c r="B198" i="36"/>
  <c r="C198" i="36"/>
  <c r="D198" i="36"/>
  <c r="E198" i="36"/>
  <c r="F198" i="36"/>
  <c r="G198" i="36"/>
  <c r="I198" i="36"/>
  <c r="J198" i="36"/>
  <c r="K198" i="36"/>
  <c r="L198" i="36"/>
  <c r="B199" i="36"/>
  <c r="C199" i="36"/>
  <c r="D199" i="36"/>
  <c r="E199" i="36"/>
  <c r="F199" i="36"/>
  <c r="G199" i="36"/>
  <c r="I199" i="36"/>
  <c r="J199" i="36"/>
  <c r="L199" i="36" s="1"/>
  <c r="K199" i="36"/>
  <c r="B200" i="36"/>
  <c r="C200" i="36"/>
  <c r="D200" i="36"/>
  <c r="E200" i="36"/>
  <c r="F200" i="36"/>
  <c r="G200" i="36"/>
  <c r="I200" i="36" s="1"/>
  <c r="J200" i="36"/>
  <c r="L200" i="36" s="1"/>
  <c r="K200" i="36"/>
  <c r="B201" i="36"/>
  <c r="C201" i="36"/>
  <c r="D201" i="36"/>
  <c r="E201" i="36"/>
  <c r="F201" i="36"/>
  <c r="K201" i="36" s="1"/>
  <c r="G201" i="36"/>
  <c r="I201" i="36" s="1"/>
  <c r="J201" i="36"/>
  <c r="L201" i="36"/>
  <c r="B202" i="36"/>
  <c r="C202" i="36"/>
  <c r="D202" i="36"/>
  <c r="E202" i="36"/>
  <c r="F202" i="36"/>
  <c r="K202" i="36" s="1"/>
  <c r="G202" i="36"/>
  <c r="I202" i="36"/>
  <c r="J202" i="36"/>
  <c r="L202" i="36" s="1"/>
  <c r="B203" i="36"/>
  <c r="C203" i="36"/>
  <c r="D203" i="36"/>
  <c r="E203" i="36"/>
  <c r="F203" i="36"/>
  <c r="K203" i="36" s="1"/>
  <c r="G203" i="36"/>
  <c r="I203" i="36"/>
  <c r="J203" i="36"/>
  <c r="L203" i="36" s="1"/>
  <c r="B204" i="36"/>
  <c r="C204" i="36"/>
  <c r="D204" i="36"/>
  <c r="E204" i="36"/>
  <c r="F204" i="36"/>
  <c r="K204" i="36" s="1"/>
  <c r="G204" i="36"/>
  <c r="I204" i="36"/>
  <c r="J204" i="36"/>
  <c r="L204" i="36"/>
  <c r="B205" i="36"/>
  <c r="C205" i="36"/>
  <c r="D205" i="36"/>
  <c r="E205" i="36"/>
  <c r="F205" i="36"/>
  <c r="G205" i="36"/>
  <c r="I205" i="36"/>
  <c r="J205" i="36"/>
  <c r="K205" i="36"/>
  <c r="L205" i="36"/>
  <c r="B206" i="36"/>
  <c r="C206" i="36"/>
  <c r="D206" i="36"/>
  <c r="E206" i="36"/>
  <c r="F206" i="36"/>
  <c r="G206" i="36"/>
  <c r="I206" i="36"/>
  <c r="J206" i="36"/>
  <c r="K206" i="36"/>
  <c r="L206" i="36"/>
  <c r="B207" i="36"/>
  <c r="C207" i="36"/>
  <c r="D207" i="36"/>
  <c r="E207" i="36"/>
  <c r="F207" i="36"/>
  <c r="G207" i="36"/>
  <c r="I207" i="36"/>
  <c r="J207" i="36"/>
  <c r="L207" i="36" s="1"/>
  <c r="K207" i="36"/>
  <c r="B208" i="36"/>
  <c r="C208" i="36"/>
  <c r="D208" i="36"/>
  <c r="E208" i="36"/>
  <c r="F208" i="36"/>
  <c r="G208" i="36"/>
  <c r="I208" i="36" s="1"/>
  <c r="J208" i="36"/>
  <c r="L208" i="36" s="1"/>
  <c r="K208" i="36"/>
  <c r="B209" i="36"/>
  <c r="C209" i="36"/>
  <c r="D209" i="36"/>
  <c r="E209" i="36"/>
  <c r="F209" i="36"/>
  <c r="K209" i="36" s="1"/>
  <c r="G209" i="36"/>
  <c r="I209" i="36" s="1"/>
  <c r="J209" i="36"/>
  <c r="L209" i="36"/>
  <c r="B210" i="36"/>
  <c r="C210" i="36"/>
  <c r="D210" i="36"/>
  <c r="E210" i="36"/>
  <c r="F210" i="36"/>
  <c r="K210" i="36" s="1"/>
  <c r="G210" i="36"/>
  <c r="I210" i="36"/>
  <c r="J210" i="36"/>
  <c r="L210" i="36" s="1"/>
  <c r="B211" i="36"/>
  <c r="C211" i="36"/>
  <c r="D211" i="36"/>
  <c r="E211" i="36"/>
  <c r="F211" i="36"/>
  <c r="K211" i="36" s="1"/>
  <c r="G211" i="36"/>
  <c r="I211" i="36"/>
  <c r="J211" i="36"/>
  <c r="L211" i="36" s="1"/>
  <c r="B212" i="36"/>
  <c r="C212" i="36"/>
  <c r="D212" i="36"/>
  <c r="E212" i="36"/>
  <c r="F212" i="36"/>
  <c r="K212" i="36" s="1"/>
  <c r="G212" i="36"/>
  <c r="I212" i="36"/>
  <c r="J212" i="36"/>
  <c r="L212" i="36"/>
  <c r="B213" i="36"/>
  <c r="C213" i="36"/>
  <c r="D213" i="36"/>
  <c r="E213" i="36"/>
  <c r="F213" i="36"/>
  <c r="G213" i="36"/>
  <c r="I213" i="36"/>
  <c r="J213" i="36"/>
  <c r="K213" i="36"/>
  <c r="L213" i="36"/>
  <c r="B214" i="36"/>
  <c r="C214" i="36"/>
  <c r="D214" i="36"/>
  <c r="E214" i="36"/>
  <c r="F214" i="36"/>
  <c r="G214" i="36"/>
  <c r="I214" i="36"/>
  <c r="J214" i="36"/>
  <c r="K214" i="36"/>
  <c r="L214" i="36"/>
  <c r="B215" i="36"/>
  <c r="C215" i="36"/>
  <c r="D215" i="36"/>
  <c r="E215" i="36"/>
  <c r="F215" i="36"/>
  <c r="G215" i="36"/>
  <c r="I215" i="36"/>
  <c r="J215" i="36"/>
  <c r="L215" i="36" s="1"/>
  <c r="K215" i="36"/>
  <c r="B216" i="36"/>
  <c r="C216" i="36"/>
  <c r="D216" i="36"/>
  <c r="E216" i="36"/>
  <c r="F216" i="36"/>
  <c r="G216" i="36"/>
  <c r="I216" i="36" s="1"/>
  <c r="J216" i="36"/>
  <c r="L216" i="36" s="1"/>
  <c r="K216" i="36"/>
  <c r="B217" i="36"/>
  <c r="C217" i="36"/>
  <c r="D217" i="36"/>
  <c r="E217" i="36"/>
  <c r="F217" i="36"/>
  <c r="K217" i="36" s="1"/>
  <c r="G217" i="36"/>
  <c r="I217" i="36" s="1"/>
  <c r="J217" i="36"/>
  <c r="L217" i="36"/>
  <c r="B218" i="36"/>
  <c r="C218" i="36"/>
  <c r="D218" i="36"/>
  <c r="E218" i="36"/>
  <c r="F218" i="36"/>
  <c r="K218" i="36" s="1"/>
  <c r="G218" i="36"/>
  <c r="I218" i="36"/>
  <c r="J218" i="36"/>
  <c r="L218" i="36" s="1"/>
  <c r="B219" i="36"/>
  <c r="C219" i="36"/>
  <c r="D219" i="36"/>
  <c r="E219" i="36"/>
  <c r="F219" i="36"/>
  <c r="K219" i="36" s="1"/>
  <c r="G219" i="36"/>
  <c r="I219" i="36"/>
  <c r="J219" i="36"/>
  <c r="L219" i="36" s="1"/>
  <c r="B220" i="36"/>
  <c r="C220" i="36"/>
  <c r="D220" i="36"/>
  <c r="E220" i="36"/>
  <c r="F220" i="36"/>
  <c r="K220" i="36" s="1"/>
  <c r="G220" i="36"/>
  <c r="I220" i="36"/>
  <c r="J220" i="36"/>
  <c r="L220" i="36"/>
  <c r="B221" i="36"/>
  <c r="C221" i="36"/>
  <c r="D221" i="36"/>
  <c r="E221" i="36"/>
  <c r="F221" i="36"/>
  <c r="G221" i="36"/>
  <c r="I221" i="36"/>
  <c r="J221" i="36"/>
  <c r="K221" i="36"/>
  <c r="L221" i="36"/>
  <c r="B222" i="36"/>
  <c r="C222" i="36"/>
  <c r="D222" i="36"/>
  <c r="E222" i="36"/>
  <c r="F222" i="36"/>
  <c r="G222" i="36"/>
  <c r="I222" i="36"/>
  <c r="J222" i="36"/>
  <c r="K222" i="36"/>
  <c r="L222" i="36"/>
  <c r="B223" i="36"/>
  <c r="C223" i="36"/>
  <c r="D223" i="36"/>
  <c r="E223" i="36"/>
  <c r="F223" i="36"/>
  <c r="G223" i="36"/>
  <c r="I223" i="36"/>
  <c r="J223" i="36"/>
  <c r="L223" i="36" s="1"/>
  <c r="K223" i="36"/>
  <c r="B224" i="36"/>
  <c r="C224" i="36"/>
  <c r="D224" i="36"/>
  <c r="E224" i="36"/>
  <c r="F224" i="36"/>
  <c r="G224" i="36"/>
  <c r="I224" i="36" s="1"/>
  <c r="J224" i="36"/>
  <c r="L224" i="36" s="1"/>
  <c r="K224" i="36"/>
  <c r="B225" i="36"/>
  <c r="C225" i="36"/>
  <c r="D225" i="36"/>
  <c r="E225" i="36"/>
  <c r="F225" i="36"/>
  <c r="K225" i="36" s="1"/>
  <c r="G225" i="36"/>
  <c r="I225" i="36" s="1"/>
  <c r="J225" i="36"/>
  <c r="L225" i="36"/>
  <c r="B226" i="36"/>
  <c r="C226" i="36"/>
  <c r="D226" i="36"/>
  <c r="E226" i="36"/>
  <c r="F226" i="36"/>
  <c r="K226" i="36" s="1"/>
  <c r="G226" i="36"/>
  <c r="I226" i="36"/>
  <c r="J226" i="36"/>
  <c r="L226" i="36" s="1"/>
  <c r="B227" i="36"/>
  <c r="C227" i="36"/>
  <c r="D227" i="36"/>
  <c r="E227" i="36"/>
  <c r="F227" i="36"/>
  <c r="K227" i="36" s="1"/>
  <c r="G227" i="36"/>
  <c r="I227" i="36"/>
  <c r="J227" i="36"/>
  <c r="L227" i="36" s="1"/>
  <c r="B228" i="36"/>
  <c r="C228" i="36"/>
  <c r="D228" i="36"/>
  <c r="E228" i="36"/>
  <c r="F228" i="36"/>
  <c r="K228" i="36" s="1"/>
  <c r="G228" i="36"/>
  <c r="I228" i="36"/>
  <c r="J228" i="36"/>
  <c r="L228" i="36"/>
  <c r="B229" i="36"/>
  <c r="C229" i="36"/>
  <c r="D229" i="36"/>
  <c r="E229" i="36"/>
  <c r="F229" i="36"/>
  <c r="G229" i="36"/>
  <c r="I229" i="36"/>
  <c r="J229" i="36"/>
  <c r="K229" i="36"/>
  <c r="L229" i="36"/>
  <c r="B230" i="36"/>
  <c r="C230" i="36"/>
  <c r="D230" i="36"/>
  <c r="E230" i="36"/>
  <c r="F230" i="36"/>
  <c r="G230" i="36"/>
  <c r="I230" i="36"/>
  <c r="J230" i="36"/>
  <c r="K230" i="36"/>
  <c r="L230" i="36"/>
  <c r="B231" i="36"/>
  <c r="C231" i="36"/>
  <c r="D231" i="36"/>
  <c r="E231" i="36"/>
  <c r="F231" i="36"/>
  <c r="G231" i="36"/>
  <c r="I231" i="36"/>
  <c r="J231" i="36"/>
  <c r="L231" i="36" s="1"/>
  <c r="K231" i="36"/>
  <c r="B232" i="36"/>
  <c r="C232" i="36"/>
  <c r="D232" i="36"/>
  <c r="E232" i="36"/>
  <c r="F232" i="36"/>
  <c r="G232" i="36"/>
  <c r="I232" i="36" s="1"/>
  <c r="J232" i="36"/>
  <c r="L232" i="36" s="1"/>
  <c r="K232" i="36"/>
  <c r="B233" i="36"/>
  <c r="C233" i="36"/>
  <c r="D233" i="36"/>
  <c r="E233" i="36"/>
  <c r="F233" i="36"/>
  <c r="K233" i="36" s="1"/>
  <c r="G233" i="36"/>
  <c r="I233" i="36" s="1"/>
  <c r="J233" i="36"/>
  <c r="L233" i="36"/>
  <c r="B234" i="36"/>
  <c r="C234" i="36"/>
  <c r="D234" i="36"/>
  <c r="E234" i="36"/>
  <c r="F234" i="36"/>
  <c r="K234" i="36" s="1"/>
  <c r="G234" i="36"/>
  <c r="I234" i="36"/>
  <c r="J234" i="36"/>
  <c r="L234" i="36" s="1"/>
  <c r="B235" i="36"/>
  <c r="C235" i="36"/>
  <c r="D235" i="36"/>
  <c r="E235" i="36"/>
  <c r="F235" i="36"/>
  <c r="K235" i="36" s="1"/>
  <c r="G235" i="36"/>
  <c r="I235" i="36"/>
  <c r="J235" i="36"/>
  <c r="L235" i="36" s="1"/>
  <c r="B236" i="36"/>
  <c r="C236" i="36"/>
  <c r="D236" i="36"/>
  <c r="E236" i="36"/>
  <c r="F236" i="36"/>
  <c r="K236" i="36" s="1"/>
  <c r="G236" i="36"/>
  <c r="I236" i="36"/>
  <c r="J236" i="36"/>
  <c r="L236" i="36"/>
  <c r="B237" i="36"/>
  <c r="C237" i="36"/>
  <c r="D237" i="36"/>
  <c r="E237" i="36"/>
  <c r="F237" i="36"/>
  <c r="G237" i="36"/>
  <c r="I237" i="36"/>
  <c r="J237" i="36"/>
  <c r="K237" i="36"/>
  <c r="L237" i="36"/>
  <c r="B238" i="36"/>
  <c r="C238" i="36"/>
  <c r="D238" i="36"/>
  <c r="E238" i="36"/>
  <c r="F238" i="36"/>
  <c r="G238" i="36"/>
  <c r="I238" i="36"/>
  <c r="J238" i="36"/>
  <c r="K238" i="36"/>
  <c r="L238" i="36"/>
  <c r="B239" i="36"/>
  <c r="C239" i="36"/>
  <c r="D239" i="36"/>
  <c r="E239" i="36"/>
  <c r="F239" i="36"/>
  <c r="G239" i="36"/>
  <c r="I239" i="36"/>
  <c r="J239" i="36"/>
  <c r="L239" i="36" s="1"/>
  <c r="K239" i="36"/>
  <c r="B240" i="36"/>
  <c r="C240" i="36"/>
  <c r="D240" i="36"/>
  <c r="E240" i="36"/>
  <c r="F240" i="36"/>
  <c r="G240" i="36"/>
  <c r="I240" i="36" s="1"/>
  <c r="J240" i="36"/>
  <c r="L240" i="36" s="1"/>
  <c r="K240" i="36"/>
  <c r="B241" i="36"/>
  <c r="C241" i="36"/>
  <c r="D241" i="36"/>
  <c r="E241" i="36"/>
  <c r="F241" i="36"/>
  <c r="K241" i="36" s="1"/>
  <c r="G241" i="36"/>
  <c r="I241" i="36" s="1"/>
  <c r="J241" i="36"/>
  <c r="L241" i="36"/>
  <c r="B242" i="36"/>
  <c r="C242" i="36"/>
  <c r="D242" i="36"/>
  <c r="E242" i="36"/>
  <c r="F242" i="36"/>
  <c r="K242" i="36" s="1"/>
  <c r="G242" i="36"/>
  <c r="I242" i="36"/>
  <c r="J242" i="36"/>
  <c r="L242" i="36" s="1"/>
  <c r="B243" i="36"/>
  <c r="C243" i="36"/>
  <c r="D243" i="36"/>
  <c r="E243" i="36"/>
  <c r="F243" i="36"/>
  <c r="K243" i="36" s="1"/>
  <c r="G243" i="36"/>
  <c r="I243" i="36"/>
  <c r="J243" i="36"/>
  <c r="L243" i="36" s="1"/>
  <c r="B244" i="36"/>
  <c r="C244" i="36"/>
  <c r="D244" i="36"/>
  <c r="E244" i="36"/>
  <c r="F244" i="36"/>
  <c r="K244" i="36" s="1"/>
  <c r="G244" i="36"/>
  <c r="I244" i="36"/>
  <c r="J244" i="36"/>
  <c r="L244" i="36"/>
  <c r="B245" i="36"/>
  <c r="C245" i="36"/>
  <c r="D245" i="36"/>
  <c r="E245" i="36"/>
  <c r="F245" i="36"/>
  <c r="G245" i="36"/>
  <c r="I245" i="36"/>
  <c r="J245" i="36"/>
  <c r="K245" i="36"/>
  <c r="L245" i="36"/>
  <c r="B246" i="36"/>
  <c r="C246" i="36"/>
  <c r="D246" i="36"/>
  <c r="E246" i="36"/>
  <c r="F246" i="36"/>
  <c r="G246" i="36"/>
  <c r="I246" i="36"/>
  <c r="J246" i="36"/>
  <c r="K246" i="36"/>
  <c r="L246" i="36"/>
  <c r="B247" i="36"/>
  <c r="C247" i="36"/>
  <c r="D247" i="36"/>
  <c r="E247" i="36"/>
  <c r="F247" i="36"/>
  <c r="G247" i="36"/>
  <c r="I247" i="36"/>
  <c r="J247" i="36"/>
  <c r="L247" i="36" s="1"/>
  <c r="K247" i="36"/>
  <c r="B248" i="36"/>
  <c r="C248" i="36"/>
  <c r="D248" i="36"/>
  <c r="E248" i="36"/>
  <c r="F248" i="36"/>
  <c r="G248" i="36"/>
  <c r="I248" i="36" s="1"/>
  <c r="J248" i="36"/>
  <c r="L248" i="36" s="1"/>
  <c r="K248" i="36"/>
  <c r="B249" i="36"/>
  <c r="C249" i="36"/>
  <c r="D249" i="36"/>
  <c r="E249" i="36"/>
  <c r="F249" i="36"/>
  <c r="K249" i="36" s="1"/>
  <c r="G249" i="36"/>
  <c r="I249" i="36" s="1"/>
  <c r="J249" i="36"/>
  <c r="L249" i="36"/>
  <c r="B250" i="36"/>
  <c r="C250" i="36"/>
  <c r="D250" i="36"/>
  <c r="E250" i="36"/>
  <c r="F250" i="36"/>
  <c r="K250" i="36" s="1"/>
  <c r="G250" i="36"/>
  <c r="I250" i="36"/>
  <c r="J250" i="36"/>
  <c r="L250" i="36" s="1"/>
  <c r="B251" i="36"/>
  <c r="C251" i="36"/>
  <c r="D251" i="36"/>
  <c r="E251" i="36"/>
  <c r="F251" i="36"/>
  <c r="K251" i="36" s="1"/>
  <c r="G251" i="36"/>
  <c r="I251" i="36"/>
  <c r="J251" i="36"/>
  <c r="L251" i="36" s="1"/>
  <c r="B252" i="36"/>
  <c r="C252" i="36"/>
  <c r="D252" i="36"/>
  <c r="E252" i="36"/>
  <c r="F252" i="36"/>
  <c r="K252" i="36" s="1"/>
  <c r="G252" i="36"/>
  <c r="I252" i="36"/>
  <c r="J252" i="36"/>
  <c r="L252" i="36"/>
  <c r="B253" i="36"/>
  <c r="C253" i="36"/>
  <c r="D253" i="36"/>
  <c r="E253" i="36"/>
  <c r="F253" i="36"/>
  <c r="G253" i="36"/>
  <c r="I253" i="36" s="1"/>
  <c r="J253" i="36"/>
  <c r="K253" i="36"/>
  <c r="L253" i="36"/>
  <c r="B254" i="36"/>
  <c r="C254" i="36"/>
  <c r="D254" i="36"/>
  <c r="E254" i="36"/>
  <c r="F254" i="36"/>
  <c r="G254" i="36"/>
  <c r="I254" i="36"/>
  <c r="J254" i="36"/>
  <c r="K254" i="36"/>
  <c r="L254" i="36"/>
  <c r="B255" i="36"/>
  <c r="C255" i="36"/>
  <c r="D255" i="36"/>
  <c r="E255" i="36"/>
  <c r="F255" i="36"/>
  <c r="G255" i="36"/>
  <c r="I255" i="36"/>
  <c r="J255" i="36"/>
  <c r="L255" i="36" s="1"/>
  <c r="K255" i="36"/>
  <c r="B256" i="36"/>
  <c r="C256" i="36"/>
  <c r="D256" i="36"/>
  <c r="E256" i="36"/>
  <c r="F256" i="36"/>
  <c r="K256" i="36" s="1"/>
  <c r="G256" i="36"/>
  <c r="I256" i="36" s="1"/>
  <c r="J256" i="36"/>
  <c r="L256" i="36" s="1"/>
  <c r="B257" i="36"/>
  <c r="C257" i="36"/>
  <c r="D257" i="36"/>
  <c r="E257" i="36"/>
  <c r="F257" i="36"/>
  <c r="K257" i="36" s="1"/>
  <c r="G257" i="36"/>
  <c r="I257" i="36" s="1"/>
  <c r="J257" i="36"/>
  <c r="L257" i="36"/>
  <c r="B258" i="36"/>
  <c r="C258" i="36"/>
  <c r="D258" i="36"/>
  <c r="E258" i="36"/>
  <c r="F258" i="36"/>
  <c r="K258" i="36" s="1"/>
  <c r="G258" i="36"/>
  <c r="I258" i="36"/>
  <c r="J258" i="36"/>
  <c r="L258" i="36" s="1"/>
  <c r="B259" i="36"/>
  <c r="C259" i="36"/>
  <c r="D259" i="36"/>
  <c r="E259" i="36"/>
  <c r="F259" i="36"/>
  <c r="K259" i="36" s="1"/>
  <c r="G259" i="36"/>
  <c r="I259" i="36"/>
  <c r="J259" i="36"/>
  <c r="L259" i="36" s="1"/>
  <c r="B260" i="36"/>
  <c r="C260" i="36"/>
  <c r="D260" i="36"/>
  <c r="E260" i="36"/>
  <c r="F260" i="36"/>
  <c r="G260" i="36"/>
  <c r="I260" i="36"/>
  <c r="J260" i="36"/>
  <c r="K260" i="36"/>
  <c r="L260" i="36"/>
  <c r="B261" i="36"/>
  <c r="C261" i="36"/>
  <c r="D261" i="36"/>
  <c r="E261" i="36"/>
  <c r="F261" i="36"/>
  <c r="K261" i="36" s="1"/>
  <c r="G261" i="36"/>
  <c r="I261" i="36" s="1"/>
  <c r="J261" i="36"/>
  <c r="L261" i="36"/>
  <c r="B262" i="36"/>
  <c r="C262" i="36"/>
  <c r="D262" i="36"/>
  <c r="E262" i="36"/>
  <c r="F262" i="36"/>
  <c r="G262" i="36"/>
  <c r="I262" i="36"/>
  <c r="J262" i="36"/>
  <c r="K262" i="36"/>
  <c r="L262" i="36"/>
  <c r="B263" i="36"/>
  <c r="C263" i="36"/>
  <c r="D263" i="36"/>
  <c r="E263" i="36"/>
  <c r="F263" i="36"/>
  <c r="G263" i="36"/>
  <c r="I263" i="36"/>
  <c r="J263" i="36"/>
  <c r="L263" i="36" s="1"/>
  <c r="K263" i="36"/>
  <c r="B264" i="36"/>
  <c r="C264" i="36"/>
  <c r="D264" i="36"/>
  <c r="E264" i="36"/>
  <c r="F264" i="36"/>
  <c r="G264" i="36"/>
  <c r="I264" i="36" s="1"/>
  <c r="J264" i="36"/>
  <c r="L264" i="36" s="1"/>
  <c r="K264" i="36"/>
  <c r="B265" i="36"/>
  <c r="C265" i="36"/>
  <c r="D265" i="36"/>
  <c r="E265" i="36"/>
  <c r="F265" i="36"/>
  <c r="G265" i="36"/>
  <c r="I265" i="36" s="1"/>
  <c r="J265" i="36"/>
  <c r="K265" i="36"/>
  <c r="L265" i="36"/>
  <c r="B266" i="36"/>
  <c r="C266" i="36"/>
  <c r="D266" i="36"/>
  <c r="E266" i="36"/>
  <c r="F266" i="36"/>
  <c r="K266" i="36" s="1"/>
  <c r="G266" i="36"/>
  <c r="I266" i="36" s="1"/>
  <c r="J266" i="36"/>
  <c r="L266" i="36"/>
  <c r="B267" i="36"/>
  <c r="C267" i="36"/>
  <c r="D267" i="36"/>
  <c r="E267" i="36"/>
  <c r="F267" i="36"/>
  <c r="K267" i="36" s="1"/>
  <c r="G267" i="36"/>
  <c r="I267" i="36"/>
  <c r="J267" i="36"/>
  <c r="L267" i="36" s="1"/>
  <c r="B268" i="36"/>
  <c r="C268" i="36"/>
  <c r="D268" i="36"/>
  <c r="E268" i="36"/>
  <c r="F268" i="36"/>
  <c r="G268" i="36"/>
  <c r="I268" i="36"/>
  <c r="J268" i="36"/>
  <c r="K268" i="36"/>
  <c r="L268" i="36"/>
  <c r="B269" i="36"/>
  <c r="C269" i="36"/>
  <c r="D269" i="36"/>
  <c r="E269" i="36"/>
  <c r="F269" i="36"/>
  <c r="G269" i="36"/>
  <c r="I269" i="36"/>
  <c r="J269" i="36"/>
  <c r="K269" i="36"/>
  <c r="L269" i="36"/>
  <c r="B270" i="36"/>
  <c r="C270" i="36"/>
  <c r="D270" i="36"/>
  <c r="E270" i="36"/>
  <c r="F270" i="36"/>
  <c r="G270" i="36"/>
  <c r="I270" i="36" s="1"/>
  <c r="J270" i="36"/>
  <c r="K270" i="36"/>
  <c r="L270" i="36"/>
  <c r="B271" i="36"/>
  <c r="C271" i="36"/>
  <c r="D271" i="36"/>
  <c r="E271" i="36"/>
  <c r="F271" i="36"/>
  <c r="G271" i="36"/>
  <c r="I271" i="36"/>
  <c r="J271" i="36"/>
  <c r="L271" i="36" s="1"/>
  <c r="K271" i="36"/>
  <c r="B272" i="36"/>
  <c r="C272" i="36"/>
  <c r="D272" i="36"/>
  <c r="E272" i="36"/>
  <c r="F272" i="36"/>
  <c r="K272" i="36" s="1"/>
  <c r="G272" i="36"/>
  <c r="I272" i="36" s="1"/>
  <c r="J272" i="36"/>
  <c r="L272" i="36" s="1"/>
  <c r="B273" i="36"/>
  <c r="C273" i="36"/>
  <c r="D273" i="36"/>
  <c r="E273" i="36"/>
  <c r="F273" i="36"/>
  <c r="G273" i="36"/>
  <c r="I273" i="36" s="1"/>
  <c r="J273" i="36"/>
  <c r="K273" i="36"/>
  <c r="L273" i="36"/>
  <c r="B274" i="36"/>
  <c r="C274" i="36"/>
  <c r="D274" i="36"/>
  <c r="E274" i="36"/>
  <c r="F274" i="36"/>
  <c r="K274" i="36" s="1"/>
  <c r="G274" i="36"/>
  <c r="I274" i="36" s="1"/>
  <c r="J274" i="36"/>
  <c r="L274" i="36"/>
  <c r="B275" i="36"/>
  <c r="C275" i="36"/>
  <c r="D275" i="36"/>
  <c r="E275" i="36"/>
  <c r="F275" i="36"/>
  <c r="K275" i="36" s="1"/>
  <c r="G275" i="36"/>
  <c r="I275" i="36"/>
  <c r="J275" i="36"/>
  <c r="L275" i="36"/>
  <c r="B276" i="36"/>
  <c r="C276" i="36"/>
  <c r="D276" i="36"/>
  <c r="E276" i="36"/>
  <c r="F276" i="36"/>
  <c r="G276" i="36"/>
  <c r="I276" i="36"/>
  <c r="J276" i="36"/>
  <c r="K276" i="36"/>
  <c r="L276" i="36"/>
  <c r="B277" i="36"/>
  <c r="C277" i="36"/>
  <c r="D277" i="36"/>
  <c r="E277" i="36"/>
  <c r="F277" i="36"/>
  <c r="K277" i="36" s="1"/>
  <c r="G277" i="36"/>
  <c r="I277" i="36" s="1"/>
  <c r="J277" i="36"/>
  <c r="L277" i="36"/>
  <c r="B278" i="36"/>
  <c r="C278" i="36"/>
  <c r="D278" i="36"/>
  <c r="E278" i="36"/>
  <c r="F278" i="36"/>
  <c r="K278" i="36" s="1"/>
  <c r="G278" i="36"/>
  <c r="I278" i="36"/>
  <c r="J278" i="36"/>
  <c r="L278" i="36"/>
  <c r="B279" i="36"/>
  <c r="C279" i="36"/>
  <c r="D279" i="36"/>
  <c r="E279" i="36"/>
  <c r="F279" i="36"/>
  <c r="G279" i="36"/>
  <c r="I279" i="36"/>
  <c r="J279" i="36"/>
  <c r="K279" i="36"/>
  <c r="L279" i="36"/>
  <c r="B280" i="36"/>
  <c r="C280" i="36"/>
  <c r="D280" i="36"/>
  <c r="E280" i="36"/>
  <c r="F280" i="36"/>
  <c r="K280" i="36" s="1"/>
  <c r="G280" i="36"/>
  <c r="I280" i="36" s="1"/>
  <c r="J280" i="36"/>
  <c r="L280" i="36" s="1"/>
  <c r="B281" i="36"/>
  <c r="C281" i="36"/>
  <c r="D281" i="36"/>
  <c r="E281" i="36"/>
  <c r="F281" i="36"/>
  <c r="K281" i="36" s="1"/>
  <c r="G281" i="36"/>
  <c r="I281" i="36" s="1"/>
  <c r="J281" i="36"/>
  <c r="L281" i="36" s="1"/>
  <c r="B282" i="36"/>
  <c r="C282" i="36"/>
  <c r="D282" i="36"/>
  <c r="E282" i="36"/>
  <c r="F282" i="36"/>
  <c r="G282" i="36"/>
  <c r="I282" i="36" s="1"/>
  <c r="J282" i="36"/>
  <c r="K282" i="36"/>
  <c r="L282" i="36"/>
  <c r="B283" i="36"/>
  <c r="C283" i="36"/>
  <c r="D283" i="36"/>
  <c r="E283" i="36"/>
  <c r="F283" i="36"/>
  <c r="K283" i="36" s="1"/>
  <c r="G283" i="36"/>
  <c r="I283" i="36"/>
  <c r="J283" i="36"/>
  <c r="L283" i="36" s="1"/>
  <c r="B284" i="36"/>
  <c r="C284" i="36"/>
  <c r="D284" i="36"/>
  <c r="E284" i="36"/>
  <c r="F284" i="36"/>
  <c r="K284" i="36" s="1"/>
  <c r="G284" i="36"/>
  <c r="I284" i="36" s="1"/>
  <c r="J284" i="36"/>
  <c r="L284" i="36" s="1"/>
  <c r="B285" i="36"/>
  <c r="C285" i="36"/>
  <c r="D285" i="36"/>
  <c r="E285" i="36"/>
  <c r="F285" i="36"/>
  <c r="G285" i="36"/>
  <c r="I285" i="36"/>
  <c r="J285" i="36"/>
  <c r="K285" i="36"/>
  <c r="L285" i="36"/>
  <c r="B286" i="36"/>
  <c r="C286" i="36"/>
  <c r="D286" i="36"/>
  <c r="E286" i="36"/>
  <c r="F286" i="36"/>
  <c r="K286" i="36" s="1"/>
  <c r="G286" i="36"/>
  <c r="I286" i="36"/>
  <c r="J286" i="36"/>
  <c r="L286" i="36"/>
  <c r="B287" i="36"/>
  <c r="C287" i="36"/>
  <c r="D287" i="36"/>
  <c r="E287" i="36"/>
  <c r="F287" i="36"/>
  <c r="G287" i="36"/>
  <c r="I287" i="36"/>
  <c r="J287" i="36"/>
  <c r="K287" i="36"/>
  <c r="L287" i="36"/>
  <c r="B288" i="36"/>
  <c r="C288" i="36"/>
  <c r="D288" i="36"/>
  <c r="E288" i="36"/>
  <c r="F288" i="36"/>
  <c r="G288" i="36"/>
  <c r="I288" i="36"/>
  <c r="J288" i="36"/>
  <c r="L288" i="36" s="1"/>
  <c r="K288" i="36"/>
  <c r="B289" i="36"/>
  <c r="C289" i="36"/>
  <c r="D289" i="36"/>
  <c r="E289" i="36"/>
  <c r="F289" i="36"/>
  <c r="K289" i="36" s="1"/>
  <c r="G289" i="36"/>
  <c r="I289" i="36" s="1"/>
  <c r="J289" i="36"/>
  <c r="L289" i="36" s="1"/>
  <c r="B290" i="36"/>
  <c r="C290" i="36"/>
  <c r="D290" i="36"/>
  <c r="E290" i="36"/>
  <c r="F290" i="36"/>
  <c r="G290" i="36"/>
  <c r="I290" i="36" s="1"/>
  <c r="J290" i="36"/>
  <c r="K290" i="36"/>
  <c r="L290" i="36"/>
  <c r="B291" i="36"/>
  <c r="C291" i="36"/>
  <c r="D291" i="36"/>
  <c r="E291" i="36"/>
  <c r="F291" i="36"/>
  <c r="K291" i="36" s="1"/>
  <c r="G291" i="36"/>
  <c r="I291" i="36"/>
  <c r="J291" i="36"/>
  <c r="L291" i="36" s="1"/>
  <c r="B292" i="36"/>
  <c r="C292" i="36"/>
  <c r="D292" i="36"/>
  <c r="E292" i="36"/>
  <c r="F292" i="36"/>
  <c r="K292" i="36" s="1"/>
  <c r="G292" i="36"/>
  <c r="I292" i="36"/>
  <c r="J292" i="36"/>
  <c r="L292" i="36" s="1"/>
  <c r="B293" i="36"/>
  <c r="C293" i="36"/>
  <c r="D293" i="36"/>
  <c r="E293" i="36"/>
  <c r="F293" i="36"/>
  <c r="G293" i="36"/>
  <c r="I293" i="36"/>
  <c r="J293" i="36"/>
  <c r="K293" i="36"/>
  <c r="L293" i="36"/>
  <c r="B294" i="36"/>
  <c r="C294" i="36"/>
  <c r="D294" i="36"/>
  <c r="E294" i="36"/>
  <c r="F294" i="36"/>
  <c r="K294" i="36" s="1"/>
  <c r="G294" i="36"/>
  <c r="I294" i="36"/>
  <c r="J294" i="36"/>
  <c r="L294" i="36"/>
  <c r="B295" i="36"/>
  <c r="C295" i="36"/>
  <c r="D295" i="36"/>
  <c r="E295" i="36"/>
  <c r="F295" i="36"/>
  <c r="G295" i="36"/>
  <c r="I295" i="36"/>
  <c r="J295" i="36"/>
  <c r="K295" i="36"/>
  <c r="L295" i="36"/>
  <c r="B296" i="36"/>
  <c r="C296" i="36"/>
  <c r="D296" i="36"/>
  <c r="E296" i="36"/>
  <c r="F296" i="36"/>
  <c r="G296" i="36"/>
  <c r="I296" i="36" s="1"/>
  <c r="J296" i="36"/>
  <c r="L296" i="36" s="1"/>
  <c r="K296" i="36"/>
  <c r="B297" i="36"/>
  <c r="C297" i="36"/>
  <c r="D297" i="36"/>
  <c r="E297" i="36"/>
  <c r="F297" i="36"/>
  <c r="K297" i="36" s="1"/>
  <c r="G297" i="36"/>
  <c r="I297" i="36" s="1"/>
  <c r="J297" i="36"/>
  <c r="L297" i="36" s="1"/>
  <c r="B298" i="36"/>
  <c r="C298" i="36"/>
  <c r="D298" i="36"/>
  <c r="E298" i="36"/>
  <c r="F298" i="36"/>
  <c r="G298" i="36"/>
  <c r="I298" i="36" s="1"/>
  <c r="J298" i="36"/>
  <c r="K298" i="36"/>
  <c r="L298" i="36"/>
  <c r="B299" i="36"/>
  <c r="C299" i="36"/>
  <c r="D299" i="36"/>
  <c r="E299" i="36"/>
  <c r="F299" i="36"/>
  <c r="K299" i="36" s="1"/>
  <c r="G299" i="36"/>
  <c r="I299" i="36"/>
  <c r="J299" i="36"/>
  <c r="L299" i="36" s="1"/>
  <c r="B300" i="36"/>
  <c r="C300" i="36"/>
  <c r="D300" i="36"/>
  <c r="E300" i="36"/>
  <c r="F300" i="36"/>
  <c r="K300" i="36" s="1"/>
  <c r="G300" i="36"/>
  <c r="I300" i="36"/>
  <c r="J300" i="36"/>
  <c r="L300" i="36" s="1"/>
  <c r="B301" i="36"/>
  <c r="C301" i="36"/>
  <c r="D301" i="36"/>
  <c r="E301" i="36"/>
  <c r="F301" i="36"/>
  <c r="G301" i="36"/>
  <c r="I301" i="36"/>
  <c r="J301" i="36"/>
  <c r="K301" i="36"/>
  <c r="L301" i="36"/>
  <c r="B302" i="36"/>
  <c r="C302" i="36"/>
  <c r="D302" i="36"/>
  <c r="E302" i="36"/>
  <c r="F302" i="36"/>
  <c r="K302" i="36" s="1"/>
  <c r="G302" i="36"/>
  <c r="I302" i="36" s="1"/>
  <c r="J302" i="36"/>
  <c r="L302" i="36"/>
  <c r="B303" i="36"/>
  <c r="C303" i="36"/>
  <c r="D303" i="36"/>
  <c r="E303" i="36"/>
  <c r="F303" i="36"/>
  <c r="G303" i="36"/>
  <c r="I303" i="36"/>
  <c r="J303" i="36"/>
  <c r="K303" i="36"/>
  <c r="L303" i="36"/>
  <c r="B304" i="36"/>
  <c r="C304" i="36"/>
  <c r="D304" i="36"/>
  <c r="E304" i="36"/>
  <c r="F304" i="36"/>
  <c r="G304" i="36"/>
  <c r="I304" i="36" s="1"/>
  <c r="J304" i="36"/>
  <c r="L304" i="36" s="1"/>
  <c r="K304" i="36"/>
  <c r="B305" i="36"/>
  <c r="C305" i="36"/>
  <c r="D305" i="36"/>
  <c r="E305" i="36"/>
  <c r="F305" i="36"/>
  <c r="K305" i="36" s="1"/>
  <c r="G305" i="36"/>
  <c r="I305" i="36" s="1"/>
  <c r="J305" i="36"/>
  <c r="L305" i="36" s="1"/>
  <c r="B306" i="36"/>
  <c r="C306" i="36"/>
  <c r="D306" i="36"/>
  <c r="E306" i="36"/>
  <c r="F306" i="36"/>
  <c r="G306" i="36"/>
  <c r="I306" i="36" s="1"/>
  <c r="J306" i="36"/>
  <c r="K306" i="36"/>
  <c r="L306" i="36"/>
  <c r="B307" i="36"/>
  <c r="C307" i="36"/>
  <c r="D307" i="36"/>
  <c r="E307" i="36"/>
  <c r="F307" i="36"/>
  <c r="K307" i="36" s="1"/>
  <c r="G307" i="36"/>
  <c r="I307" i="36"/>
  <c r="J307" i="36"/>
  <c r="L307" i="36" s="1"/>
  <c r="B308" i="36"/>
  <c r="C308" i="36"/>
  <c r="D308" i="36"/>
  <c r="E308" i="36"/>
  <c r="F308" i="36"/>
  <c r="K308" i="36" s="1"/>
  <c r="G308" i="36"/>
  <c r="I308" i="36"/>
  <c r="J308" i="36"/>
  <c r="L308" i="36" s="1"/>
  <c r="B309" i="36"/>
  <c r="C309" i="36"/>
  <c r="D309" i="36"/>
  <c r="E309" i="36"/>
  <c r="F309" i="36"/>
  <c r="G309" i="36"/>
  <c r="I309" i="36"/>
  <c r="J309" i="36"/>
  <c r="K309" i="36"/>
  <c r="L309" i="36"/>
  <c r="B310" i="36"/>
  <c r="C310" i="36"/>
  <c r="D310" i="36"/>
  <c r="E310" i="36"/>
  <c r="F310" i="36"/>
  <c r="K310" i="36" s="1"/>
  <c r="G310" i="36"/>
  <c r="I310" i="36" s="1"/>
  <c r="J310" i="36"/>
  <c r="L310" i="36"/>
  <c r="B311" i="36"/>
  <c r="C311" i="36"/>
  <c r="D311" i="36"/>
  <c r="E311" i="36"/>
  <c r="F311" i="36"/>
  <c r="G311" i="36"/>
  <c r="I311" i="36"/>
  <c r="J311" i="36"/>
  <c r="K311" i="36"/>
  <c r="L311" i="36"/>
  <c r="B312" i="36"/>
  <c r="C312" i="36"/>
  <c r="D312" i="36"/>
  <c r="E312" i="36"/>
  <c r="F312" i="36"/>
  <c r="G312" i="36"/>
  <c r="I312" i="36" s="1"/>
  <c r="J312" i="36"/>
  <c r="L312" i="36" s="1"/>
  <c r="K312" i="36"/>
  <c r="B313" i="36"/>
  <c r="C313" i="36"/>
  <c r="D313" i="36"/>
  <c r="E313" i="36"/>
  <c r="F313" i="36"/>
  <c r="K313" i="36" s="1"/>
  <c r="G313" i="36"/>
  <c r="I313" i="36" s="1"/>
  <c r="J313" i="36"/>
  <c r="L313" i="36" s="1"/>
  <c r="B314" i="36"/>
  <c r="C314" i="36"/>
  <c r="D314" i="36"/>
  <c r="E314" i="36"/>
  <c r="F314" i="36"/>
  <c r="G314" i="36"/>
  <c r="I314" i="36" s="1"/>
  <c r="J314" i="36"/>
  <c r="K314" i="36"/>
  <c r="L314" i="36"/>
  <c r="B315" i="36"/>
  <c r="C315" i="36"/>
  <c r="D315" i="36"/>
  <c r="E315" i="36"/>
  <c r="F315" i="36"/>
  <c r="K315" i="36" s="1"/>
  <c r="G315" i="36"/>
  <c r="I315" i="36"/>
  <c r="J315" i="36"/>
  <c r="L315" i="36" s="1"/>
  <c r="B316" i="36"/>
  <c r="C316" i="36"/>
  <c r="D316" i="36"/>
  <c r="E316" i="36"/>
  <c r="F316" i="36"/>
  <c r="K316" i="36" s="1"/>
  <c r="G316" i="36"/>
  <c r="I316" i="36"/>
  <c r="J316" i="36"/>
  <c r="L316" i="36" s="1"/>
  <c r="B317" i="36"/>
  <c r="C317" i="36"/>
  <c r="D317" i="36"/>
  <c r="E317" i="36"/>
  <c r="F317" i="36"/>
  <c r="G317" i="36"/>
  <c r="I317" i="36"/>
  <c r="J317" i="36"/>
  <c r="K317" i="36"/>
  <c r="L317" i="36"/>
  <c r="B318" i="36"/>
  <c r="C318" i="36"/>
  <c r="D318" i="36"/>
  <c r="E318" i="36"/>
  <c r="F318" i="36"/>
  <c r="K318" i="36" s="1"/>
  <c r="G318" i="36"/>
  <c r="I318" i="36"/>
  <c r="J318" i="36"/>
  <c r="L318" i="36"/>
  <c r="B319" i="36"/>
  <c r="C319" i="36"/>
  <c r="D319" i="36"/>
  <c r="E319" i="36"/>
  <c r="F319" i="36"/>
  <c r="G319" i="36"/>
  <c r="I319" i="36"/>
  <c r="J319" i="36"/>
  <c r="K319" i="36"/>
  <c r="L319" i="36"/>
  <c r="B320" i="36"/>
  <c r="C320" i="36"/>
  <c r="D320" i="36"/>
  <c r="E320" i="36"/>
  <c r="F320" i="36"/>
  <c r="G320" i="36"/>
  <c r="I320" i="36" s="1"/>
  <c r="J320" i="36"/>
  <c r="L320" i="36" s="1"/>
  <c r="K320" i="36"/>
  <c r="B321" i="36"/>
  <c r="C321" i="36"/>
  <c r="D321" i="36"/>
  <c r="E321" i="36"/>
  <c r="F321" i="36"/>
  <c r="K321" i="36" s="1"/>
  <c r="G321" i="36"/>
  <c r="I321" i="36" s="1"/>
  <c r="J321" i="36"/>
  <c r="L321" i="36" s="1"/>
  <c r="B322" i="36"/>
  <c r="C322" i="36"/>
  <c r="D322" i="36"/>
  <c r="E322" i="36"/>
  <c r="F322" i="36"/>
  <c r="G322" i="36"/>
  <c r="I322" i="36" s="1"/>
  <c r="J322" i="36"/>
  <c r="K322" i="36"/>
  <c r="L322" i="36"/>
  <c r="B323" i="36"/>
  <c r="C323" i="36"/>
  <c r="D323" i="36"/>
  <c r="E323" i="36"/>
  <c r="F323" i="36"/>
  <c r="K323" i="36" s="1"/>
  <c r="G323" i="36"/>
  <c r="I323" i="36"/>
  <c r="J323" i="36"/>
  <c r="L323" i="36" s="1"/>
  <c r="B324" i="36"/>
  <c r="C324" i="36"/>
  <c r="D324" i="36"/>
  <c r="E324" i="36"/>
  <c r="F324" i="36"/>
  <c r="K324" i="36" s="1"/>
  <c r="G324" i="36"/>
  <c r="I324" i="36"/>
  <c r="J324" i="36"/>
  <c r="L324" i="36" s="1"/>
  <c r="B325" i="36"/>
  <c r="C325" i="36"/>
  <c r="D325" i="36"/>
  <c r="E325" i="36"/>
  <c r="F325" i="36"/>
  <c r="G325" i="36"/>
  <c r="I325" i="36"/>
  <c r="J325" i="36"/>
  <c r="K325" i="36"/>
  <c r="L325" i="36"/>
  <c r="B326" i="36"/>
  <c r="C326" i="36"/>
  <c r="D326" i="36"/>
  <c r="E326" i="36"/>
  <c r="F326" i="36"/>
  <c r="K326" i="36" s="1"/>
  <c r="G326" i="36"/>
  <c r="I326" i="36"/>
  <c r="J326" i="36"/>
  <c r="L326" i="36"/>
  <c r="B327" i="36"/>
  <c r="C327" i="36"/>
  <c r="D327" i="36"/>
  <c r="E327" i="36"/>
  <c r="F327" i="36"/>
  <c r="G327" i="36"/>
  <c r="I327" i="36"/>
  <c r="J327" i="36"/>
  <c r="K327" i="36"/>
  <c r="L327" i="36"/>
  <c r="B328" i="36"/>
  <c r="C328" i="36"/>
  <c r="D328" i="36"/>
  <c r="E328" i="36"/>
  <c r="F328" i="36"/>
  <c r="G328" i="36"/>
  <c r="I328" i="36" s="1"/>
  <c r="J328" i="36"/>
  <c r="L328" i="36" s="1"/>
  <c r="K328" i="36"/>
  <c r="B329" i="36"/>
  <c r="C329" i="36"/>
  <c r="D329" i="36"/>
  <c r="E329" i="36"/>
  <c r="F329" i="36"/>
  <c r="K329" i="36" s="1"/>
  <c r="G329" i="36"/>
  <c r="I329" i="36" s="1"/>
  <c r="J329" i="36"/>
  <c r="L329" i="36" s="1"/>
  <c r="B330" i="36"/>
  <c r="C330" i="36"/>
  <c r="D330" i="36"/>
  <c r="E330" i="36"/>
  <c r="F330" i="36"/>
  <c r="G330" i="36"/>
  <c r="I330" i="36" s="1"/>
  <c r="J330" i="36"/>
  <c r="K330" i="36"/>
  <c r="L330" i="36"/>
  <c r="B331" i="36"/>
  <c r="C331" i="36"/>
  <c r="D331" i="36"/>
  <c r="E331" i="36"/>
  <c r="F331" i="36"/>
  <c r="K331" i="36" s="1"/>
  <c r="G331" i="36"/>
  <c r="I331" i="36"/>
  <c r="J331" i="36"/>
  <c r="L331" i="36" s="1"/>
  <c r="B332" i="36"/>
  <c r="C332" i="36"/>
  <c r="D332" i="36"/>
  <c r="E332" i="36"/>
  <c r="F332" i="36"/>
  <c r="K332" i="36" s="1"/>
  <c r="G332" i="36"/>
  <c r="I332" i="36"/>
  <c r="J332" i="36"/>
  <c r="L332" i="36" s="1"/>
  <c r="B333" i="36"/>
  <c r="C333" i="36"/>
  <c r="D333" i="36"/>
  <c r="E333" i="36"/>
  <c r="F333" i="36"/>
  <c r="G333" i="36"/>
  <c r="I333" i="36"/>
  <c r="J333" i="36"/>
  <c r="K333" i="36"/>
  <c r="L333" i="36"/>
  <c r="B334" i="36"/>
  <c r="C334" i="36"/>
  <c r="D334" i="36"/>
  <c r="E334" i="36"/>
  <c r="F334" i="36"/>
  <c r="K334" i="36" s="1"/>
  <c r="G334" i="36"/>
  <c r="I334" i="36"/>
  <c r="J334" i="36"/>
  <c r="L334" i="36"/>
  <c r="B335" i="36"/>
  <c r="C335" i="36"/>
  <c r="D335" i="36"/>
  <c r="E335" i="36"/>
  <c r="F335" i="36"/>
  <c r="G335" i="36"/>
  <c r="I335" i="36"/>
  <c r="J335" i="36"/>
  <c r="K335" i="36"/>
  <c r="L335" i="36"/>
  <c r="B336" i="36"/>
  <c r="C336" i="36"/>
  <c r="D336" i="36"/>
  <c r="E336" i="36"/>
  <c r="F336" i="36"/>
  <c r="G336" i="36"/>
  <c r="I336" i="36" s="1"/>
  <c r="J336" i="36"/>
  <c r="L336" i="36" s="1"/>
  <c r="K336" i="36"/>
  <c r="B337" i="36"/>
  <c r="C337" i="36"/>
  <c r="D337" i="36"/>
  <c r="E337" i="36"/>
  <c r="F337" i="36"/>
  <c r="K337" i="36" s="1"/>
  <c r="G337" i="36"/>
  <c r="I337" i="36" s="1"/>
  <c r="J337" i="36"/>
  <c r="L337" i="36" s="1"/>
  <c r="B338" i="36"/>
  <c r="C338" i="36"/>
  <c r="D338" i="36"/>
  <c r="E338" i="36"/>
  <c r="F338" i="36"/>
  <c r="G338" i="36"/>
  <c r="I338" i="36" s="1"/>
  <c r="J338" i="36"/>
  <c r="K338" i="36"/>
  <c r="L338" i="36"/>
  <c r="B339" i="36"/>
  <c r="C339" i="36"/>
  <c r="D339" i="36"/>
  <c r="E339" i="36"/>
  <c r="F339" i="36"/>
  <c r="K339" i="36" s="1"/>
  <c r="G339" i="36"/>
  <c r="I339" i="36"/>
  <c r="J339" i="36"/>
  <c r="L339" i="36" s="1"/>
  <c r="B340" i="36"/>
  <c r="C340" i="36"/>
  <c r="D340" i="36"/>
  <c r="E340" i="36"/>
  <c r="F340" i="36"/>
  <c r="K340" i="36" s="1"/>
  <c r="G340" i="36"/>
  <c r="I340" i="36"/>
  <c r="J340" i="36"/>
  <c r="L340" i="36" s="1"/>
  <c r="B341" i="36"/>
  <c r="C341" i="36"/>
  <c r="D341" i="36"/>
  <c r="E341" i="36"/>
  <c r="F341" i="36"/>
  <c r="G341" i="36"/>
  <c r="I341" i="36"/>
  <c r="J341" i="36"/>
  <c r="K341" i="36"/>
  <c r="L341" i="36"/>
  <c r="B342" i="36"/>
  <c r="C342" i="36"/>
  <c r="D342" i="36"/>
  <c r="E342" i="36"/>
  <c r="F342" i="36"/>
  <c r="K342" i="36" s="1"/>
  <c r="G342" i="36"/>
  <c r="I342" i="36" s="1"/>
  <c r="J342" i="36"/>
  <c r="L342" i="36"/>
  <c r="B343" i="36"/>
  <c r="C343" i="36"/>
  <c r="D343" i="36"/>
  <c r="E343" i="36"/>
  <c r="F343" i="36"/>
  <c r="G343" i="36"/>
  <c r="I343" i="36"/>
  <c r="J343" i="36"/>
  <c r="K343" i="36"/>
  <c r="L343" i="36"/>
  <c r="B344" i="36"/>
  <c r="C344" i="36"/>
  <c r="D344" i="36"/>
  <c r="E344" i="36"/>
  <c r="F344" i="36"/>
  <c r="G344" i="36"/>
  <c r="I344" i="36" s="1"/>
  <c r="J344" i="36"/>
  <c r="L344" i="36" s="1"/>
  <c r="K344" i="36"/>
  <c r="B345" i="36"/>
  <c r="C345" i="36"/>
  <c r="D345" i="36"/>
  <c r="E345" i="36"/>
  <c r="F345" i="36"/>
  <c r="K345" i="36" s="1"/>
  <c r="G345" i="36"/>
  <c r="I345" i="36" s="1"/>
  <c r="J345" i="36"/>
  <c r="L345" i="36" s="1"/>
  <c r="B346" i="36"/>
  <c r="C346" i="36"/>
  <c r="D346" i="36"/>
  <c r="E346" i="36"/>
  <c r="F346" i="36"/>
  <c r="G346" i="36"/>
  <c r="I346" i="36" s="1"/>
  <c r="J346" i="36"/>
  <c r="K346" i="36"/>
  <c r="L346" i="36"/>
  <c r="B347" i="36"/>
  <c r="C347" i="36"/>
  <c r="D347" i="36"/>
  <c r="E347" i="36"/>
  <c r="F347" i="36"/>
  <c r="K347" i="36" s="1"/>
  <c r="G347" i="36"/>
  <c r="I347" i="36"/>
  <c r="J347" i="36"/>
  <c r="L347" i="36" s="1"/>
  <c r="B348" i="36"/>
  <c r="C348" i="36"/>
  <c r="D348" i="36"/>
  <c r="E348" i="36"/>
  <c r="F348" i="36"/>
  <c r="K348" i="36" s="1"/>
  <c r="G348" i="36"/>
  <c r="I348" i="36"/>
  <c r="J348" i="36"/>
  <c r="L348" i="36" s="1"/>
  <c r="B349" i="36"/>
  <c r="C349" i="36"/>
  <c r="D349" i="36"/>
  <c r="E349" i="36"/>
  <c r="F349" i="36"/>
  <c r="G349" i="36"/>
  <c r="I349" i="36"/>
  <c r="J349" i="36"/>
  <c r="K349" i="36"/>
  <c r="L349" i="36"/>
  <c r="B350" i="36"/>
  <c r="C350" i="36"/>
  <c r="D350" i="36"/>
  <c r="E350" i="36"/>
  <c r="F350" i="36"/>
  <c r="K350" i="36" s="1"/>
  <c r="G350" i="36"/>
  <c r="I350" i="36" s="1"/>
  <c r="J350" i="36"/>
  <c r="L350" i="36"/>
  <c r="B351" i="36"/>
  <c r="C351" i="36"/>
  <c r="D351" i="36"/>
  <c r="E351" i="36"/>
  <c r="F351" i="36"/>
  <c r="G351" i="36"/>
  <c r="I351" i="36"/>
  <c r="J351" i="36"/>
  <c r="K351" i="36"/>
  <c r="L351" i="36"/>
  <c r="B352" i="36"/>
  <c r="C352" i="36"/>
  <c r="D352" i="36"/>
  <c r="E352" i="36"/>
  <c r="F352" i="36"/>
  <c r="G352" i="36"/>
  <c r="I352" i="36" s="1"/>
  <c r="J352" i="36"/>
  <c r="L352" i="36" s="1"/>
  <c r="K352" i="36"/>
  <c r="B353" i="36"/>
  <c r="C353" i="36"/>
  <c r="D353" i="36"/>
  <c r="E353" i="36"/>
  <c r="F353" i="36"/>
  <c r="K353" i="36" s="1"/>
  <c r="G353" i="36"/>
  <c r="I353" i="36" s="1"/>
  <c r="J353" i="36"/>
  <c r="L353" i="36" s="1"/>
  <c r="B354" i="36"/>
  <c r="C354" i="36"/>
  <c r="D354" i="36"/>
  <c r="E354" i="36"/>
  <c r="F354" i="36"/>
  <c r="G354" i="36"/>
  <c r="I354" i="36" s="1"/>
  <c r="J354" i="36"/>
  <c r="K354" i="36"/>
  <c r="L354" i="36"/>
  <c r="B355" i="36"/>
  <c r="C355" i="36"/>
  <c r="D355" i="36"/>
  <c r="E355" i="36"/>
  <c r="F355" i="36"/>
  <c r="K355" i="36" s="1"/>
  <c r="G355" i="36"/>
  <c r="I355" i="36"/>
  <c r="J355" i="36"/>
  <c r="L355" i="36" s="1"/>
  <c r="B356" i="36"/>
  <c r="C356" i="36"/>
  <c r="D356" i="36"/>
  <c r="E356" i="36"/>
  <c r="F356" i="36"/>
  <c r="K356" i="36" s="1"/>
  <c r="G356" i="36"/>
  <c r="I356" i="36"/>
  <c r="J356" i="36"/>
  <c r="L356" i="36" s="1"/>
  <c r="B357" i="36"/>
  <c r="C357" i="36"/>
  <c r="D357" i="36"/>
  <c r="E357" i="36"/>
  <c r="F357" i="36"/>
  <c r="G357" i="36"/>
  <c r="I357" i="36"/>
  <c r="J357" i="36"/>
  <c r="K357" i="36"/>
  <c r="L357" i="36"/>
  <c r="B358" i="36"/>
  <c r="C358" i="36"/>
  <c r="D358" i="36"/>
  <c r="E358" i="36"/>
  <c r="F358" i="36"/>
  <c r="K358" i="36" s="1"/>
  <c r="G358" i="36"/>
  <c r="I358" i="36"/>
  <c r="J358" i="36"/>
  <c r="L358" i="36"/>
  <c r="B359" i="36"/>
  <c r="C359" i="36"/>
  <c r="D359" i="36"/>
  <c r="E359" i="36"/>
  <c r="F359" i="36"/>
  <c r="G359" i="36"/>
  <c r="I359" i="36"/>
  <c r="J359" i="36"/>
  <c r="K359" i="36"/>
  <c r="L359" i="36"/>
  <c r="B360" i="36"/>
  <c r="C360" i="36"/>
  <c r="D360" i="36"/>
  <c r="E360" i="36"/>
  <c r="F360" i="36"/>
  <c r="G360" i="36"/>
  <c r="I360" i="36" s="1"/>
  <c r="J360" i="36"/>
  <c r="L360" i="36" s="1"/>
  <c r="K360" i="36"/>
  <c r="B361" i="36"/>
  <c r="C361" i="36"/>
  <c r="D361" i="36"/>
  <c r="E361" i="36"/>
  <c r="F361" i="36"/>
  <c r="K361" i="36" s="1"/>
  <c r="G361" i="36"/>
  <c r="I361" i="36" s="1"/>
  <c r="J361" i="36"/>
  <c r="L361" i="36" s="1"/>
  <c r="B362" i="36"/>
  <c r="C362" i="36"/>
  <c r="D362" i="36"/>
  <c r="E362" i="36"/>
  <c r="F362" i="36"/>
  <c r="G362" i="36"/>
  <c r="I362" i="36" s="1"/>
  <c r="J362" i="36"/>
  <c r="K362" i="36"/>
  <c r="L362" i="36"/>
  <c r="B363" i="36"/>
  <c r="C363" i="36"/>
  <c r="D363" i="36"/>
  <c r="E363" i="36"/>
  <c r="F363" i="36"/>
  <c r="K363" i="36" s="1"/>
  <c r="G363" i="36"/>
  <c r="I363" i="36"/>
  <c r="J363" i="36"/>
  <c r="L363" i="36" s="1"/>
  <c r="B364" i="36"/>
  <c r="C364" i="36"/>
  <c r="D364" i="36"/>
  <c r="E364" i="36"/>
  <c r="F364" i="36"/>
  <c r="K364" i="36" s="1"/>
  <c r="G364" i="36"/>
  <c r="I364" i="36"/>
  <c r="J364" i="36"/>
  <c r="L364" i="36" s="1"/>
  <c r="B365" i="36"/>
  <c r="C365" i="36"/>
  <c r="D365" i="36"/>
  <c r="E365" i="36"/>
  <c r="F365" i="36"/>
  <c r="K365" i="36" s="1"/>
  <c r="G365" i="36"/>
  <c r="I365" i="36"/>
  <c r="J365" i="36"/>
  <c r="L365" i="36"/>
  <c r="B366" i="36"/>
  <c r="C366" i="36"/>
  <c r="D366" i="36"/>
  <c r="E366" i="36"/>
  <c r="F366" i="36"/>
  <c r="K366" i="36" s="1"/>
  <c r="G366" i="36"/>
  <c r="I366" i="36"/>
  <c r="J366" i="36"/>
  <c r="L366" i="36"/>
  <c r="B367" i="36"/>
  <c r="C367" i="36"/>
  <c r="D367" i="36"/>
  <c r="E367" i="36"/>
  <c r="F367" i="36"/>
  <c r="G367" i="36"/>
  <c r="I367" i="36"/>
  <c r="J367" i="36"/>
  <c r="K367" i="36"/>
  <c r="L367" i="36"/>
  <c r="B368" i="36"/>
  <c r="C368" i="36"/>
  <c r="D368" i="36"/>
  <c r="E368" i="36"/>
  <c r="F368" i="36"/>
  <c r="G368" i="36"/>
  <c r="I368" i="36" s="1"/>
  <c r="J368" i="36"/>
  <c r="L368" i="36" s="1"/>
  <c r="K368" i="36"/>
  <c r="B369" i="36"/>
  <c r="C369" i="36"/>
  <c r="D369" i="36"/>
  <c r="E369" i="36"/>
  <c r="F369" i="36"/>
  <c r="G369" i="36"/>
  <c r="I369" i="36" s="1"/>
  <c r="J369" i="36"/>
  <c r="L369" i="36" s="1"/>
  <c r="K369" i="36"/>
  <c r="B370" i="36"/>
  <c r="C370" i="36"/>
  <c r="D370" i="36"/>
  <c r="E370" i="36"/>
  <c r="F370" i="36"/>
  <c r="G370" i="36"/>
  <c r="I370" i="36" s="1"/>
  <c r="J370" i="36"/>
  <c r="K370" i="36"/>
  <c r="L370" i="36"/>
  <c r="B371" i="36"/>
  <c r="C371" i="36"/>
  <c r="D371" i="36"/>
  <c r="E371" i="36"/>
  <c r="F371" i="36"/>
  <c r="K371" i="36" s="1"/>
  <c r="G371" i="36"/>
  <c r="I371" i="36"/>
  <c r="J371" i="36"/>
  <c r="L371" i="36" s="1"/>
  <c r="B372" i="36"/>
  <c r="C372" i="36"/>
  <c r="D372" i="36"/>
  <c r="E372" i="36"/>
  <c r="F372" i="36"/>
  <c r="K372" i="36" s="1"/>
  <c r="G372" i="36"/>
  <c r="I372" i="36"/>
  <c r="J372" i="36"/>
  <c r="L372" i="36" s="1"/>
  <c r="B373" i="36"/>
  <c r="C373" i="36"/>
  <c r="D373" i="36"/>
  <c r="E373" i="36"/>
  <c r="F373" i="36"/>
  <c r="K373" i="36" s="1"/>
  <c r="G373" i="36"/>
  <c r="I373" i="36"/>
  <c r="J373" i="36"/>
  <c r="L373" i="36"/>
  <c r="B374" i="36"/>
  <c r="C374" i="36"/>
  <c r="D374" i="36"/>
  <c r="E374" i="36"/>
  <c r="F374" i="36"/>
  <c r="K374" i="36" s="1"/>
  <c r="G374" i="36"/>
  <c r="I374" i="36" s="1"/>
  <c r="J374" i="36"/>
  <c r="L374" i="36"/>
  <c r="B375" i="36"/>
  <c r="C375" i="36"/>
  <c r="D375" i="36"/>
  <c r="E375" i="36"/>
  <c r="F375" i="36"/>
  <c r="G375" i="36"/>
  <c r="I375" i="36"/>
  <c r="J375" i="36"/>
  <c r="K375" i="36"/>
  <c r="L375" i="36"/>
  <c r="B376" i="36"/>
  <c r="C376" i="36"/>
  <c r="D376" i="36"/>
  <c r="E376" i="36"/>
  <c r="F376" i="36"/>
  <c r="G376" i="36"/>
  <c r="I376" i="36" s="1"/>
  <c r="J376" i="36"/>
  <c r="L376" i="36" s="1"/>
  <c r="K376" i="36"/>
  <c r="B377" i="36"/>
  <c r="C377" i="36"/>
  <c r="D377" i="36"/>
  <c r="E377" i="36"/>
  <c r="F377" i="36"/>
  <c r="G377" i="36"/>
  <c r="I377" i="36" s="1"/>
  <c r="J377" i="36"/>
  <c r="L377" i="36" s="1"/>
  <c r="K377" i="36"/>
  <c r="B378" i="36"/>
  <c r="C378" i="36"/>
  <c r="D378" i="36"/>
  <c r="E378" i="36"/>
  <c r="F378" i="36"/>
  <c r="G378" i="36"/>
  <c r="I378" i="36" s="1"/>
  <c r="J378" i="36"/>
  <c r="K378" i="36"/>
  <c r="L378" i="36"/>
  <c r="B379" i="36"/>
  <c r="C379" i="36"/>
  <c r="D379" i="36"/>
  <c r="E379" i="36"/>
  <c r="F379" i="36"/>
  <c r="K379" i="36" s="1"/>
  <c r="G379" i="36"/>
  <c r="I379" i="36"/>
  <c r="J379" i="36"/>
  <c r="L379" i="36" s="1"/>
  <c r="B380" i="36"/>
  <c r="C380" i="36"/>
  <c r="D380" i="36"/>
  <c r="E380" i="36"/>
  <c r="F380" i="36"/>
  <c r="K380" i="36" s="1"/>
  <c r="G380" i="36"/>
  <c r="I380" i="36"/>
  <c r="J380" i="36"/>
  <c r="L380" i="36"/>
  <c r="B381" i="36"/>
  <c r="C381" i="36"/>
  <c r="D381" i="36"/>
  <c r="E381" i="36"/>
  <c r="F381" i="36"/>
  <c r="G381" i="36"/>
  <c r="I381" i="36"/>
  <c r="J381" i="36"/>
  <c r="K381" i="36"/>
  <c r="L381" i="36"/>
  <c r="B382" i="36"/>
  <c r="C382" i="36"/>
  <c r="D382" i="36"/>
  <c r="E382" i="36"/>
  <c r="F382" i="36"/>
  <c r="K382" i="36" s="1"/>
  <c r="G382" i="36"/>
  <c r="I382" i="36"/>
  <c r="J382" i="36"/>
  <c r="L382" i="36"/>
  <c r="B383" i="36"/>
  <c r="C383" i="36"/>
  <c r="D383" i="36"/>
  <c r="E383" i="36"/>
  <c r="F383" i="36"/>
  <c r="G383" i="36"/>
  <c r="I383" i="36"/>
  <c r="J383" i="36"/>
  <c r="K383" i="36"/>
  <c r="L383" i="36"/>
  <c r="B384" i="36"/>
  <c r="C384" i="36"/>
  <c r="D384" i="36"/>
  <c r="E384" i="36"/>
  <c r="F384" i="36"/>
  <c r="G384" i="36"/>
  <c r="I384" i="36" s="1"/>
  <c r="J384" i="36"/>
  <c r="L384" i="36" s="1"/>
  <c r="K384" i="36"/>
  <c r="B385" i="36"/>
  <c r="C385" i="36"/>
  <c r="D385" i="36"/>
  <c r="E385" i="36"/>
  <c r="F385" i="36"/>
  <c r="K385" i="36" s="1"/>
  <c r="G385" i="36"/>
  <c r="I385" i="36" s="1"/>
  <c r="J385" i="36"/>
  <c r="L385" i="36" s="1"/>
  <c r="B386" i="36"/>
  <c r="C386" i="36"/>
  <c r="D386" i="36"/>
  <c r="E386" i="36"/>
  <c r="F386" i="36"/>
  <c r="G386" i="36"/>
  <c r="I386" i="36" s="1"/>
  <c r="J386" i="36"/>
  <c r="K386" i="36"/>
  <c r="L386" i="36"/>
  <c r="B387" i="36"/>
  <c r="C387" i="36"/>
  <c r="D387" i="36"/>
  <c r="E387" i="36"/>
  <c r="F387" i="36"/>
  <c r="K387" i="36" s="1"/>
  <c r="G387" i="36"/>
  <c r="I387" i="36"/>
  <c r="J387" i="36"/>
  <c r="L387" i="36" s="1"/>
  <c r="B388" i="36"/>
  <c r="C388" i="36"/>
  <c r="D388" i="36"/>
  <c r="E388" i="36"/>
  <c r="F388" i="36"/>
  <c r="K388" i="36" s="1"/>
  <c r="G388" i="36"/>
  <c r="I388" i="36"/>
  <c r="J388" i="36"/>
  <c r="L388" i="36" s="1"/>
  <c r="B389" i="36"/>
  <c r="C389" i="36"/>
  <c r="D389" i="36"/>
  <c r="E389" i="36"/>
  <c r="F389" i="36"/>
  <c r="K389" i="36" s="1"/>
  <c r="G389" i="36"/>
  <c r="I389" i="36"/>
  <c r="J389" i="36"/>
  <c r="L389" i="36" s="1"/>
  <c r="B390" i="36"/>
  <c r="C390" i="36"/>
  <c r="D390" i="36"/>
  <c r="E390" i="36"/>
  <c r="F390" i="36"/>
  <c r="K390" i="36" s="1"/>
  <c r="G390" i="36"/>
  <c r="I390" i="36"/>
  <c r="J390" i="36"/>
  <c r="L390" i="36"/>
  <c r="B391" i="36"/>
  <c r="C391" i="36"/>
  <c r="D391" i="36"/>
  <c r="E391" i="36"/>
  <c r="F391" i="36"/>
  <c r="G391" i="36"/>
  <c r="I391" i="36"/>
  <c r="J391" i="36"/>
  <c r="K391" i="36"/>
  <c r="L391" i="36"/>
  <c r="B392" i="36"/>
  <c r="C392" i="36"/>
  <c r="D392" i="36"/>
  <c r="E392" i="36"/>
  <c r="F392" i="36"/>
  <c r="G392" i="36"/>
  <c r="I392" i="36"/>
  <c r="J392" i="36"/>
  <c r="L392" i="36" s="1"/>
  <c r="K392" i="36"/>
  <c r="B393" i="36"/>
  <c r="C393" i="36"/>
  <c r="D393" i="36"/>
  <c r="E393" i="36"/>
  <c r="F393" i="36"/>
  <c r="K393" i="36" s="1"/>
  <c r="G393" i="36"/>
  <c r="I393" i="36" s="1"/>
  <c r="J393" i="36"/>
  <c r="L393" i="36" s="1"/>
  <c r="B394" i="36"/>
  <c r="C394" i="36"/>
  <c r="D394" i="36"/>
  <c r="E394" i="36"/>
  <c r="F394" i="36"/>
  <c r="K394" i="36" s="1"/>
  <c r="G394" i="36"/>
  <c r="I394" i="36" s="1"/>
  <c r="J394" i="36"/>
  <c r="L394" i="36" s="1"/>
  <c r="B395" i="36"/>
  <c r="C395" i="36"/>
  <c r="D395" i="36"/>
  <c r="E395" i="36"/>
  <c r="F395" i="36"/>
  <c r="K395" i="36" s="1"/>
  <c r="G395" i="36"/>
  <c r="I395" i="36" s="1"/>
  <c r="J395" i="36"/>
  <c r="L395" i="36"/>
  <c r="B396" i="36"/>
  <c r="C396" i="36"/>
  <c r="D396" i="36"/>
  <c r="E396" i="36"/>
  <c r="F396" i="36"/>
  <c r="K396" i="36" s="1"/>
  <c r="G396" i="36"/>
  <c r="I396" i="36"/>
  <c r="J396" i="36"/>
  <c r="L396" i="36"/>
  <c r="B397" i="36"/>
  <c r="C397" i="36"/>
  <c r="D397" i="36"/>
  <c r="E397" i="36"/>
  <c r="F397" i="36"/>
  <c r="G397" i="36"/>
  <c r="I397" i="36"/>
  <c r="J397" i="36"/>
  <c r="K397" i="36"/>
  <c r="L397" i="36"/>
  <c r="B398" i="36"/>
  <c r="C398" i="36"/>
  <c r="D398" i="36"/>
  <c r="E398" i="36"/>
  <c r="F398" i="36"/>
  <c r="K398" i="36" s="1"/>
  <c r="G398" i="36"/>
  <c r="I398" i="36" s="1"/>
  <c r="J398" i="36"/>
  <c r="L398" i="36"/>
  <c r="B399" i="36"/>
  <c r="C399" i="36"/>
  <c r="D399" i="36"/>
  <c r="E399" i="36"/>
  <c r="F399" i="36"/>
  <c r="G399" i="36"/>
  <c r="I399" i="36" s="1"/>
  <c r="J399" i="36"/>
  <c r="K399" i="36"/>
  <c r="L399" i="36"/>
  <c r="B400" i="36"/>
  <c r="C400" i="36"/>
  <c r="D400" i="36"/>
  <c r="E400" i="36"/>
  <c r="F400" i="36"/>
  <c r="G400" i="36"/>
  <c r="I400" i="36"/>
  <c r="J400" i="36"/>
  <c r="L400" i="36" s="1"/>
  <c r="K400" i="36"/>
  <c r="B401" i="36"/>
  <c r="C401" i="36"/>
  <c r="D401" i="36"/>
  <c r="E401" i="36"/>
  <c r="F401" i="36"/>
  <c r="K401" i="36" s="1"/>
  <c r="G401" i="36"/>
  <c r="I401" i="36" s="1"/>
  <c r="J401" i="36"/>
  <c r="L401" i="36" s="1"/>
  <c r="B402" i="36"/>
  <c r="C402" i="36"/>
  <c r="D402" i="36"/>
  <c r="E402" i="36"/>
  <c r="F402" i="36"/>
  <c r="K402" i="36" s="1"/>
  <c r="G402" i="36"/>
  <c r="I402" i="36" s="1"/>
  <c r="J402" i="36"/>
  <c r="L402" i="36" s="1"/>
  <c r="B403" i="36"/>
  <c r="C403" i="36"/>
  <c r="D403" i="36"/>
  <c r="E403" i="36"/>
  <c r="F403" i="36"/>
  <c r="K403" i="36" s="1"/>
  <c r="G403" i="36"/>
  <c r="I403" i="36" s="1"/>
  <c r="J403" i="36"/>
  <c r="L403" i="36"/>
  <c r="B404" i="36"/>
  <c r="C404" i="36"/>
  <c r="D404" i="36"/>
  <c r="E404" i="36"/>
  <c r="F404" i="36"/>
  <c r="K404" i="36" s="1"/>
  <c r="G404" i="36"/>
  <c r="I404" i="36"/>
  <c r="J404" i="36"/>
  <c r="L404" i="36"/>
  <c r="B405" i="36"/>
  <c r="C405" i="36"/>
  <c r="D405" i="36"/>
  <c r="E405" i="36"/>
  <c r="F405" i="36"/>
  <c r="G405" i="36"/>
  <c r="I405" i="36"/>
  <c r="J405" i="36"/>
  <c r="K405" i="36"/>
  <c r="L405" i="36"/>
  <c r="B406" i="36"/>
  <c r="C406" i="36"/>
  <c r="D406" i="36"/>
  <c r="E406" i="36"/>
  <c r="F406" i="36"/>
  <c r="K406" i="36" s="1"/>
  <c r="G406" i="36"/>
  <c r="I406" i="36" s="1"/>
  <c r="J406" i="36"/>
  <c r="L406" i="36"/>
  <c r="B407" i="36"/>
  <c r="C407" i="36"/>
  <c r="D407" i="36"/>
  <c r="E407" i="36"/>
  <c r="F407" i="36"/>
  <c r="G407" i="36"/>
  <c r="I407" i="36" s="1"/>
  <c r="J407" i="36"/>
  <c r="K407" i="36"/>
  <c r="L407" i="36"/>
  <c r="B408" i="36"/>
  <c r="C408" i="36"/>
  <c r="D408" i="36"/>
  <c r="E408" i="36"/>
  <c r="F408" i="36"/>
  <c r="G408" i="36"/>
  <c r="I408" i="36"/>
  <c r="J408" i="36"/>
  <c r="L408" i="36" s="1"/>
  <c r="K408" i="36"/>
  <c r="B409" i="36"/>
  <c r="C409" i="36"/>
  <c r="D409" i="36"/>
  <c r="E409" i="36"/>
  <c r="F409" i="36"/>
  <c r="K409" i="36" s="1"/>
  <c r="G409" i="36"/>
  <c r="I409" i="36" s="1"/>
  <c r="J409" i="36"/>
  <c r="L409" i="36" s="1"/>
  <c r="B410" i="36"/>
  <c r="C410" i="36"/>
  <c r="D410" i="36"/>
  <c r="E410" i="36"/>
  <c r="F410" i="36"/>
  <c r="K410" i="36" s="1"/>
  <c r="G410" i="36"/>
  <c r="I410" i="36" s="1"/>
  <c r="J410" i="36"/>
  <c r="L410" i="36" s="1"/>
  <c r="B411" i="36"/>
  <c r="C411" i="36"/>
  <c r="D411" i="36"/>
  <c r="E411" i="36"/>
  <c r="F411" i="36"/>
  <c r="K411" i="36" s="1"/>
  <c r="G411" i="36"/>
  <c r="I411" i="36" s="1"/>
  <c r="J411" i="36"/>
  <c r="L411" i="36"/>
  <c r="B412" i="36"/>
  <c r="C412" i="36"/>
  <c r="D412" i="36"/>
  <c r="E412" i="36"/>
  <c r="F412" i="36"/>
  <c r="K412" i="36" s="1"/>
  <c r="G412" i="36"/>
  <c r="I412" i="36"/>
  <c r="J412" i="36"/>
  <c r="L412" i="36"/>
  <c r="B413" i="36"/>
  <c r="C413" i="36"/>
  <c r="D413" i="36"/>
  <c r="E413" i="36"/>
  <c r="F413" i="36"/>
  <c r="G413" i="36"/>
  <c r="I413" i="36"/>
  <c r="J413" i="36"/>
  <c r="K413" i="36"/>
  <c r="L413" i="36"/>
  <c r="B414" i="36"/>
  <c r="C414" i="36"/>
  <c r="D414" i="36"/>
  <c r="E414" i="36"/>
  <c r="F414" i="36"/>
  <c r="K414" i="36" s="1"/>
  <c r="G414" i="36"/>
  <c r="I414" i="36"/>
  <c r="J414" i="36"/>
  <c r="L414" i="36"/>
  <c r="B415" i="36"/>
  <c r="C415" i="36"/>
  <c r="D415" i="36"/>
  <c r="E415" i="36"/>
  <c r="F415" i="36"/>
  <c r="G415" i="36"/>
  <c r="I415" i="36"/>
  <c r="J415" i="36"/>
  <c r="L415" i="36" s="1"/>
  <c r="K415" i="36"/>
  <c r="B416" i="36"/>
  <c r="C416" i="36"/>
  <c r="D416" i="36"/>
  <c r="E416" i="36"/>
  <c r="F416" i="36"/>
  <c r="K416" i="36" s="1"/>
  <c r="G416" i="36"/>
  <c r="I416" i="36" s="1"/>
  <c r="J416" i="36"/>
  <c r="L416" i="36" s="1"/>
  <c r="B417" i="36"/>
  <c r="C417" i="36"/>
  <c r="D417" i="36"/>
  <c r="E417" i="36"/>
  <c r="F417" i="36"/>
  <c r="K417" i="36" s="1"/>
  <c r="G417" i="36"/>
  <c r="I417" i="36" s="1"/>
  <c r="J417" i="36"/>
  <c r="L417" i="36"/>
  <c r="B418" i="36"/>
  <c r="C418" i="36"/>
  <c r="D418" i="36"/>
  <c r="E418" i="36"/>
  <c r="F418" i="36"/>
  <c r="G418" i="36"/>
  <c r="I418" i="36"/>
  <c r="J418" i="36"/>
  <c r="L418" i="36" s="1"/>
  <c r="K418" i="36"/>
  <c r="B419" i="36"/>
  <c r="C419" i="36"/>
  <c r="D419" i="36"/>
  <c r="E419" i="36"/>
  <c r="F419" i="36"/>
  <c r="K419" i="36" s="1"/>
  <c r="G419" i="36"/>
  <c r="I419" i="36" s="1"/>
  <c r="J419" i="36"/>
  <c r="L419" i="36" s="1"/>
  <c r="B420" i="36"/>
  <c r="C420" i="36"/>
  <c r="D420" i="36"/>
  <c r="E420" i="36"/>
  <c r="F420" i="36"/>
  <c r="G420" i="36"/>
  <c r="I420" i="36" s="1"/>
  <c r="J420" i="36"/>
  <c r="K420" i="36"/>
  <c r="L420" i="36"/>
  <c r="B421" i="36"/>
  <c r="C421" i="36"/>
  <c r="D421" i="36"/>
  <c r="E421" i="36"/>
  <c r="F421" i="36"/>
  <c r="G421" i="36"/>
  <c r="I421" i="36"/>
  <c r="J421" i="36"/>
  <c r="K421" i="36"/>
  <c r="L421" i="36"/>
  <c r="B422" i="36"/>
  <c r="C422" i="36"/>
  <c r="D422" i="36"/>
  <c r="E422" i="36"/>
  <c r="F422" i="36"/>
  <c r="K422" i="36" s="1"/>
  <c r="G422" i="36"/>
  <c r="I422" i="36"/>
  <c r="J422" i="36"/>
  <c r="L422" i="36"/>
  <c r="B423" i="36"/>
  <c r="C423" i="36"/>
  <c r="D423" i="36"/>
  <c r="E423" i="36"/>
  <c r="F423" i="36"/>
  <c r="G423" i="36"/>
  <c r="I423" i="36"/>
  <c r="J423" i="36"/>
  <c r="L423" i="36" s="1"/>
  <c r="K423" i="36"/>
  <c r="B424" i="36"/>
  <c r="C424" i="36"/>
  <c r="D424" i="36"/>
  <c r="E424" i="36"/>
  <c r="F424" i="36"/>
  <c r="K424" i="36" s="1"/>
  <c r="G424" i="36"/>
  <c r="I424" i="36" s="1"/>
  <c r="J424" i="36"/>
  <c r="L424" i="36" s="1"/>
  <c r="B425" i="36"/>
  <c r="C425" i="36"/>
  <c r="D425" i="36"/>
  <c r="E425" i="36"/>
  <c r="F425" i="36"/>
  <c r="K425" i="36" s="1"/>
  <c r="G425" i="36"/>
  <c r="I425" i="36" s="1"/>
  <c r="J425" i="36"/>
  <c r="L425" i="36"/>
  <c r="B426" i="36"/>
  <c r="C426" i="36"/>
  <c r="D426" i="36"/>
  <c r="E426" i="36"/>
  <c r="F426" i="36"/>
  <c r="G426" i="36"/>
  <c r="I426" i="36"/>
  <c r="J426" i="36"/>
  <c r="L426" i="36" s="1"/>
  <c r="K426" i="36"/>
  <c r="B427" i="36"/>
  <c r="C427" i="36"/>
  <c r="D427" i="36"/>
  <c r="E427" i="36"/>
  <c r="F427" i="36"/>
  <c r="K427" i="36" s="1"/>
  <c r="G427" i="36"/>
  <c r="I427" i="36" s="1"/>
  <c r="J427" i="36"/>
  <c r="L427" i="36" s="1"/>
  <c r="B428" i="36"/>
  <c r="C428" i="36"/>
  <c r="D428" i="36"/>
  <c r="E428" i="36"/>
  <c r="F428" i="36"/>
  <c r="G428" i="36"/>
  <c r="I428" i="36" s="1"/>
  <c r="J428" i="36"/>
  <c r="K428" i="36"/>
  <c r="L428" i="36"/>
  <c r="B429" i="36"/>
  <c r="C429" i="36"/>
  <c r="D429" i="36"/>
  <c r="E429" i="36"/>
  <c r="F429" i="36"/>
  <c r="G429" i="36"/>
  <c r="I429" i="36"/>
  <c r="J429" i="36"/>
  <c r="K429" i="36"/>
  <c r="L429" i="36"/>
  <c r="B430" i="36"/>
  <c r="C430" i="36"/>
  <c r="D430" i="36"/>
  <c r="E430" i="36"/>
  <c r="F430" i="36"/>
  <c r="K430" i="36" s="1"/>
  <c r="G430" i="36"/>
  <c r="I430" i="36"/>
  <c r="J430" i="36"/>
  <c r="L430" i="36"/>
  <c r="B431" i="36"/>
  <c r="C431" i="36"/>
  <c r="D431" i="36"/>
  <c r="E431" i="36"/>
  <c r="F431" i="36"/>
  <c r="G431" i="36"/>
  <c r="I431" i="36"/>
  <c r="J431" i="36"/>
  <c r="L431" i="36" s="1"/>
  <c r="K431" i="36"/>
  <c r="B432" i="36"/>
  <c r="C432" i="36"/>
  <c r="D432" i="36"/>
  <c r="E432" i="36"/>
  <c r="F432" i="36"/>
  <c r="K432" i="36" s="1"/>
  <c r="G432" i="36"/>
  <c r="I432" i="36" s="1"/>
  <c r="J432" i="36"/>
  <c r="L432" i="36" s="1"/>
  <c r="B433" i="36"/>
  <c r="C433" i="36"/>
  <c r="D433" i="36"/>
  <c r="E433" i="36"/>
  <c r="F433" i="36"/>
  <c r="K433" i="36" s="1"/>
  <c r="G433" i="36"/>
  <c r="I433" i="36" s="1"/>
  <c r="J433" i="36"/>
  <c r="L433" i="36"/>
  <c r="B434" i="36"/>
  <c r="C434" i="36"/>
  <c r="D434" i="36"/>
  <c r="E434" i="36"/>
  <c r="F434" i="36"/>
  <c r="G434" i="36"/>
  <c r="I434" i="36"/>
  <c r="J434" i="36"/>
  <c r="L434" i="36" s="1"/>
  <c r="K434" i="36"/>
  <c r="B435" i="36"/>
  <c r="C435" i="36"/>
  <c r="D435" i="36"/>
  <c r="E435" i="36"/>
  <c r="F435" i="36"/>
  <c r="K435" i="36" s="1"/>
  <c r="G435" i="36"/>
  <c r="I435" i="36" s="1"/>
  <c r="J435" i="36"/>
  <c r="L435" i="36" s="1"/>
  <c r="B436" i="36"/>
  <c r="C436" i="36"/>
  <c r="D436" i="36"/>
  <c r="E436" i="36"/>
  <c r="F436" i="36"/>
  <c r="G436" i="36"/>
  <c r="I436" i="36" s="1"/>
  <c r="J436" i="36"/>
  <c r="K436" i="36"/>
  <c r="L436" i="36"/>
  <c r="B437" i="36"/>
  <c r="C437" i="36"/>
  <c r="D437" i="36"/>
  <c r="E437" i="36"/>
  <c r="F437" i="36"/>
  <c r="G437" i="36"/>
  <c r="I437" i="36"/>
  <c r="J437" i="36"/>
  <c r="K437" i="36"/>
  <c r="L437" i="36"/>
  <c r="B438" i="36"/>
  <c r="C438" i="36"/>
  <c r="D438" i="36"/>
  <c r="E438" i="36"/>
  <c r="F438" i="36"/>
  <c r="K438" i="36" s="1"/>
  <c r="G438" i="36"/>
  <c r="I438" i="36"/>
  <c r="J438" i="36"/>
  <c r="L438" i="36"/>
  <c r="B439" i="36"/>
  <c r="C439" i="36"/>
  <c r="D439" i="36"/>
  <c r="E439" i="36"/>
  <c r="F439" i="36"/>
  <c r="G439" i="36"/>
  <c r="I439" i="36"/>
  <c r="J439" i="36"/>
  <c r="L439" i="36" s="1"/>
  <c r="K439" i="36"/>
  <c r="B440" i="36"/>
  <c r="C440" i="36"/>
  <c r="D440" i="36"/>
  <c r="E440" i="36"/>
  <c r="F440" i="36"/>
  <c r="K440" i="36" s="1"/>
  <c r="G440" i="36"/>
  <c r="I440" i="36" s="1"/>
  <c r="J440" i="36"/>
  <c r="L440" i="36" s="1"/>
  <c r="B441" i="36"/>
  <c r="C441" i="36"/>
  <c r="D441" i="36"/>
  <c r="E441" i="36"/>
  <c r="F441" i="36"/>
  <c r="K441" i="36" s="1"/>
  <c r="G441" i="36"/>
  <c r="I441" i="36" s="1"/>
  <c r="J441" i="36"/>
  <c r="L441" i="36"/>
  <c r="B442" i="36"/>
  <c r="C442" i="36"/>
  <c r="D442" i="36"/>
  <c r="E442" i="36"/>
  <c r="F442" i="36"/>
  <c r="G442" i="36"/>
  <c r="I442" i="36"/>
  <c r="J442" i="36"/>
  <c r="L442" i="36" s="1"/>
  <c r="K442" i="36"/>
  <c r="B443" i="36"/>
  <c r="C443" i="36"/>
  <c r="D443" i="36"/>
  <c r="E443" i="36"/>
  <c r="F443" i="36"/>
  <c r="K443" i="36" s="1"/>
  <c r="G443" i="36"/>
  <c r="I443" i="36" s="1"/>
  <c r="J443" i="36"/>
  <c r="L443" i="36" s="1"/>
  <c r="B444" i="36"/>
  <c r="C444" i="36"/>
  <c r="D444" i="36"/>
  <c r="E444" i="36"/>
  <c r="F444" i="36"/>
  <c r="G444" i="36"/>
  <c r="I444" i="36" s="1"/>
  <c r="J444" i="36"/>
  <c r="K444" i="36"/>
  <c r="L444" i="36"/>
  <c r="B445" i="36"/>
  <c r="C445" i="36"/>
  <c r="D445" i="36"/>
  <c r="E445" i="36"/>
  <c r="F445" i="36"/>
  <c r="G445" i="36"/>
  <c r="I445" i="36"/>
  <c r="J445" i="36"/>
  <c r="K445" i="36"/>
  <c r="L445" i="36"/>
  <c r="B446" i="36"/>
  <c r="C446" i="36"/>
  <c r="D446" i="36"/>
  <c r="E446" i="36"/>
  <c r="F446" i="36"/>
  <c r="K446" i="36" s="1"/>
  <c r="G446" i="36"/>
  <c r="I446" i="36"/>
  <c r="J446" i="36"/>
  <c r="L446" i="36"/>
  <c r="B447" i="36"/>
  <c r="C447" i="36"/>
  <c r="D447" i="36"/>
  <c r="E447" i="36"/>
  <c r="F447" i="36"/>
  <c r="G447" i="36"/>
  <c r="I447" i="36"/>
  <c r="J447" i="36"/>
  <c r="L447" i="36" s="1"/>
  <c r="K447" i="36"/>
  <c r="B448" i="36"/>
  <c r="C448" i="36"/>
  <c r="D448" i="36"/>
  <c r="E448" i="36"/>
  <c r="F448" i="36"/>
  <c r="K448" i="36" s="1"/>
  <c r="G448" i="36"/>
  <c r="I448" i="36" s="1"/>
  <c r="J448" i="36"/>
  <c r="L448" i="36" s="1"/>
  <c r="B449" i="36"/>
  <c r="C449" i="36"/>
  <c r="D449" i="36"/>
  <c r="E449" i="36"/>
  <c r="F449" i="36"/>
  <c r="K449" i="36" s="1"/>
  <c r="G449" i="36"/>
  <c r="I449" i="36" s="1"/>
  <c r="J449" i="36"/>
  <c r="L449" i="36"/>
  <c r="B450" i="36"/>
  <c r="C450" i="36"/>
  <c r="D450" i="36"/>
  <c r="E450" i="36"/>
  <c r="F450" i="36"/>
  <c r="G450" i="36"/>
  <c r="I450" i="36"/>
  <c r="J450" i="36"/>
  <c r="L450" i="36" s="1"/>
  <c r="K450" i="36"/>
  <c r="B451" i="36"/>
  <c r="C451" i="36"/>
  <c r="D451" i="36"/>
  <c r="E451" i="36"/>
  <c r="F451" i="36"/>
  <c r="K451" i="36" s="1"/>
  <c r="G451" i="36"/>
  <c r="I451" i="36" s="1"/>
  <c r="J451" i="36"/>
  <c r="L451" i="36" s="1"/>
  <c r="B452" i="36"/>
  <c r="C452" i="36"/>
  <c r="D452" i="36"/>
  <c r="E452" i="36"/>
  <c r="F452" i="36"/>
  <c r="G452" i="36"/>
  <c r="I452" i="36" s="1"/>
  <c r="J452" i="36"/>
  <c r="K452" i="36"/>
  <c r="L452" i="36"/>
  <c r="B453" i="36"/>
  <c r="C453" i="36"/>
  <c r="D453" i="36"/>
  <c r="E453" i="36"/>
  <c r="F453" i="36"/>
  <c r="G453" i="36"/>
  <c r="I453" i="36"/>
  <c r="J453" i="36"/>
  <c r="K453" i="36"/>
  <c r="L453" i="36"/>
  <c r="B454" i="36"/>
  <c r="C454" i="36"/>
  <c r="D454" i="36"/>
  <c r="E454" i="36"/>
  <c r="F454" i="36"/>
  <c r="K454" i="36" s="1"/>
  <c r="G454" i="36"/>
  <c r="I454" i="36"/>
  <c r="J454" i="36"/>
  <c r="L454" i="36"/>
  <c r="B455" i="36"/>
  <c r="C455" i="36"/>
  <c r="D455" i="36"/>
  <c r="E455" i="36"/>
  <c r="F455" i="36"/>
  <c r="G455" i="36"/>
  <c r="I455" i="36"/>
  <c r="J455" i="36"/>
  <c r="L455" i="36" s="1"/>
  <c r="K455" i="36"/>
  <c r="B456" i="36"/>
  <c r="C456" i="36"/>
  <c r="D456" i="36"/>
  <c r="E456" i="36"/>
  <c r="F456" i="36"/>
  <c r="K456" i="36" s="1"/>
  <c r="G456" i="36"/>
  <c r="I456" i="36" s="1"/>
  <c r="J456" i="36"/>
  <c r="L456" i="36" s="1"/>
  <c r="B457" i="36"/>
  <c r="C457" i="36"/>
  <c r="D457" i="36"/>
  <c r="E457" i="36"/>
  <c r="F457" i="36"/>
  <c r="K457" i="36" s="1"/>
  <c r="G457" i="36"/>
  <c r="I457" i="36" s="1"/>
  <c r="J457" i="36"/>
  <c r="L457" i="36"/>
  <c r="B458" i="36"/>
  <c r="C458" i="36"/>
  <c r="D458" i="36"/>
  <c r="E458" i="36"/>
  <c r="F458" i="36"/>
  <c r="G458" i="36"/>
  <c r="I458" i="36"/>
  <c r="J458" i="36"/>
  <c r="L458" i="36" s="1"/>
  <c r="K458" i="36"/>
  <c r="B459" i="36"/>
  <c r="C459" i="36"/>
  <c r="D459" i="36"/>
  <c r="E459" i="36"/>
  <c r="F459" i="36"/>
  <c r="K459" i="36" s="1"/>
  <c r="G459" i="36"/>
  <c r="I459" i="36" s="1"/>
  <c r="J459" i="36"/>
  <c r="L459" i="36" s="1"/>
  <c r="B460" i="36"/>
  <c r="C460" i="36"/>
  <c r="D460" i="36"/>
  <c r="E460" i="36"/>
  <c r="F460" i="36"/>
  <c r="G460" i="36"/>
  <c r="I460" i="36" s="1"/>
  <c r="J460" i="36"/>
  <c r="K460" i="36"/>
  <c r="L460" i="36"/>
  <c r="B461" i="36"/>
  <c r="C461" i="36"/>
  <c r="D461" i="36"/>
  <c r="E461" i="36"/>
  <c r="F461" i="36"/>
  <c r="G461" i="36"/>
  <c r="I461" i="36"/>
  <c r="J461" i="36"/>
  <c r="K461" i="36"/>
  <c r="L461" i="36"/>
  <c r="B462" i="36"/>
  <c r="C462" i="36"/>
  <c r="D462" i="36"/>
  <c r="E462" i="36"/>
  <c r="F462" i="36"/>
  <c r="K462" i="36" s="1"/>
  <c r="G462" i="36"/>
  <c r="I462" i="36"/>
  <c r="J462" i="36"/>
  <c r="L462" i="36"/>
  <c r="B463" i="36"/>
  <c r="C463" i="36"/>
  <c r="D463" i="36"/>
  <c r="E463" i="36"/>
  <c r="F463" i="36"/>
  <c r="G463" i="36"/>
  <c r="I463" i="36"/>
  <c r="J463" i="36"/>
  <c r="L463" i="36" s="1"/>
  <c r="K463" i="36"/>
  <c r="B464" i="36"/>
  <c r="C464" i="36"/>
  <c r="D464" i="36"/>
  <c r="E464" i="36"/>
  <c r="F464" i="36"/>
  <c r="K464" i="36" s="1"/>
  <c r="G464" i="36"/>
  <c r="I464" i="36" s="1"/>
  <c r="J464" i="36"/>
  <c r="L464" i="36" s="1"/>
  <c r="B465" i="36"/>
  <c r="C465" i="36"/>
  <c r="D465" i="36"/>
  <c r="E465" i="36"/>
  <c r="F465" i="36"/>
  <c r="K465" i="36" s="1"/>
  <c r="G465" i="36"/>
  <c r="I465" i="36" s="1"/>
  <c r="J465" i="36"/>
  <c r="L465" i="36"/>
  <c r="B466" i="36"/>
  <c r="C466" i="36"/>
  <c r="D466" i="36"/>
  <c r="E466" i="36"/>
  <c r="F466" i="36"/>
  <c r="G466" i="36"/>
  <c r="I466" i="36"/>
  <c r="J466" i="36"/>
  <c r="L466" i="36" s="1"/>
  <c r="K466" i="36"/>
  <c r="B467" i="36"/>
  <c r="C467" i="36"/>
  <c r="D467" i="36"/>
  <c r="E467" i="36"/>
  <c r="F467" i="36"/>
  <c r="K467" i="36" s="1"/>
  <c r="G467" i="36"/>
  <c r="I467" i="36" s="1"/>
  <c r="J467" i="36"/>
  <c r="L467" i="36" s="1"/>
  <c r="B468" i="36"/>
  <c r="C468" i="36"/>
  <c r="D468" i="36"/>
  <c r="E468" i="36"/>
  <c r="F468" i="36"/>
  <c r="G468" i="36"/>
  <c r="I468" i="36" s="1"/>
  <c r="J468" i="36"/>
  <c r="K468" i="36"/>
  <c r="L468" i="36"/>
  <c r="B469" i="36"/>
  <c r="C469" i="36"/>
  <c r="D469" i="36"/>
  <c r="E469" i="36"/>
  <c r="F469" i="36"/>
  <c r="G469" i="36"/>
  <c r="I469" i="36"/>
  <c r="J469" i="36"/>
  <c r="K469" i="36"/>
  <c r="L469" i="36"/>
  <c r="B470" i="36"/>
  <c r="C470" i="36"/>
  <c r="D470" i="36"/>
  <c r="E470" i="36"/>
  <c r="F470" i="36"/>
  <c r="K470" i="36" s="1"/>
  <c r="G470" i="36"/>
  <c r="I470" i="36"/>
  <c r="J470" i="36"/>
  <c r="L470" i="36"/>
  <c r="B471" i="36"/>
  <c r="C471" i="36"/>
  <c r="D471" i="36"/>
  <c r="E471" i="36"/>
  <c r="F471" i="36"/>
  <c r="G471" i="36"/>
  <c r="I471" i="36"/>
  <c r="J471" i="36"/>
  <c r="L471" i="36" s="1"/>
  <c r="K471" i="36"/>
  <c r="B472" i="36"/>
  <c r="C472" i="36"/>
  <c r="D472" i="36"/>
  <c r="E472" i="36"/>
  <c r="F472" i="36"/>
  <c r="K472" i="36" s="1"/>
  <c r="G472" i="36"/>
  <c r="I472" i="36" s="1"/>
  <c r="J472" i="36"/>
  <c r="L472" i="36" s="1"/>
  <c r="B473" i="36"/>
  <c r="C473" i="36"/>
  <c r="D473" i="36"/>
  <c r="E473" i="36"/>
  <c r="F473" i="36"/>
  <c r="K473" i="36" s="1"/>
  <c r="G473" i="36"/>
  <c r="I473" i="36" s="1"/>
  <c r="J473" i="36"/>
  <c r="L473" i="36"/>
  <c r="B474" i="36"/>
  <c r="C474" i="36"/>
  <c r="D474" i="36"/>
  <c r="E474" i="36"/>
  <c r="F474" i="36"/>
  <c r="G474" i="36"/>
  <c r="I474" i="36"/>
  <c r="J474" i="36"/>
  <c r="L474" i="36" s="1"/>
  <c r="K474" i="36"/>
  <c r="B475" i="36"/>
  <c r="C475" i="36"/>
  <c r="D475" i="36"/>
  <c r="E475" i="36"/>
  <c r="F475" i="36"/>
  <c r="K475" i="36" s="1"/>
  <c r="G475" i="36"/>
  <c r="I475" i="36" s="1"/>
  <c r="J475" i="36"/>
  <c r="L475" i="36" s="1"/>
  <c r="B476" i="36"/>
  <c r="C476" i="36"/>
  <c r="D476" i="36"/>
  <c r="E476" i="36"/>
  <c r="F476" i="36"/>
  <c r="G476" i="36"/>
  <c r="I476" i="36" s="1"/>
  <c r="J476" i="36"/>
  <c r="K476" i="36"/>
  <c r="L476" i="36"/>
  <c r="B477" i="36"/>
  <c r="C477" i="36"/>
  <c r="D477" i="36"/>
  <c r="E477" i="36"/>
  <c r="F477" i="36"/>
  <c r="G477" i="36"/>
  <c r="I477" i="36"/>
  <c r="J477" i="36"/>
  <c r="K477" i="36"/>
  <c r="L477" i="36"/>
  <c r="B478" i="36"/>
  <c r="C478" i="36"/>
  <c r="D478" i="36"/>
  <c r="E478" i="36"/>
  <c r="F478" i="36"/>
  <c r="K478" i="36" s="1"/>
  <c r="G478" i="36"/>
  <c r="I478" i="36"/>
  <c r="J478" i="36"/>
  <c r="L478" i="36"/>
  <c r="B479" i="36"/>
  <c r="C479" i="36"/>
  <c r="D479" i="36"/>
  <c r="E479" i="36"/>
  <c r="F479" i="36"/>
  <c r="G479" i="36"/>
  <c r="I479" i="36"/>
  <c r="J479" i="36"/>
  <c r="L479" i="36" s="1"/>
  <c r="K479" i="36"/>
  <c r="B480" i="36"/>
  <c r="C480" i="36"/>
  <c r="D480" i="36"/>
  <c r="E480" i="36"/>
  <c r="F480" i="36"/>
  <c r="K480" i="36" s="1"/>
  <c r="G480" i="36"/>
  <c r="I480" i="36" s="1"/>
  <c r="J480" i="36"/>
  <c r="L480" i="36" s="1"/>
  <c r="B481" i="36"/>
  <c r="C481" i="36"/>
  <c r="D481" i="36"/>
  <c r="E481" i="36"/>
  <c r="F481" i="36"/>
  <c r="K481" i="36" s="1"/>
  <c r="G481" i="36"/>
  <c r="I481" i="36" s="1"/>
  <c r="J481" i="36"/>
  <c r="L481" i="36"/>
  <c r="B482" i="36"/>
  <c r="C482" i="36"/>
  <c r="D482" i="36"/>
  <c r="E482" i="36"/>
  <c r="F482" i="36"/>
  <c r="G482" i="36"/>
  <c r="I482" i="36"/>
  <c r="J482" i="36"/>
  <c r="L482" i="36" s="1"/>
  <c r="K482" i="36"/>
  <c r="B483" i="36"/>
  <c r="C483" i="36"/>
  <c r="D483" i="36"/>
  <c r="E483" i="36"/>
  <c r="F483" i="36"/>
  <c r="K483" i="36" s="1"/>
  <c r="G483" i="36"/>
  <c r="I483" i="36" s="1"/>
  <c r="J483" i="36"/>
  <c r="L483" i="36" s="1"/>
  <c r="B484" i="36"/>
  <c r="C484" i="36"/>
  <c r="D484" i="36"/>
  <c r="E484" i="36"/>
  <c r="F484" i="36"/>
  <c r="G484" i="36"/>
  <c r="I484" i="36" s="1"/>
  <c r="J484" i="36"/>
  <c r="K484" i="36"/>
  <c r="L484" i="36"/>
  <c r="B485" i="36"/>
  <c r="C485" i="36"/>
  <c r="D485" i="36"/>
  <c r="E485" i="36"/>
  <c r="F485" i="36"/>
  <c r="G485" i="36"/>
  <c r="I485" i="36"/>
  <c r="J485" i="36"/>
  <c r="K485" i="36"/>
  <c r="L485" i="36"/>
  <c r="B486" i="36"/>
  <c r="C486" i="36"/>
  <c r="D486" i="36"/>
  <c r="E486" i="36"/>
  <c r="F486" i="36"/>
  <c r="K486" i="36" s="1"/>
  <c r="G486" i="36"/>
  <c r="I486" i="36"/>
  <c r="J486" i="36"/>
  <c r="L486" i="36"/>
  <c r="B487" i="36"/>
  <c r="C487" i="36"/>
  <c r="D487" i="36"/>
  <c r="E487" i="36"/>
  <c r="F487" i="36"/>
  <c r="G487" i="36"/>
  <c r="I487" i="36"/>
  <c r="J487" i="36"/>
  <c r="L487" i="36" s="1"/>
  <c r="K487" i="36"/>
  <c r="B488" i="36"/>
  <c r="C488" i="36"/>
  <c r="D488" i="36"/>
  <c r="E488" i="36"/>
  <c r="F488" i="36"/>
  <c r="K488" i="36" s="1"/>
  <c r="G488" i="36"/>
  <c r="I488" i="36" s="1"/>
  <c r="J488" i="36"/>
  <c r="L488" i="36" s="1"/>
  <c r="B489" i="36"/>
  <c r="C489" i="36"/>
  <c r="D489" i="36"/>
  <c r="E489" i="36"/>
  <c r="F489" i="36"/>
  <c r="K489" i="36" s="1"/>
  <c r="G489" i="36"/>
  <c r="I489" i="36" s="1"/>
  <c r="J489" i="36"/>
  <c r="L489" i="36"/>
  <c r="B490" i="36"/>
  <c r="C490" i="36"/>
  <c r="D490" i="36"/>
  <c r="E490" i="36"/>
  <c r="F490" i="36"/>
  <c r="G490" i="36"/>
  <c r="I490" i="36"/>
  <c r="J490" i="36"/>
  <c r="L490" i="36" s="1"/>
  <c r="K490" i="36"/>
  <c r="B491" i="36"/>
  <c r="C491" i="36"/>
  <c r="D491" i="36"/>
  <c r="E491" i="36"/>
  <c r="F491" i="36"/>
  <c r="K491" i="36" s="1"/>
  <c r="G491" i="36"/>
  <c r="I491" i="36" s="1"/>
  <c r="J491" i="36"/>
  <c r="L491" i="36" s="1"/>
  <c r="B492" i="36"/>
  <c r="C492" i="36"/>
  <c r="D492" i="36"/>
  <c r="E492" i="36"/>
  <c r="F492" i="36"/>
  <c r="G492" i="36"/>
  <c r="I492" i="36" s="1"/>
  <c r="J492" i="36"/>
  <c r="K492" i="36"/>
  <c r="L492" i="36"/>
  <c r="B493" i="36"/>
  <c r="C493" i="36"/>
  <c r="D493" i="36"/>
  <c r="E493" i="36"/>
  <c r="F493" i="36"/>
  <c r="G493" i="36"/>
  <c r="I493" i="36"/>
  <c r="J493" i="36"/>
  <c r="K493" i="36"/>
  <c r="L493" i="36"/>
  <c r="B494" i="36"/>
  <c r="C494" i="36"/>
  <c r="D494" i="36"/>
  <c r="E494" i="36"/>
  <c r="F494" i="36"/>
  <c r="K494" i="36" s="1"/>
  <c r="G494" i="36"/>
  <c r="I494" i="36"/>
  <c r="J494" i="36"/>
  <c r="L494" i="36"/>
  <c r="B495" i="36"/>
  <c r="C495" i="36"/>
  <c r="D495" i="36"/>
  <c r="E495" i="36"/>
  <c r="F495" i="36"/>
  <c r="G495" i="36"/>
  <c r="I495" i="36"/>
  <c r="J495" i="36"/>
  <c r="L495" i="36" s="1"/>
  <c r="K495" i="36"/>
  <c r="B496" i="36"/>
  <c r="C496" i="36"/>
  <c r="D496" i="36"/>
  <c r="E496" i="36"/>
  <c r="F496" i="36"/>
  <c r="K496" i="36" s="1"/>
  <c r="G496" i="36"/>
  <c r="I496" i="36" s="1"/>
  <c r="J496" i="36"/>
  <c r="L496" i="36" s="1"/>
  <c r="B497" i="36"/>
  <c r="C497" i="36"/>
  <c r="D497" i="36"/>
  <c r="E497" i="36"/>
  <c r="F497" i="36"/>
  <c r="K497" i="36" s="1"/>
  <c r="G497" i="36"/>
  <c r="I497" i="36" s="1"/>
  <c r="J497" i="36"/>
  <c r="L497" i="36"/>
  <c r="B498" i="36"/>
  <c r="C498" i="36"/>
  <c r="D498" i="36"/>
  <c r="E498" i="36"/>
  <c r="F498" i="36"/>
  <c r="G498" i="36"/>
  <c r="I498" i="36"/>
  <c r="J498" i="36"/>
  <c r="L498" i="36" s="1"/>
  <c r="K498" i="36"/>
  <c r="B499" i="36"/>
  <c r="C499" i="36"/>
  <c r="D499" i="36"/>
  <c r="E499" i="36"/>
  <c r="F499" i="36"/>
  <c r="K499" i="36" s="1"/>
  <c r="G499" i="36"/>
  <c r="I499" i="36" s="1"/>
  <c r="J499" i="36"/>
  <c r="L499" i="36" s="1"/>
  <c r="B500" i="36"/>
  <c r="C500" i="36"/>
  <c r="D500" i="36"/>
  <c r="E500" i="36"/>
  <c r="F500" i="36"/>
  <c r="G500" i="36"/>
  <c r="I500" i="36" s="1"/>
  <c r="J500" i="36"/>
  <c r="K500" i="36"/>
  <c r="L500" i="36"/>
  <c r="B501" i="36"/>
  <c r="C501" i="36"/>
  <c r="D501" i="36"/>
  <c r="E501" i="36"/>
  <c r="F501" i="36"/>
  <c r="G501" i="36"/>
  <c r="I501" i="36"/>
  <c r="J501" i="36"/>
  <c r="K501" i="36"/>
  <c r="L501" i="36"/>
  <c r="B502" i="36"/>
  <c r="C502" i="36"/>
  <c r="D502" i="36"/>
  <c r="E502" i="36"/>
  <c r="F502" i="36"/>
  <c r="K502" i="36" s="1"/>
  <c r="G502" i="36"/>
  <c r="I502" i="36"/>
  <c r="J502" i="36"/>
  <c r="L502" i="36"/>
  <c r="B503" i="36"/>
  <c r="C503" i="36"/>
  <c r="D503" i="36"/>
  <c r="E503" i="36"/>
  <c r="F503" i="36"/>
  <c r="G503" i="36"/>
  <c r="I503" i="36"/>
  <c r="J503" i="36"/>
  <c r="L503" i="36" s="1"/>
  <c r="K503" i="36"/>
  <c r="B504" i="36"/>
  <c r="C504" i="36"/>
  <c r="D504" i="36"/>
  <c r="E504" i="36"/>
  <c r="F504" i="36"/>
  <c r="K504" i="36" s="1"/>
  <c r="G504" i="36"/>
  <c r="I504" i="36" s="1"/>
  <c r="J504" i="36"/>
  <c r="L504" i="36" s="1"/>
  <c r="B505" i="36"/>
  <c r="C505" i="36"/>
  <c r="D505" i="36"/>
  <c r="E505" i="36"/>
  <c r="F505" i="36"/>
  <c r="K505" i="36" s="1"/>
  <c r="G505" i="36"/>
  <c r="I505" i="36" s="1"/>
  <c r="J505" i="36"/>
  <c r="L505" i="36"/>
  <c r="B506" i="36"/>
  <c r="C506" i="36"/>
  <c r="D506" i="36"/>
  <c r="E506" i="36"/>
  <c r="F506" i="36"/>
  <c r="G506" i="36"/>
  <c r="I506" i="36"/>
  <c r="J506" i="36"/>
  <c r="L506" i="36" s="1"/>
  <c r="K506" i="36"/>
  <c r="B7" i="36"/>
  <c r="C7" i="36"/>
  <c r="D7" i="36"/>
  <c r="E7" i="36"/>
  <c r="M15" i="33"/>
  <c r="O15" i="33" s="1"/>
  <c r="G12" i="33"/>
  <c r="J12" i="33" s="1"/>
  <c r="E8" i="33"/>
  <c r="B8" i="33"/>
  <c r="C8" i="33"/>
  <c r="D8" i="33"/>
  <c r="F8" i="33"/>
  <c r="B9" i="33"/>
  <c r="C9" i="33"/>
  <c r="D9" i="33"/>
  <c r="E9" i="33"/>
  <c r="F9" i="33"/>
  <c r="B10" i="33"/>
  <c r="C10" i="33"/>
  <c r="D10" i="33"/>
  <c r="E10" i="33"/>
  <c r="F10" i="33"/>
  <c r="B11" i="33"/>
  <c r="C11" i="33"/>
  <c r="D11" i="33"/>
  <c r="E11" i="33"/>
  <c r="F11" i="33"/>
  <c r="B12" i="33"/>
  <c r="C12" i="33"/>
  <c r="D12" i="33"/>
  <c r="E12" i="33"/>
  <c r="F12" i="33"/>
  <c r="H12" i="33"/>
  <c r="I12" i="33"/>
  <c r="N12" i="33"/>
  <c r="P12" i="33" s="1"/>
  <c r="B13" i="33"/>
  <c r="C13" i="33"/>
  <c r="D13" i="33"/>
  <c r="E13" i="33"/>
  <c r="F13" i="33"/>
  <c r="G13" i="33"/>
  <c r="I13" i="33"/>
  <c r="J13" i="33"/>
  <c r="K13" i="33"/>
  <c r="L13" i="33"/>
  <c r="B14" i="33"/>
  <c r="C14" i="33"/>
  <c r="D14" i="33"/>
  <c r="E14" i="33"/>
  <c r="F14" i="33"/>
  <c r="G14" i="33"/>
  <c r="H14" i="33"/>
  <c r="N14" i="33" s="1"/>
  <c r="I14" i="33"/>
  <c r="J14" i="33"/>
  <c r="K14" i="33"/>
  <c r="L14" i="33"/>
  <c r="B15" i="33"/>
  <c r="C15" i="33"/>
  <c r="D15" i="33"/>
  <c r="E15" i="33"/>
  <c r="F15" i="33"/>
  <c r="G15" i="33"/>
  <c r="L15" i="33" s="1"/>
  <c r="H15" i="33"/>
  <c r="I15" i="33"/>
  <c r="J15" i="33"/>
  <c r="K15" i="33"/>
  <c r="N15" i="33"/>
  <c r="P15" i="33" s="1"/>
  <c r="Q15" i="33"/>
  <c r="B16" i="33"/>
  <c r="C16" i="33"/>
  <c r="D16" i="33"/>
  <c r="E16" i="33"/>
  <c r="F16" i="33"/>
  <c r="G16" i="33"/>
  <c r="K16" i="33" s="1"/>
  <c r="H16" i="33"/>
  <c r="N16" i="33" s="1"/>
  <c r="I16" i="33"/>
  <c r="J16" i="33"/>
  <c r="M16" i="33"/>
  <c r="O16" i="33" s="1"/>
  <c r="P16" i="33"/>
  <c r="Q16" i="33"/>
  <c r="B17" i="33"/>
  <c r="C17" i="33"/>
  <c r="D17" i="33"/>
  <c r="E17" i="33"/>
  <c r="F17" i="33"/>
  <c r="G17" i="33"/>
  <c r="H17" i="33"/>
  <c r="N17" i="33" s="1"/>
  <c r="Q17" i="33" s="1"/>
  <c r="I17" i="33"/>
  <c r="M17" i="33"/>
  <c r="O17" i="33"/>
  <c r="B18" i="33"/>
  <c r="C18" i="33"/>
  <c r="D18" i="33"/>
  <c r="E18" i="33"/>
  <c r="F18" i="33"/>
  <c r="G18" i="33"/>
  <c r="H18" i="33"/>
  <c r="I18" i="33"/>
  <c r="M18" i="33"/>
  <c r="N18" i="33"/>
  <c r="O18" i="33"/>
  <c r="B19" i="33"/>
  <c r="C19" i="33"/>
  <c r="D19" i="33"/>
  <c r="E19" i="33"/>
  <c r="F19" i="33"/>
  <c r="G19" i="33"/>
  <c r="J19" i="33" s="1"/>
  <c r="H19" i="33"/>
  <c r="I19" i="33"/>
  <c r="M19" i="33"/>
  <c r="O19" i="33" s="1"/>
  <c r="N19" i="33"/>
  <c r="B20" i="33"/>
  <c r="C20" i="33"/>
  <c r="D20" i="33"/>
  <c r="E20" i="33"/>
  <c r="F20" i="33"/>
  <c r="G20" i="33"/>
  <c r="J20" i="33" s="1"/>
  <c r="H20" i="33"/>
  <c r="I20" i="33"/>
  <c r="K20" i="33"/>
  <c r="L20" i="33"/>
  <c r="M20" i="33"/>
  <c r="O20" i="33" s="1"/>
  <c r="N20" i="33"/>
  <c r="P20" i="33" s="1"/>
  <c r="B21" i="33"/>
  <c r="C21" i="33"/>
  <c r="D21" i="33"/>
  <c r="E21" i="33"/>
  <c r="F21" i="33"/>
  <c r="G21" i="33"/>
  <c r="H21" i="33"/>
  <c r="N21" i="33" s="1"/>
  <c r="I21" i="33"/>
  <c r="J21" i="33"/>
  <c r="K21" i="33"/>
  <c r="L21" i="33"/>
  <c r="M21" i="33"/>
  <c r="O21" i="33" s="1"/>
  <c r="B22" i="33"/>
  <c r="C22" i="33"/>
  <c r="D22" i="33"/>
  <c r="E22" i="33"/>
  <c r="F22" i="33"/>
  <c r="G22" i="33"/>
  <c r="H22" i="33"/>
  <c r="I22" i="33"/>
  <c r="J22" i="33"/>
  <c r="K22" i="33"/>
  <c r="L22" i="33"/>
  <c r="M22" i="33"/>
  <c r="N22" i="33"/>
  <c r="P22" i="33" s="1"/>
  <c r="O22" i="33"/>
  <c r="Q22" i="33"/>
  <c r="B23" i="33"/>
  <c r="C23" i="33"/>
  <c r="D23" i="33"/>
  <c r="E23" i="33"/>
  <c r="F23" i="33"/>
  <c r="G23" i="33"/>
  <c r="H23" i="33"/>
  <c r="I23" i="33"/>
  <c r="J23" i="33"/>
  <c r="K23" i="33"/>
  <c r="L23" i="33"/>
  <c r="M23" i="33"/>
  <c r="O23" i="33" s="1"/>
  <c r="N23" i="33"/>
  <c r="P23" i="33" s="1"/>
  <c r="Q23" i="33"/>
  <c r="B24" i="33"/>
  <c r="C24" i="33"/>
  <c r="D24" i="33"/>
  <c r="E24" i="33"/>
  <c r="F24" i="33"/>
  <c r="G24" i="33"/>
  <c r="K24" i="33" s="1"/>
  <c r="H24" i="33"/>
  <c r="N24" i="33" s="1"/>
  <c r="Q24" i="33" s="1"/>
  <c r="I24" i="33"/>
  <c r="J24" i="33"/>
  <c r="M24" i="33"/>
  <c r="O24" i="33" s="1"/>
  <c r="P24" i="33"/>
  <c r="B25" i="33"/>
  <c r="C25" i="33"/>
  <c r="D25" i="33"/>
  <c r="E25" i="33"/>
  <c r="F25" i="33"/>
  <c r="G25" i="33"/>
  <c r="H25" i="33"/>
  <c r="N25" i="33" s="1"/>
  <c r="I25" i="33"/>
  <c r="M25" i="33"/>
  <c r="O25" i="33"/>
  <c r="B26" i="33"/>
  <c r="C26" i="33"/>
  <c r="D26" i="33"/>
  <c r="E26" i="33"/>
  <c r="F26" i="33"/>
  <c r="G26" i="33"/>
  <c r="H26" i="33"/>
  <c r="I26" i="33"/>
  <c r="M26" i="33"/>
  <c r="N26" i="33"/>
  <c r="O26" i="33"/>
  <c r="B27" i="33"/>
  <c r="C27" i="33"/>
  <c r="D27" i="33"/>
  <c r="E27" i="33"/>
  <c r="F27" i="33"/>
  <c r="G27" i="33"/>
  <c r="J27" i="33" s="1"/>
  <c r="H27" i="33"/>
  <c r="I27" i="33"/>
  <c r="M27" i="33"/>
  <c r="O27" i="33" s="1"/>
  <c r="N27" i="33"/>
  <c r="B28" i="33"/>
  <c r="C28" i="33"/>
  <c r="D28" i="33"/>
  <c r="E28" i="33"/>
  <c r="F28" i="33"/>
  <c r="G28" i="33"/>
  <c r="H28" i="33"/>
  <c r="I28" i="33"/>
  <c r="J28" i="33"/>
  <c r="K28" i="33"/>
  <c r="L28" i="33"/>
  <c r="M28" i="33"/>
  <c r="O28" i="33" s="1"/>
  <c r="N28" i="33"/>
  <c r="P28" i="33" s="1"/>
  <c r="B29" i="33"/>
  <c r="C29" i="33"/>
  <c r="D29" i="33"/>
  <c r="E29" i="33"/>
  <c r="F29" i="33"/>
  <c r="G29" i="33"/>
  <c r="H29" i="33"/>
  <c r="N29" i="33" s="1"/>
  <c r="I29" i="33"/>
  <c r="J29" i="33"/>
  <c r="K29" i="33"/>
  <c r="L29" i="33"/>
  <c r="M29" i="33"/>
  <c r="O29" i="33" s="1"/>
  <c r="B30" i="33"/>
  <c r="C30" i="33"/>
  <c r="D30" i="33"/>
  <c r="E30" i="33"/>
  <c r="F30" i="33"/>
  <c r="G30" i="33"/>
  <c r="H30" i="33"/>
  <c r="I30" i="33"/>
  <c r="J30" i="33"/>
  <c r="K30" i="33"/>
  <c r="L30" i="33"/>
  <c r="M30" i="33"/>
  <c r="N30" i="33"/>
  <c r="P30" i="33" s="1"/>
  <c r="O30" i="33"/>
  <c r="Q30" i="33"/>
  <c r="B31" i="33"/>
  <c r="C31" i="33"/>
  <c r="D31" i="33"/>
  <c r="E31" i="33"/>
  <c r="F31" i="33"/>
  <c r="G31" i="33"/>
  <c r="L31" i="33" s="1"/>
  <c r="H31" i="33"/>
  <c r="I31" i="33"/>
  <c r="J31" i="33"/>
  <c r="K31" i="33"/>
  <c r="M31" i="33"/>
  <c r="O31" i="33" s="1"/>
  <c r="N31" i="33"/>
  <c r="P31" i="33" s="1"/>
  <c r="Q31" i="33"/>
  <c r="B32" i="33"/>
  <c r="C32" i="33"/>
  <c r="D32" i="33"/>
  <c r="E32" i="33"/>
  <c r="F32" i="33"/>
  <c r="G32" i="33"/>
  <c r="K32" i="33" s="1"/>
  <c r="H32" i="33"/>
  <c r="N32" i="33" s="1"/>
  <c r="I32" i="33"/>
  <c r="J32" i="33"/>
  <c r="M32" i="33"/>
  <c r="O32" i="33" s="1"/>
  <c r="B33" i="33"/>
  <c r="C33" i="33"/>
  <c r="D33" i="33"/>
  <c r="E33" i="33"/>
  <c r="F33" i="33"/>
  <c r="G33" i="33"/>
  <c r="H33" i="33"/>
  <c r="N33" i="33" s="1"/>
  <c r="Q33" i="33" s="1"/>
  <c r="I33" i="33"/>
  <c r="M33" i="33"/>
  <c r="O33" i="33"/>
  <c r="P33" i="33"/>
  <c r="B34" i="33"/>
  <c r="C34" i="33"/>
  <c r="D34" i="33"/>
  <c r="E34" i="33"/>
  <c r="F34" i="33"/>
  <c r="G34" i="33"/>
  <c r="H34" i="33"/>
  <c r="I34" i="33"/>
  <c r="M34" i="33"/>
  <c r="N34" i="33"/>
  <c r="O34" i="33"/>
  <c r="B35" i="33"/>
  <c r="C35" i="33"/>
  <c r="D35" i="33"/>
  <c r="E35" i="33"/>
  <c r="F35" i="33"/>
  <c r="G35" i="33"/>
  <c r="J35" i="33" s="1"/>
  <c r="H35" i="33"/>
  <c r="I35" i="33"/>
  <c r="M35" i="33"/>
  <c r="O35" i="33" s="1"/>
  <c r="N35" i="33"/>
  <c r="B36" i="33"/>
  <c r="C36" i="33"/>
  <c r="D36" i="33"/>
  <c r="E36" i="33"/>
  <c r="F36" i="33"/>
  <c r="G36" i="33"/>
  <c r="H36" i="33"/>
  <c r="I36" i="33"/>
  <c r="J36" i="33"/>
  <c r="K36" i="33"/>
  <c r="L36" i="33"/>
  <c r="M36" i="33"/>
  <c r="O36" i="33" s="1"/>
  <c r="N36" i="33"/>
  <c r="P36" i="33" s="1"/>
  <c r="B37" i="33"/>
  <c r="C37" i="33"/>
  <c r="D37" i="33"/>
  <c r="E37" i="33"/>
  <c r="F37" i="33"/>
  <c r="G37" i="33"/>
  <c r="H37" i="33"/>
  <c r="N37" i="33" s="1"/>
  <c r="I37" i="33"/>
  <c r="J37" i="33"/>
  <c r="K37" i="33"/>
  <c r="L37" i="33"/>
  <c r="M37" i="33"/>
  <c r="O37" i="33" s="1"/>
  <c r="B38" i="33"/>
  <c r="C38" i="33"/>
  <c r="D38" i="33"/>
  <c r="E38" i="33"/>
  <c r="F38" i="33"/>
  <c r="G38" i="33"/>
  <c r="H38" i="33"/>
  <c r="I38" i="33"/>
  <c r="J38" i="33"/>
  <c r="K38" i="33"/>
  <c r="L38" i="33"/>
  <c r="M38" i="33"/>
  <c r="N38" i="33"/>
  <c r="P38" i="33" s="1"/>
  <c r="O38" i="33"/>
  <c r="Q38" i="33"/>
  <c r="B39" i="33"/>
  <c r="C39" i="33"/>
  <c r="D39" i="33"/>
  <c r="E39" i="33"/>
  <c r="F39" i="33"/>
  <c r="G39" i="33"/>
  <c r="L39" i="33" s="1"/>
  <c r="H39" i="33"/>
  <c r="I39" i="33"/>
  <c r="J39" i="33"/>
  <c r="K39" i="33"/>
  <c r="M39" i="33"/>
  <c r="O39" i="33" s="1"/>
  <c r="N39" i="33"/>
  <c r="P39" i="33" s="1"/>
  <c r="Q39" i="33"/>
  <c r="B40" i="33"/>
  <c r="C40" i="33"/>
  <c r="D40" i="33"/>
  <c r="E40" i="33"/>
  <c r="F40" i="33"/>
  <c r="G40" i="33"/>
  <c r="K40" i="33" s="1"/>
  <c r="H40" i="33"/>
  <c r="N40" i="33" s="1"/>
  <c r="I40" i="33"/>
  <c r="J40" i="33"/>
  <c r="M40" i="33"/>
  <c r="O40" i="33" s="1"/>
  <c r="P40" i="33"/>
  <c r="Q40" i="33"/>
  <c r="B41" i="33"/>
  <c r="C41" i="33"/>
  <c r="D41" i="33"/>
  <c r="E41" i="33"/>
  <c r="F41" i="33"/>
  <c r="G41" i="33"/>
  <c r="H41" i="33"/>
  <c r="N41" i="33" s="1"/>
  <c r="Q41" i="33" s="1"/>
  <c r="I41" i="33"/>
  <c r="M41" i="33"/>
  <c r="O41" i="33"/>
  <c r="B42" i="33"/>
  <c r="C42" i="33"/>
  <c r="D42" i="33"/>
  <c r="E42" i="33"/>
  <c r="F42" i="33"/>
  <c r="G42" i="33"/>
  <c r="H42" i="33"/>
  <c r="I42" i="33"/>
  <c r="M42" i="33"/>
  <c r="N42" i="33"/>
  <c r="O42" i="33"/>
  <c r="B43" i="33"/>
  <c r="C43" i="33"/>
  <c r="D43" i="33"/>
  <c r="E43" i="33"/>
  <c r="F43" i="33"/>
  <c r="G43" i="33"/>
  <c r="J43" i="33" s="1"/>
  <c r="H43" i="33"/>
  <c r="I43" i="33"/>
  <c r="M43" i="33"/>
  <c r="O43" i="33" s="1"/>
  <c r="N43" i="33"/>
  <c r="B44" i="33"/>
  <c r="C44" i="33"/>
  <c r="D44" i="33"/>
  <c r="E44" i="33"/>
  <c r="F44" i="33"/>
  <c r="G44" i="33"/>
  <c r="H44" i="33"/>
  <c r="I44" i="33"/>
  <c r="J44" i="33"/>
  <c r="K44" i="33"/>
  <c r="L44" i="33"/>
  <c r="M44" i="33"/>
  <c r="O44" i="33" s="1"/>
  <c r="N44" i="33"/>
  <c r="P44" i="33" s="1"/>
  <c r="B45" i="33"/>
  <c r="C45" i="33"/>
  <c r="D45" i="33"/>
  <c r="E45" i="33"/>
  <c r="F45" i="33"/>
  <c r="G45" i="33"/>
  <c r="H45" i="33"/>
  <c r="N45" i="33" s="1"/>
  <c r="I45" i="33"/>
  <c r="J45" i="33"/>
  <c r="K45" i="33"/>
  <c r="L45" i="33"/>
  <c r="M45" i="33"/>
  <c r="O45" i="33" s="1"/>
  <c r="B46" i="33"/>
  <c r="C46" i="33"/>
  <c r="D46" i="33"/>
  <c r="E46" i="33"/>
  <c r="F46" i="33"/>
  <c r="G46" i="33"/>
  <c r="H46" i="33"/>
  <c r="I46" i="33"/>
  <c r="J46" i="33"/>
  <c r="K46" i="33"/>
  <c r="L46" i="33"/>
  <c r="M46" i="33"/>
  <c r="N46" i="33"/>
  <c r="P46" i="33" s="1"/>
  <c r="O46" i="33"/>
  <c r="Q46" i="33"/>
  <c r="B47" i="33"/>
  <c r="C47" i="33"/>
  <c r="D47" i="33"/>
  <c r="E47" i="33"/>
  <c r="F47" i="33"/>
  <c r="G47" i="33"/>
  <c r="L47" i="33" s="1"/>
  <c r="H47" i="33"/>
  <c r="I47" i="33"/>
  <c r="J47" i="33"/>
  <c r="K47" i="33"/>
  <c r="M47" i="33"/>
  <c r="O47" i="33" s="1"/>
  <c r="N47" i="33"/>
  <c r="P47" i="33" s="1"/>
  <c r="Q47" i="33"/>
  <c r="B48" i="33"/>
  <c r="C48" i="33"/>
  <c r="D48" i="33"/>
  <c r="E48" i="33"/>
  <c r="F48" i="33"/>
  <c r="G48" i="33"/>
  <c r="K48" i="33" s="1"/>
  <c r="H48" i="33"/>
  <c r="N48" i="33" s="1"/>
  <c r="P48" i="33" s="1"/>
  <c r="I48" i="33"/>
  <c r="J48" i="33"/>
  <c r="M48" i="33"/>
  <c r="O48" i="33" s="1"/>
  <c r="B49" i="33"/>
  <c r="C49" i="33"/>
  <c r="D49" i="33"/>
  <c r="E49" i="33"/>
  <c r="F49" i="33"/>
  <c r="G49" i="33"/>
  <c r="H49" i="33"/>
  <c r="N49" i="33" s="1"/>
  <c r="I49" i="33"/>
  <c r="M49" i="33"/>
  <c r="O49" i="33"/>
  <c r="P49" i="33"/>
  <c r="Q49" i="33"/>
  <c r="B50" i="33"/>
  <c r="C50" i="33"/>
  <c r="D50" i="33"/>
  <c r="E50" i="33"/>
  <c r="F50" i="33"/>
  <c r="G50" i="33"/>
  <c r="H50" i="33"/>
  <c r="N50" i="33" s="1"/>
  <c r="I50" i="33"/>
  <c r="M50" i="33"/>
  <c r="O50" i="33"/>
  <c r="B51" i="33"/>
  <c r="C51" i="33"/>
  <c r="D51" i="33"/>
  <c r="E51" i="33"/>
  <c r="F51" i="33"/>
  <c r="G51" i="33"/>
  <c r="H51" i="33"/>
  <c r="I51" i="33"/>
  <c r="M51" i="33"/>
  <c r="N51" i="33"/>
  <c r="O51" i="33"/>
  <c r="B52" i="33"/>
  <c r="C52" i="33"/>
  <c r="D52" i="33"/>
  <c r="E52" i="33"/>
  <c r="F52" i="33"/>
  <c r="G52" i="33"/>
  <c r="H52" i="33"/>
  <c r="I52" i="33"/>
  <c r="J52" i="33"/>
  <c r="K52" i="33"/>
  <c r="L52" i="33"/>
  <c r="M52" i="33"/>
  <c r="O52" i="33" s="1"/>
  <c r="N52" i="33"/>
  <c r="B53" i="33"/>
  <c r="C53" i="33"/>
  <c r="D53" i="33"/>
  <c r="E53" i="33"/>
  <c r="F53" i="33"/>
  <c r="G53" i="33"/>
  <c r="H53" i="33"/>
  <c r="N53" i="33" s="1"/>
  <c r="I53" i="33"/>
  <c r="J53" i="33"/>
  <c r="K53" i="33"/>
  <c r="L53" i="33"/>
  <c r="M53" i="33"/>
  <c r="O53" i="33" s="1"/>
  <c r="B54" i="33"/>
  <c r="C54" i="33"/>
  <c r="D54" i="33"/>
  <c r="E54" i="33"/>
  <c r="F54" i="33"/>
  <c r="G54" i="33"/>
  <c r="H54" i="33"/>
  <c r="I54" i="33"/>
  <c r="J54" i="33"/>
  <c r="K54" i="33"/>
  <c r="L54" i="33"/>
  <c r="M54" i="33"/>
  <c r="N54" i="33"/>
  <c r="P54" i="33" s="1"/>
  <c r="O54" i="33"/>
  <c r="Q54" i="33"/>
  <c r="B55" i="33"/>
  <c r="C55" i="33"/>
  <c r="D55" i="33"/>
  <c r="E55" i="33"/>
  <c r="F55" i="33"/>
  <c r="G55" i="33"/>
  <c r="L55" i="33" s="1"/>
  <c r="H55" i="33"/>
  <c r="I55" i="33"/>
  <c r="J55" i="33"/>
  <c r="K55" i="33"/>
  <c r="M55" i="33"/>
  <c r="O55" i="33" s="1"/>
  <c r="N55" i="33"/>
  <c r="P55" i="33" s="1"/>
  <c r="Q55" i="33"/>
  <c r="B56" i="33"/>
  <c r="C56" i="33"/>
  <c r="D56" i="33"/>
  <c r="E56" i="33"/>
  <c r="F56" i="33"/>
  <c r="G56" i="33"/>
  <c r="K56" i="33" s="1"/>
  <c r="H56" i="33"/>
  <c r="N56" i="33" s="1"/>
  <c r="Q56" i="33" s="1"/>
  <c r="I56" i="33"/>
  <c r="J56" i="33"/>
  <c r="M56" i="33"/>
  <c r="O56" i="33" s="1"/>
  <c r="P56" i="33"/>
  <c r="B57" i="33"/>
  <c r="C57" i="33"/>
  <c r="D57" i="33"/>
  <c r="E57" i="33"/>
  <c r="F57" i="33"/>
  <c r="G57" i="33"/>
  <c r="H57" i="33"/>
  <c r="N57" i="33" s="1"/>
  <c r="I57" i="33"/>
  <c r="M57" i="33"/>
  <c r="O57" i="33"/>
  <c r="P57" i="33"/>
  <c r="Q57" i="33"/>
  <c r="B58" i="33"/>
  <c r="C58" i="33"/>
  <c r="D58" i="33"/>
  <c r="E58" i="33"/>
  <c r="F58" i="33"/>
  <c r="G58" i="33"/>
  <c r="H58" i="33"/>
  <c r="I58" i="33"/>
  <c r="M58" i="33"/>
  <c r="N58" i="33"/>
  <c r="O58" i="33"/>
  <c r="B59" i="33"/>
  <c r="C59" i="33"/>
  <c r="D59" i="33"/>
  <c r="E59" i="33"/>
  <c r="F59" i="33"/>
  <c r="G59" i="33"/>
  <c r="H59" i="33"/>
  <c r="I59" i="33"/>
  <c r="M59" i="33"/>
  <c r="N59" i="33"/>
  <c r="O59" i="33"/>
  <c r="B60" i="33"/>
  <c r="C60" i="33"/>
  <c r="D60" i="33"/>
  <c r="E60" i="33"/>
  <c r="F60" i="33"/>
  <c r="G60" i="33"/>
  <c r="H60" i="33"/>
  <c r="I60" i="33"/>
  <c r="J60" i="33"/>
  <c r="K60" i="33"/>
  <c r="L60" i="33"/>
  <c r="M60" i="33"/>
  <c r="O60" i="33" s="1"/>
  <c r="N60" i="33"/>
  <c r="B61" i="33"/>
  <c r="C61" i="33"/>
  <c r="D61" i="33"/>
  <c r="E61" i="33"/>
  <c r="F61" i="33"/>
  <c r="G61" i="33"/>
  <c r="H61" i="33"/>
  <c r="N61" i="33" s="1"/>
  <c r="I61" i="33"/>
  <c r="J61" i="33"/>
  <c r="K61" i="33"/>
  <c r="L61" i="33"/>
  <c r="M61" i="33"/>
  <c r="O61" i="33" s="1"/>
  <c r="B62" i="33"/>
  <c r="C62" i="33"/>
  <c r="D62" i="33"/>
  <c r="E62" i="33"/>
  <c r="F62" i="33"/>
  <c r="G62" i="33"/>
  <c r="H62" i="33"/>
  <c r="I62" i="33"/>
  <c r="J62" i="33"/>
  <c r="K62" i="33"/>
  <c r="L62" i="33"/>
  <c r="M62" i="33"/>
  <c r="N62" i="33"/>
  <c r="P62" i="33" s="1"/>
  <c r="O62" i="33"/>
  <c r="Q62" i="33"/>
  <c r="B63" i="33"/>
  <c r="C63" i="33"/>
  <c r="D63" i="33"/>
  <c r="E63" i="33"/>
  <c r="F63" i="33"/>
  <c r="G63" i="33"/>
  <c r="L63" i="33" s="1"/>
  <c r="H63" i="33"/>
  <c r="I63" i="33"/>
  <c r="J63" i="33"/>
  <c r="K63" i="33"/>
  <c r="M63" i="33"/>
  <c r="O63" i="33" s="1"/>
  <c r="N63" i="33"/>
  <c r="P63" i="33" s="1"/>
  <c r="Q63" i="33"/>
  <c r="B64" i="33"/>
  <c r="C64" i="33"/>
  <c r="D64" i="33"/>
  <c r="E64" i="33"/>
  <c r="F64" i="33"/>
  <c r="G64" i="33"/>
  <c r="K64" i="33" s="1"/>
  <c r="H64" i="33"/>
  <c r="N64" i="33" s="1"/>
  <c r="I64" i="33"/>
  <c r="J64" i="33"/>
  <c r="M64" i="33"/>
  <c r="O64" i="33" s="1"/>
  <c r="P64" i="33"/>
  <c r="Q64" i="33"/>
  <c r="B65" i="33"/>
  <c r="C65" i="33"/>
  <c r="D65" i="33"/>
  <c r="E65" i="33"/>
  <c r="F65" i="33"/>
  <c r="G65" i="33"/>
  <c r="H65" i="33"/>
  <c r="N65" i="33" s="1"/>
  <c r="I65" i="33"/>
  <c r="M65" i="33"/>
  <c r="O65" i="33"/>
  <c r="B66" i="33"/>
  <c r="C66" i="33"/>
  <c r="D66" i="33"/>
  <c r="E66" i="33"/>
  <c r="F66" i="33"/>
  <c r="G66" i="33"/>
  <c r="H66" i="33"/>
  <c r="I66" i="33"/>
  <c r="K66" i="33"/>
  <c r="M66" i="33"/>
  <c r="N66" i="33"/>
  <c r="O66" i="33"/>
  <c r="B67" i="33"/>
  <c r="C67" i="33"/>
  <c r="D67" i="33"/>
  <c r="E67" i="33"/>
  <c r="F67" i="33"/>
  <c r="G67" i="33"/>
  <c r="H67" i="33"/>
  <c r="I67" i="33"/>
  <c r="M67" i="33"/>
  <c r="N67" i="33"/>
  <c r="O67" i="33"/>
  <c r="B68" i="33"/>
  <c r="C68" i="33"/>
  <c r="D68" i="33"/>
  <c r="E68" i="33"/>
  <c r="F68" i="33"/>
  <c r="G68" i="33"/>
  <c r="H68" i="33"/>
  <c r="I68" i="33"/>
  <c r="J68" i="33"/>
  <c r="K68" i="33"/>
  <c r="L68" i="33"/>
  <c r="M68" i="33"/>
  <c r="O68" i="33" s="1"/>
  <c r="N68" i="33"/>
  <c r="P68" i="33" s="1"/>
  <c r="Q68" i="33"/>
  <c r="B69" i="33"/>
  <c r="C69" i="33"/>
  <c r="D69" i="33"/>
  <c r="E69" i="33"/>
  <c r="F69" i="33"/>
  <c r="G69" i="33"/>
  <c r="H69" i="33"/>
  <c r="N69" i="33" s="1"/>
  <c r="Q69" i="33" s="1"/>
  <c r="I69" i="33"/>
  <c r="J69" i="33"/>
  <c r="K69" i="33"/>
  <c r="L69" i="33"/>
  <c r="M69" i="33"/>
  <c r="O69" i="33" s="1"/>
  <c r="B70" i="33"/>
  <c r="C70" i="33"/>
  <c r="D70" i="33"/>
  <c r="E70" i="33"/>
  <c r="F70" i="33"/>
  <c r="G70" i="33"/>
  <c r="H70" i="33"/>
  <c r="I70" i="33"/>
  <c r="M70" i="33"/>
  <c r="N70" i="33"/>
  <c r="P70" i="33" s="1"/>
  <c r="O70" i="33"/>
  <c r="Q70" i="33"/>
  <c r="B71" i="33"/>
  <c r="C71" i="33"/>
  <c r="D71" i="33"/>
  <c r="E71" i="33"/>
  <c r="F71" i="33"/>
  <c r="G71" i="33"/>
  <c r="L71" i="33" s="1"/>
  <c r="H71" i="33"/>
  <c r="I71" i="33"/>
  <c r="J71" i="33"/>
  <c r="K71" i="33"/>
  <c r="M71" i="33"/>
  <c r="O71" i="33" s="1"/>
  <c r="N71" i="33"/>
  <c r="P71" i="33" s="1"/>
  <c r="Q71" i="33"/>
  <c r="B72" i="33"/>
  <c r="C72" i="33"/>
  <c r="D72" i="33"/>
  <c r="E72" i="33"/>
  <c r="F72" i="33"/>
  <c r="G72" i="33"/>
  <c r="K72" i="33" s="1"/>
  <c r="H72" i="33"/>
  <c r="N72" i="33" s="1"/>
  <c r="I72" i="33"/>
  <c r="J72" i="33"/>
  <c r="M72" i="33"/>
  <c r="O72" i="33" s="1"/>
  <c r="B73" i="33"/>
  <c r="C73" i="33"/>
  <c r="D73" i="33"/>
  <c r="E73" i="33"/>
  <c r="F73" i="33"/>
  <c r="G73" i="33"/>
  <c r="H73" i="33"/>
  <c r="N73" i="33" s="1"/>
  <c r="P73" i="33" s="1"/>
  <c r="I73" i="33"/>
  <c r="L73" i="33"/>
  <c r="M73" i="33"/>
  <c r="O73" i="33"/>
  <c r="B74" i="33"/>
  <c r="C74" i="33"/>
  <c r="D74" i="33"/>
  <c r="E74" i="33"/>
  <c r="F74" i="33"/>
  <c r="G74" i="33"/>
  <c r="H74" i="33"/>
  <c r="I74" i="33"/>
  <c r="M74" i="33"/>
  <c r="N74" i="33"/>
  <c r="Q74" i="33" s="1"/>
  <c r="O74" i="33"/>
  <c r="P74" i="33"/>
  <c r="B75" i="33"/>
  <c r="C75" i="33"/>
  <c r="D75" i="33"/>
  <c r="E75" i="33"/>
  <c r="F75" i="33"/>
  <c r="G75" i="33"/>
  <c r="H75" i="33"/>
  <c r="I75" i="33"/>
  <c r="J75" i="33"/>
  <c r="M75" i="33"/>
  <c r="N75" i="33"/>
  <c r="O75" i="33"/>
  <c r="B76" i="33"/>
  <c r="C76" i="33"/>
  <c r="D76" i="33"/>
  <c r="E76" i="33"/>
  <c r="F76" i="33"/>
  <c r="G76" i="33"/>
  <c r="H76" i="33"/>
  <c r="I76" i="33"/>
  <c r="J76" i="33"/>
  <c r="K76" i="33"/>
  <c r="L76" i="33"/>
  <c r="M76" i="33"/>
  <c r="O76" i="33" s="1"/>
  <c r="N76" i="33"/>
  <c r="P76" i="33" s="1"/>
  <c r="Q76" i="33"/>
  <c r="B77" i="33"/>
  <c r="C77" i="33"/>
  <c r="D77" i="33"/>
  <c r="E77" i="33"/>
  <c r="F77" i="33"/>
  <c r="G77" i="33"/>
  <c r="H77" i="33"/>
  <c r="N77" i="33" s="1"/>
  <c r="Q77" i="33" s="1"/>
  <c r="I77" i="33"/>
  <c r="J77" i="33"/>
  <c r="K77" i="33"/>
  <c r="L77" i="33"/>
  <c r="M77" i="33"/>
  <c r="O77" i="33" s="1"/>
  <c r="P77" i="33"/>
  <c r="B78" i="33"/>
  <c r="C78" i="33"/>
  <c r="D78" i="33"/>
  <c r="E78" i="33"/>
  <c r="F78" i="33"/>
  <c r="G78" i="33"/>
  <c r="K78" i="33" s="1"/>
  <c r="H78" i="33"/>
  <c r="I78" i="33"/>
  <c r="J78" i="33"/>
  <c r="M78" i="33"/>
  <c r="N78" i="33"/>
  <c r="P78" i="33" s="1"/>
  <c r="O78" i="33"/>
  <c r="Q78" i="33"/>
  <c r="B79" i="33"/>
  <c r="C79" i="33"/>
  <c r="D79" i="33"/>
  <c r="E79" i="33"/>
  <c r="F79" i="33"/>
  <c r="G79" i="33"/>
  <c r="L79" i="33" s="1"/>
  <c r="H79" i="33"/>
  <c r="I79" i="33"/>
  <c r="J79" i="33"/>
  <c r="K79" i="33"/>
  <c r="M79" i="33"/>
  <c r="O79" i="33" s="1"/>
  <c r="N79" i="33"/>
  <c r="P79" i="33" s="1"/>
  <c r="Q79" i="33"/>
  <c r="B80" i="33"/>
  <c r="C80" i="33"/>
  <c r="D80" i="33"/>
  <c r="E80" i="33"/>
  <c r="F80" i="33"/>
  <c r="G80" i="33"/>
  <c r="K80" i="33" s="1"/>
  <c r="H80" i="33"/>
  <c r="N80" i="33" s="1"/>
  <c r="Q80" i="33" s="1"/>
  <c r="I80" i="33"/>
  <c r="J80" i="33"/>
  <c r="M80" i="33"/>
  <c r="O80" i="33" s="1"/>
  <c r="P80" i="33"/>
  <c r="B81" i="33"/>
  <c r="C81" i="33"/>
  <c r="D81" i="33"/>
  <c r="E81" i="33"/>
  <c r="F81" i="33"/>
  <c r="G81" i="33"/>
  <c r="H81" i="33"/>
  <c r="N81" i="33" s="1"/>
  <c r="I81" i="33"/>
  <c r="M81" i="33"/>
  <c r="O81" i="33"/>
  <c r="P81" i="33"/>
  <c r="Q81" i="33"/>
  <c r="B82" i="33"/>
  <c r="C82" i="33"/>
  <c r="D82" i="33"/>
  <c r="E82" i="33"/>
  <c r="F82" i="33"/>
  <c r="G82" i="33"/>
  <c r="H82" i="33"/>
  <c r="N82" i="33" s="1"/>
  <c r="I82" i="33"/>
  <c r="K82" i="33"/>
  <c r="M82" i="33"/>
  <c r="O82" i="33"/>
  <c r="B83" i="33"/>
  <c r="C83" i="33"/>
  <c r="D83" i="33"/>
  <c r="E83" i="33"/>
  <c r="F83" i="33"/>
  <c r="G83" i="33"/>
  <c r="H83" i="33"/>
  <c r="I83" i="33"/>
  <c r="J83" i="33"/>
  <c r="M83" i="33"/>
  <c r="N83" i="33"/>
  <c r="O83" i="33"/>
  <c r="B84" i="33"/>
  <c r="C84" i="33"/>
  <c r="D84" i="33"/>
  <c r="E84" i="33"/>
  <c r="F84" i="33"/>
  <c r="G84" i="33"/>
  <c r="J84" i="33" s="1"/>
  <c r="H84" i="33"/>
  <c r="I84" i="33"/>
  <c r="K84" i="33"/>
  <c r="L84" i="33"/>
  <c r="M84" i="33"/>
  <c r="O84" i="33" s="1"/>
  <c r="N84" i="33"/>
  <c r="P84" i="33" s="1"/>
  <c r="Q84" i="33"/>
  <c r="B85" i="33"/>
  <c r="C85" i="33"/>
  <c r="D85" i="33"/>
  <c r="E85" i="33"/>
  <c r="F85" i="33"/>
  <c r="G85" i="33"/>
  <c r="H85" i="33"/>
  <c r="N85" i="33" s="1"/>
  <c r="Q85" i="33" s="1"/>
  <c r="I85" i="33"/>
  <c r="J85" i="33"/>
  <c r="K85" i="33"/>
  <c r="L85" i="33"/>
  <c r="M85" i="33"/>
  <c r="O85" i="33" s="1"/>
  <c r="B86" i="33"/>
  <c r="C86" i="33"/>
  <c r="D86" i="33"/>
  <c r="E86" i="33"/>
  <c r="F86" i="33"/>
  <c r="G86" i="33"/>
  <c r="H86" i="33"/>
  <c r="I86" i="33"/>
  <c r="J86" i="33"/>
  <c r="K86" i="33"/>
  <c r="L86" i="33"/>
  <c r="M86" i="33"/>
  <c r="N86" i="33"/>
  <c r="P86" i="33" s="1"/>
  <c r="O86" i="33"/>
  <c r="Q86" i="33"/>
  <c r="B87" i="33"/>
  <c r="C87" i="33"/>
  <c r="D87" i="33"/>
  <c r="E87" i="33"/>
  <c r="F87" i="33"/>
  <c r="G87" i="33"/>
  <c r="H87" i="33"/>
  <c r="I87" i="33"/>
  <c r="J87" i="33"/>
  <c r="K87" i="33"/>
  <c r="L87" i="33"/>
  <c r="M87" i="33"/>
  <c r="O87" i="33" s="1"/>
  <c r="N87" i="33"/>
  <c r="Q87" i="33" s="1"/>
  <c r="P87" i="33"/>
  <c r="B88" i="33"/>
  <c r="C88" i="33"/>
  <c r="D88" i="33"/>
  <c r="E88" i="33"/>
  <c r="F88" i="33"/>
  <c r="G88" i="33"/>
  <c r="H88" i="33"/>
  <c r="N88" i="33" s="1"/>
  <c r="I88" i="33"/>
  <c r="J88" i="33"/>
  <c r="M88" i="33"/>
  <c r="O88" i="33"/>
  <c r="P88" i="33"/>
  <c r="Q88" i="33"/>
  <c r="B89" i="33"/>
  <c r="C89" i="33"/>
  <c r="D89" i="33"/>
  <c r="E89" i="33"/>
  <c r="F89" i="33"/>
  <c r="G89" i="33"/>
  <c r="H89" i="33"/>
  <c r="I89" i="33"/>
  <c r="M89" i="33"/>
  <c r="N89" i="33"/>
  <c r="O89" i="33"/>
  <c r="P89" i="33"/>
  <c r="Q89" i="33"/>
  <c r="B90" i="33"/>
  <c r="C90" i="33"/>
  <c r="D90" i="33"/>
  <c r="E90" i="33"/>
  <c r="F90" i="33"/>
  <c r="G90" i="33"/>
  <c r="H90" i="33"/>
  <c r="N90" i="33" s="1"/>
  <c r="I90" i="33"/>
  <c r="M90" i="33"/>
  <c r="O90" i="33"/>
  <c r="B91" i="33"/>
  <c r="C91" i="33"/>
  <c r="D91" i="33"/>
  <c r="E91" i="33"/>
  <c r="F91" i="33"/>
  <c r="G91" i="33"/>
  <c r="K91" i="33" s="1"/>
  <c r="H91" i="33"/>
  <c r="I91" i="33"/>
  <c r="J91" i="33"/>
  <c r="L91" i="33"/>
  <c r="M91" i="33"/>
  <c r="O91" i="33" s="1"/>
  <c r="N91" i="33"/>
  <c r="P91" i="33" s="1"/>
  <c r="Q91" i="33"/>
  <c r="B92" i="33"/>
  <c r="C92" i="33"/>
  <c r="D92" i="33"/>
  <c r="E92" i="33"/>
  <c r="F92" i="33"/>
  <c r="G92" i="33"/>
  <c r="J92" i="33" s="1"/>
  <c r="H92" i="33"/>
  <c r="N92" i="33" s="1"/>
  <c r="I92" i="33"/>
  <c r="K92" i="33"/>
  <c r="L92" i="33"/>
  <c r="M92" i="33"/>
  <c r="O92" i="33" s="1"/>
  <c r="B93" i="33"/>
  <c r="C93" i="33"/>
  <c r="D93" i="33"/>
  <c r="E93" i="33"/>
  <c r="F93" i="33"/>
  <c r="G93" i="33"/>
  <c r="H93" i="33"/>
  <c r="N93" i="33" s="1"/>
  <c r="Q93" i="33" s="1"/>
  <c r="I93" i="33"/>
  <c r="J93" i="33"/>
  <c r="K93" i="33"/>
  <c r="L93" i="33"/>
  <c r="M93" i="33"/>
  <c r="O93" i="33" s="1"/>
  <c r="B94" i="33"/>
  <c r="C94" i="33"/>
  <c r="D94" i="33"/>
  <c r="E94" i="33"/>
  <c r="F94" i="33"/>
  <c r="G94" i="33"/>
  <c r="H94" i="33"/>
  <c r="I94" i="33"/>
  <c r="M94" i="33"/>
  <c r="N94" i="33"/>
  <c r="O94" i="33"/>
  <c r="B95" i="33"/>
  <c r="C95" i="33"/>
  <c r="D95" i="33"/>
  <c r="E95" i="33"/>
  <c r="F95" i="33"/>
  <c r="G95" i="33"/>
  <c r="H95" i="33"/>
  <c r="I95" i="33"/>
  <c r="J95" i="33"/>
  <c r="K95" i="33"/>
  <c r="L95" i="33"/>
  <c r="M95" i="33"/>
  <c r="O95" i="33" s="1"/>
  <c r="N95" i="33"/>
  <c r="B96" i="33"/>
  <c r="C96" i="33"/>
  <c r="D96" i="33"/>
  <c r="E96" i="33"/>
  <c r="F96" i="33"/>
  <c r="G96" i="33"/>
  <c r="H96" i="33"/>
  <c r="I96" i="33"/>
  <c r="J96" i="33"/>
  <c r="K96" i="33"/>
  <c r="L96" i="33"/>
  <c r="M96" i="33"/>
  <c r="O96" i="33" s="1"/>
  <c r="N96" i="33"/>
  <c r="P96" i="33" s="1"/>
  <c r="Q96" i="33"/>
  <c r="B97" i="33"/>
  <c r="C97" i="33"/>
  <c r="D97" i="33"/>
  <c r="E97" i="33"/>
  <c r="F97" i="33"/>
  <c r="G97" i="33"/>
  <c r="H97" i="33"/>
  <c r="N97" i="33" s="1"/>
  <c r="I97" i="33"/>
  <c r="J97" i="33"/>
  <c r="K97" i="33"/>
  <c r="L97" i="33"/>
  <c r="M97" i="33"/>
  <c r="O97" i="33" s="1"/>
  <c r="B98" i="33"/>
  <c r="C98" i="33"/>
  <c r="D98" i="33"/>
  <c r="E98" i="33"/>
  <c r="F98" i="33"/>
  <c r="G98" i="33"/>
  <c r="L98" i="33" s="1"/>
  <c r="H98" i="33"/>
  <c r="N98" i="33" s="1"/>
  <c r="I98" i="33"/>
  <c r="J98" i="33"/>
  <c r="K98" i="33"/>
  <c r="M98" i="33"/>
  <c r="O98" i="33"/>
  <c r="B99" i="33"/>
  <c r="C99" i="33"/>
  <c r="D99" i="33"/>
  <c r="E99" i="33"/>
  <c r="F99" i="33"/>
  <c r="G99" i="33"/>
  <c r="K99" i="33" s="1"/>
  <c r="H99" i="33"/>
  <c r="I99" i="33"/>
  <c r="J99" i="33"/>
  <c r="M99" i="33"/>
  <c r="N99" i="33"/>
  <c r="P99" i="33" s="1"/>
  <c r="O99" i="33"/>
  <c r="Q99" i="33"/>
  <c r="B100" i="33"/>
  <c r="C100" i="33"/>
  <c r="D100" i="33"/>
  <c r="E100" i="33"/>
  <c r="F100" i="33"/>
  <c r="G100" i="33"/>
  <c r="J100" i="33" s="1"/>
  <c r="H100" i="33"/>
  <c r="N100" i="33" s="1"/>
  <c r="P100" i="33" s="1"/>
  <c r="I100" i="33"/>
  <c r="M100" i="33"/>
  <c r="O100" i="33" s="1"/>
  <c r="B101" i="33"/>
  <c r="C101" i="33"/>
  <c r="D101" i="33"/>
  <c r="E101" i="33"/>
  <c r="F101" i="33"/>
  <c r="G101" i="33"/>
  <c r="H101" i="33"/>
  <c r="N101" i="33" s="1"/>
  <c r="Q101" i="33" s="1"/>
  <c r="I101" i="33"/>
  <c r="M101" i="33"/>
  <c r="O101" i="33"/>
  <c r="P101" i="33"/>
  <c r="B102" i="33"/>
  <c r="C102" i="33"/>
  <c r="D102" i="33"/>
  <c r="E102" i="33"/>
  <c r="F102" i="33"/>
  <c r="G102" i="33"/>
  <c r="H102" i="33"/>
  <c r="I102" i="33"/>
  <c r="M102" i="33"/>
  <c r="N102" i="33"/>
  <c r="O102" i="33"/>
  <c r="B103" i="33"/>
  <c r="C103" i="33"/>
  <c r="D103" i="33"/>
  <c r="E103" i="33"/>
  <c r="F103" i="33"/>
  <c r="G103" i="33"/>
  <c r="H103" i="33"/>
  <c r="I103" i="33"/>
  <c r="J103" i="33"/>
  <c r="K103" i="33"/>
  <c r="L103" i="33"/>
  <c r="M103" i="33"/>
  <c r="O103" i="33" s="1"/>
  <c r="N103" i="33"/>
  <c r="B104" i="33"/>
  <c r="C104" i="33"/>
  <c r="D104" i="33"/>
  <c r="E104" i="33"/>
  <c r="F104" i="33"/>
  <c r="G104" i="33"/>
  <c r="H104" i="33"/>
  <c r="I104" i="33"/>
  <c r="J104" i="33"/>
  <c r="K104" i="33"/>
  <c r="L104" i="33"/>
  <c r="M104" i="33"/>
  <c r="O104" i="33" s="1"/>
  <c r="N104" i="33"/>
  <c r="P104" i="33" s="1"/>
  <c r="Q104" i="33"/>
  <c r="B105" i="33"/>
  <c r="C105" i="33"/>
  <c r="D105" i="33"/>
  <c r="E105" i="33"/>
  <c r="F105" i="33"/>
  <c r="G105" i="33"/>
  <c r="H105" i="33"/>
  <c r="N105" i="33" s="1"/>
  <c r="I105" i="33"/>
  <c r="J105" i="33"/>
  <c r="K105" i="33"/>
  <c r="L105" i="33"/>
  <c r="M105" i="33"/>
  <c r="O105" i="33" s="1"/>
  <c r="B106" i="33"/>
  <c r="C106" i="33"/>
  <c r="D106" i="33"/>
  <c r="E106" i="33"/>
  <c r="F106" i="33"/>
  <c r="G106" i="33"/>
  <c r="L106" i="33" s="1"/>
  <c r="H106" i="33"/>
  <c r="N106" i="33" s="1"/>
  <c r="I106" i="33"/>
  <c r="J106" i="33"/>
  <c r="K106" i="33"/>
  <c r="M106" i="33"/>
  <c r="O106" i="33"/>
  <c r="B107" i="33"/>
  <c r="C107" i="33"/>
  <c r="D107" i="33"/>
  <c r="E107" i="33"/>
  <c r="F107" i="33"/>
  <c r="G107" i="33"/>
  <c r="K107" i="33" s="1"/>
  <c r="H107" i="33"/>
  <c r="I107" i="33"/>
  <c r="J107" i="33"/>
  <c r="M107" i="33"/>
  <c r="N107" i="33"/>
  <c r="P107" i="33" s="1"/>
  <c r="O107" i="33"/>
  <c r="Q107" i="33"/>
  <c r="B108" i="33"/>
  <c r="C108" i="33"/>
  <c r="D108" i="33"/>
  <c r="E108" i="33"/>
  <c r="F108" i="33"/>
  <c r="G108" i="33"/>
  <c r="J108" i="33" s="1"/>
  <c r="H108" i="33"/>
  <c r="N108" i="33" s="1"/>
  <c r="P108" i="33" s="1"/>
  <c r="I108" i="33"/>
  <c r="M108" i="33"/>
  <c r="O108" i="33" s="1"/>
  <c r="B109" i="33"/>
  <c r="C109" i="33"/>
  <c r="D109" i="33"/>
  <c r="E109" i="33"/>
  <c r="F109" i="33"/>
  <c r="G109" i="33"/>
  <c r="H109" i="33"/>
  <c r="N109" i="33" s="1"/>
  <c r="Q109" i="33" s="1"/>
  <c r="I109" i="33"/>
  <c r="M109" i="33"/>
  <c r="O109" i="33"/>
  <c r="P109" i="33"/>
  <c r="B110" i="33"/>
  <c r="C110" i="33"/>
  <c r="D110" i="33"/>
  <c r="E110" i="33"/>
  <c r="F110" i="33"/>
  <c r="G110" i="33"/>
  <c r="H110" i="33"/>
  <c r="I110" i="33"/>
  <c r="M110" i="33"/>
  <c r="N110" i="33"/>
  <c r="O110" i="33"/>
  <c r="B111" i="33"/>
  <c r="C111" i="33"/>
  <c r="D111" i="33"/>
  <c r="E111" i="33"/>
  <c r="F111" i="33"/>
  <c r="G111" i="33"/>
  <c r="H111" i="33"/>
  <c r="I111" i="33"/>
  <c r="J111" i="33"/>
  <c r="K111" i="33"/>
  <c r="L111" i="33"/>
  <c r="M111" i="33"/>
  <c r="O111" i="33" s="1"/>
  <c r="N111" i="33"/>
  <c r="B112" i="33"/>
  <c r="C112" i="33"/>
  <c r="D112" i="33"/>
  <c r="E112" i="33"/>
  <c r="F112" i="33"/>
  <c r="G112" i="33"/>
  <c r="H112" i="33"/>
  <c r="I112" i="33"/>
  <c r="J112" i="33"/>
  <c r="K112" i="33"/>
  <c r="L112" i="33"/>
  <c r="M112" i="33"/>
  <c r="O112" i="33" s="1"/>
  <c r="N112" i="33"/>
  <c r="P112" i="33" s="1"/>
  <c r="Q112" i="33"/>
  <c r="B113" i="33"/>
  <c r="C113" i="33"/>
  <c r="D113" i="33"/>
  <c r="E113" i="33"/>
  <c r="F113" i="33"/>
  <c r="G113" i="33"/>
  <c r="H113" i="33"/>
  <c r="N113" i="33" s="1"/>
  <c r="I113" i="33"/>
  <c r="J113" i="33"/>
  <c r="K113" i="33"/>
  <c r="L113" i="33"/>
  <c r="M113" i="33"/>
  <c r="O113" i="33" s="1"/>
  <c r="B114" i="33"/>
  <c r="C114" i="33"/>
  <c r="D114" i="33"/>
  <c r="E114" i="33"/>
  <c r="F114" i="33"/>
  <c r="G114" i="33"/>
  <c r="L114" i="33" s="1"/>
  <c r="H114" i="33"/>
  <c r="N114" i="33" s="1"/>
  <c r="I114" i="33"/>
  <c r="J114" i="33"/>
  <c r="K114" i="33"/>
  <c r="M114" i="33"/>
  <c r="O114" i="33"/>
  <c r="B115" i="33"/>
  <c r="C115" i="33"/>
  <c r="D115" i="33"/>
  <c r="E115" i="33"/>
  <c r="F115" i="33"/>
  <c r="G115" i="33"/>
  <c r="K115" i="33" s="1"/>
  <c r="H115" i="33"/>
  <c r="I115" i="33"/>
  <c r="J115" i="33"/>
  <c r="M115" i="33"/>
  <c r="N115" i="33"/>
  <c r="P115" i="33" s="1"/>
  <c r="O115" i="33"/>
  <c r="Q115" i="33"/>
  <c r="B116" i="33"/>
  <c r="C116" i="33"/>
  <c r="D116" i="33"/>
  <c r="E116" i="33"/>
  <c r="F116" i="33"/>
  <c r="G116" i="33"/>
  <c r="J116" i="33" s="1"/>
  <c r="H116" i="33"/>
  <c r="N116" i="33" s="1"/>
  <c r="I116" i="33"/>
  <c r="M116" i="33"/>
  <c r="O116" i="33" s="1"/>
  <c r="P116" i="33"/>
  <c r="Q116" i="33"/>
  <c r="B117" i="33"/>
  <c r="C117" i="33"/>
  <c r="D117" i="33"/>
  <c r="E117" i="33"/>
  <c r="F117" i="33"/>
  <c r="G117" i="33"/>
  <c r="H117" i="33"/>
  <c r="N117" i="33" s="1"/>
  <c r="I117" i="33"/>
  <c r="M117" i="33"/>
  <c r="O117" i="33"/>
  <c r="B118" i="33"/>
  <c r="C118" i="33"/>
  <c r="D118" i="33"/>
  <c r="E118" i="33"/>
  <c r="F118" i="33"/>
  <c r="G118" i="33"/>
  <c r="H118" i="33"/>
  <c r="I118" i="33"/>
  <c r="M118" i="33"/>
  <c r="N118" i="33"/>
  <c r="O118" i="33"/>
  <c r="B119" i="33"/>
  <c r="C119" i="33"/>
  <c r="D119" i="33"/>
  <c r="E119" i="33"/>
  <c r="F119" i="33"/>
  <c r="G119" i="33"/>
  <c r="H119" i="33"/>
  <c r="I119" i="33"/>
  <c r="J119" i="33"/>
  <c r="K119" i="33"/>
  <c r="L119" i="33"/>
  <c r="M119" i="33"/>
  <c r="O119" i="33" s="1"/>
  <c r="N119" i="33"/>
  <c r="B120" i="33"/>
  <c r="C120" i="33"/>
  <c r="D120" i="33"/>
  <c r="E120" i="33"/>
  <c r="F120" i="33"/>
  <c r="G120" i="33"/>
  <c r="H120" i="33"/>
  <c r="I120" i="33"/>
  <c r="J120" i="33"/>
  <c r="K120" i="33"/>
  <c r="L120" i="33"/>
  <c r="M120" i="33"/>
  <c r="O120" i="33" s="1"/>
  <c r="N120" i="33"/>
  <c r="P120" i="33" s="1"/>
  <c r="Q120" i="33"/>
  <c r="B121" i="33"/>
  <c r="C121" i="33"/>
  <c r="D121" i="33"/>
  <c r="E121" i="33"/>
  <c r="F121" i="33"/>
  <c r="G121" i="33"/>
  <c r="H121" i="33"/>
  <c r="N121" i="33" s="1"/>
  <c r="I121" i="33"/>
  <c r="J121" i="33"/>
  <c r="K121" i="33"/>
  <c r="L121" i="33"/>
  <c r="M121" i="33"/>
  <c r="O121" i="33" s="1"/>
  <c r="B122" i="33"/>
  <c r="C122" i="33"/>
  <c r="D122" i="33"/>
  <c r="E122" i="33"/>
  <c r="F122" i="33"/>
  <c r="G122" i="33"/>
  <c r="L122" i="33" s="1"/>
  <c r="H122" i="33"/>
  <c r="N122" i="33" s="1"/>
  <c r="I122" i="33"/>
  <c r="J122" i="33"/>
  <c r="K122" i="33"/>
  <c r="M122" i="33"/>
  <c r="O122" i="33"/>
  <c r="B123" i="33"/>
  <c r="C123" i="33"/>
  <c r="D123" i="33"/>
  <c r="E123" i="33"/>
  <c r="F123" i="33"/>
  <c r="G123" i="33"/>
  <c r="K123" i="33" s="1"/>
  <c r="H123" i="33"/>
  <c r="N123" i="33" s="1"/>
  <c r="P123" i="33" s="1"/>
  <c r="I123" i="33"/>
  <c r="J123" i="33"/>
  <c r="M123" i="33"/>
  <c r="O123" i="33"/>
  <c r="Q123" i="33"/>
  <c r="B124" i="33"/>
  <c r="C124" i="33"/>
  <c r="D124" i="33"/>
  <c r="E124" i="33"/>
  <c r="F124" i="33"/>
  <c r="G124" i="33"/>
  <c r="J124" i="33" s="1"/>
  <c r="H124" i="33"/>
  <c r="N124" i="33" s="1"/>
  <c r="P124" i="33" s="1"/>
  <c r="I124" i="33"/>
  <c r="M124" i="33"/>
  <c r="O124" i="33" s="1"/>
  <c r="B125" i="33"/>
  <c r="C125" i="33"/>
  <c r="D125" i="33"/>
  <c r="E125" i="33"/>
  <c r="F125" i="33"/>
  <c r="G125" i="33"/>
  <c r="H125" i="33"/>
  <c r="N125" i="33" s="1"/>
  <c r="Q125" i="33" s="1"/>
  <c r="I125" i="33"/>
  <c r="M125" i="33"/>
  <c r="O125" i="33"/>
  <c r="P125" i="33"/>
  <c r="B126" i="33"/>
  <c r="C126" i="33"/>
  <c r="D126" i="33"/>
  <c r="E126" i="33"/>
  <c r="F126" i="33"/>
  <c r="G126" i="33"/>
  <c r="H126" i="33"/>
  <c r="I126" i="33"/>
  <c r="M126" i="33"/>
  <c r="N126" i="33"/>
  <c r="O126" i="33"/>
  <c r="B127" i="33"/>
  <c r="C127" i="33"/>
  <c r="D127" i="33"/>
  <c r="E127" i="33"/>
  <c r="F127" i="33"/>
  <c r="G127" i="33"/>
  <c r="H127" i="33"/>
  <c r="I127" i="33"/>
  <c r="J127" i="33"/>
  <c r="K127" i="33"/>
  <c r="L127" i="33"/>
  <c r="M127" i="33"/>
  <c r="O127" i="33" s="1"/>
  <c r="N127" i="33"/>
  <c r="B128" i="33"/>
  <c r="C128" i="33"/>
  <c r="D128" i="33"/>
  <c r="E128" i="33"/>
  <c r="F128" i="33"/>
  <c r="G128" i="33"/>
  <c r="H128" i="33"/>
  <c r="N128" i="33" s="1"/>
  <c r="I128" i="33"/>
  <c r="J128" i="33"/>
  <c r="K128" i="33"/>
  <c r="L128" i="33"/>
  <c r="M128" i="33"/>
  <c r="O128" i="33" s="1"/>
  <c r="B129" i="33"/>
  <c r="C129" i="33"/>
  <c r="D129" i="33"/>
  <c r="E129" i="33"/>
  <c r="F129" i="33"/>
  <c r="G129" i="33"/>
  <c r="H129" i="33"/>
  <c r="N129" i="33" s="1"/>
  <c r="I129" i="33"/>
  <c r="J129" i="33"/>
  <c r="K129" i="33"/>
  <c r="L129" i="33"/>
  <c r="M129" i="33"/>
  <c r="O129" i="33" s="1"/>
  <c r="B130" i="33"/>
  <c r="C130" i="33"/>
  <c r="D130" i="33"/>
  <c r="E130" i="33"/>
  <c r="F130" i="33"/>
  <c r="G130" i="33"/>
  <c r="L130" i="33" s="1"/>
  <c r="H130" i="33"/>
  <c r="N130" i="33" s="1"/>
  <c r="I130" i="33"/>
  <c r="J130" i="33"/>
  <c r="K130" i="33"/>
  <c r="M130" i="33"/>
  <c r="O130" i="33"/>
  <c r="B131" i="33"/>
  <c r="C131" i="33"/>
  <c r="D131" i="33"/>
  <c r="E131" i="33"/>
  <c r="F131" i="33"/>
  <c r="G131" i="33"/>
  <c r="K131" i="33" s="1"/>
  <c r="H131" i="33"/>
  <c r="N131" i="33" s="1"/>
  <c r="P131" i="33" s="1"/>
  <c r="I131" i="33"/>
  <c r="J131" i="33"/>
  <c r="M131" i="33"/>
  <c r="O131" i="33"/>
  <c r="Q131" i="33"/>
  <c r="B132" i="33"/>
  <c r="C132" i="33"/>
  <c r="D132" i="33"/>
  <c r="E132" i="33"/>
  <c r="F132" i="33"/>
  <c r="G132" i="33"/>
  <c r="J132" i="33" s="1"/>
  <c r="H132" i="33"/>
  <c r="N132" i="33" s="1"/>
  <c r="P132" i="33" s="1"/>
  <c r="I132" i="33"/>
  <c r="M132" i="33"/>
  <c r="O132" i="33" s="1"/>
  <c r="B133" i="33"/>
  <c r="C133" i="33"/>
  <c r="D133" i="33"/>
  <c r="E133" i="33"/>
  <c r="F133" i="33"/>
  <c r="G133" i="33"/>
  <c r="H133" i="33"/>
  <c r="N133" i="33" s="1"/>
  <c r="Q133" i="33" s="1"/>
  <c r="I133" i="33"/>
  <c r="M133" i="33"/>
  <c r="O133" i="33"/>
  <c r="B134" i="33"/>
  <c r="C134" i="33"/>
  <c r="D134" i="33"/>
  <c r="E134" i="33"/>
  <c r="F134" i="33"/>
  <c r="G134" i="33"/>
  <c r="H134" i="33"/>
  <c r="I134" i="33"/>
  <c r="M134" i="33"/>
  <c r="N134" i="33"/>
  <c r="O134" i="33"/>
  <c r="B135" i="33"/>
  <c r="C135" i="33"/>
  <c r="D135" i="33"/>
  <c r="E135" i="33"/>
  <c r="F135" i="33"/>
  <c r="G135" i="33"/>
  <c r="H135" i="33"/>
  <c r="I135" i="33"/>
  <c r="J135" i="33"/>
  <c r="K135" i="33"/>
  <c r="L135" i="33"/>
  <c r="M135" i="33"/>
  <c r="O135" i="33" s="1"/>
  <c r="N135" i="33"/>
  <c r="B136" i="33"/>
  <c r="C136" i="33"/>
  <c r="D136" i="33"/>
  <c r="E136" i="33"/>
  <c r="F136" i="33"/>
  <c r="G136" i="33"/>
  <c r="H136" i="33"/>
  <c r="N136" i="33" s="1"/>
  <c r="I136" i="33"/>
  <c r="J136" i="33"/>
  <c r="K136" i="33"/>
  <c r="L136" i="33"/>
  <c r="M136" i="33"/>
  <c r="O136" i="33" s="1"/>
  <c r="B137" i="33"/>
  <c r="C137" i="33"/>
  <c r="D137" i="33"/>
  <c r="E137" i="33"/>
  <c r="F137" i="33"/>
  <c r="G137" i="33"/>
  <c r="H137" i="33"/>
  <c r="N137" i="33" s="1"/>
  <c r="I137" i="33"/>
  <c r="J137" i="33"/>
  <c r="K137" i="33"/>
  <c r="L137" i="33"/>
  <c r="M137" i="33"/>
  <c r="O137" i="33"/>
  <c r="B138" i="33"/>
  <c r="C138" i="33"/>
  <c r="D138" i="33"/>
  <c r="E138" i="33"/>
  <c r="F138" i="33"/>
  <c r="G138" i="33"/>
  <c r="L138" i="33" s="1"/>
  <c r="H138" i="33"/>
  <c r="N138" i="33" s="1"/>
  <c r="I138" i="33"/>
  <c r="J138" i="33"/>
  <c r="K138" i="33"/>
  <c r="M138" i="33"/>
  <c r="O138" i="33"/>
  <c r="B139" i="33"/>
  <c r="C139" i="33"/>
  <c r="D139" i="33"/>
  <c r="E139" i="33"/>
  <c r="F139" i="33"/>
  <c r="G139" i="33"/>
  <c r="K139" i="33" s="1"/>
  <c r="H139" i="33"/>
  <c r="N139" i="33" s="1"/>
  <c r="P139" i="33" s="1"/>
  <c r="I139" i="33"/>
  <c r="J139" i="33"/>
  <c r="M139" i="33"/>
  <c r="O139" i="33"/>
  <c r="Q139" i="33"/>
  <c r="B140" i="33"/>
  <c r="C140" i="33"/>
  <c r="D140" i="33"/>
  <c r="E140" i="33"/>
  <c r="F140" i="33"/>
  <c r="G140" i="33"/>
  <c r="J140" i="33" s="1"/>
  <c r="H140" i="33"/>
  <c r="N140" i="33" s="1"/>
  <c r="I140" i="33"/>
  <c r="M140" i="33"/>
  <c r="O140" i="33" s="1"/>
  <c r="B141" i="33"/>
  <c r="C141" i="33"/>
  <c r="D141" i="33"/>
  <c r="E141" i="33"/>
  <c r="F141" i="33"/>
  <c r="G141" i="33"/>
  <c r="H141" i="33"/>
  <c r="N141" i="33" s="1"/>
  <c r="Q141" i="33" s="1"/>
  <c r="I141" i="33"/>
  <c r="M141" i="33"/>
  <c r="O141" i="33"/>
  <c r="P141" i="33"/>
  <c r="B142" i="33"/>
  <c r="C142" i="33"/>
  <c r="D142" i="33"/>
  <c r="E142" i="33"/>
  <c r="F142" i="33"/>
  <c r="G142" i="33"/>
  <c r="H142" i="33"/>
  <c r="I142" i="33"/>
  <c r="M142" i="33"/>
  <c r="N142" i="33"/>
  <c r="O142" i="33"/>
  <c r="B143" i="33"/>
  <c r="C143" i="33"/>
  <c r="D143" i="33"/>
  <c r="E143" i="33"/>
  <c r="F143" i="33"/>
  <c r="G143" i="33"/>
  <c r="H143" i="33"/>
  <c r="I143" i="33"/>
  <c r="J143" i="33"/>
  <c r="K143" i="33"/>
  <c r="L143" i="33"/>
  <c r="M143" i="33"/>
  <c r="O143" i="33" s="1"/>
  <c r="N143" i="33"/>
  <c r="B144" i="33"/>
  <c r="C144" i="33"/>
  <c r="D144" i="33"/>
  <c r="E144" i="33"/>
  <c r="F144" i="33"/>
  <c r="G144" i="33"/>
  <c r="H144" i="33"/>
  <c r="N144" i="33" s="1"/>
  <c r="P144" i="33" s="1"/>
  <c r="I144" i="33"/>
  <c r="J144" i="33"/>
  <c r="K144" i="33"/>
  <c r="L144" i="33"/>
  <c r="M144" i="33"/>
  <c r="O144" i="33" s="1"/>
  <c r="B145" i="33"/>
  <c r="C145" i="33"/>
  <c r="D145" i="33"/>
  <c r="E145" i="33"/>
  <c r="F145" i="33"/>
  <c r="G145" i="33"/>
  <c r="H145" i="33"/>
  <c r="N145" i="33" s="1"/>
  <c r="Q145" i="33" s="1"/>
  <c r="I145" i="33"/>
  <c r="J145" i="33"/>
  <c r="K145" i="33"/>
  <c r="L145" i="33"/>
  <c r="M145" i="33"/>
  <c r="O145" i="33" s="1"/>
  <c r="P145" i="33"/>
  <c r="B146" i="33"/>
  <c r="C146" i="33"/>
  <c r="D146" i="33"/>
  <c r="E146" i="33"/>
  <c r="F146" i="33"/>
  <c r="G146" i="33"/>
  <c r="H146" i="33"/>
  <c r="N146" i="33" s="1"/>
  <c r="P146" i="33" s="1"/>
  <c r="I146" i="33"/>
  <c r="M146" i="33"/>
  <c r="O146" i="33"/>
  <c r="Q146" i="33"/>
  <c r="B147" i="33"/>
  <c r="C147" i="33"/>
  <c r="D147" i="33"/>
  <c r="E147" i="33"/>
  <c r="F147" i="33"/>
  <c r="G147" i="33"/>
  <c r="H147" i="33"/>
  <c r="N147" i="33" s="1"/>
  <c r="I147" i="33"/>
  <c r="M147" i="33"/>
  <c r="O147" i="33"/>
  <c r="B148" i="33"/>
  <c r="C148" i="33"/>
  <c r="D148" i="33"/>
  <c r="E148" i="33"/>
  <c r="F148" i="33"/>
  <c r="G148" i="33"/>
  <c r="H148" i="33"/>
  <c r="N148" i="33" s="1"/>
  <c r="I148" i="33"/>
  <c r="M148" i="33"/>
  <c r="O148" i="33" s="1"/>
  <c r="B149" i="33"/>
  <c r="C149" i="33"/>
  <c r="D149" i="33"/>
  <c r="E149" i="33"/>
  <c r="F149" i="33"/>
  <c r="G149" i="33"/>
  <c r="H149" i="33"/>
  <c r="I149" i="33"/>
  <c r="L149" i="33"/>
  <c r="M149" i="33"/>
  <c r="N149" i="33"/>
  <c r="O149" i="33"/>
  <c r="B150" i="33"/>
  <c r="C150" i="33"/>
  <c r="D150" i="33"/>
  <c r="E150" i="33"/>
  <c r="F150" i="33"/>
  <c r="G150" i="33"/>
  <c r="H150" i="33"/>
  <c r="I150" i="33"/>
  <c r="M150" i="33"/>
  <c r="N150" i="33"/>
  <c r="O150" i="33"/>
  <c r="B151" i="33"/>
  <c r="C151" i="33"/>
  <c r="D151" i="33"/>
  <c r="E151" i="33"/>
  <c r="F151" i="33"/>
  <c r="G151" i="33"/>
  <c r="H151" i="33"/>
  <c r="I151" i="33"/>
  <c r="J151" i="33"/>
  <c r="K151" i="33"/>
  <c r="L151" i="33"/>
  <c r="M151" i="33"/>
  <c r="O151" i="33" s="1"/>
  <c r="N151" i="33"/>
  <c r="B152" i="33"/>
  <c r="C152" i="33"/>
  <c r="D152" i="33"/>
  <c r="E152" i="33"/>
  <c r="F152" i="33"/>
  <c r="G152" i="33"/>
  <c r="H152" i="33"/>
  <c r="N152" i="33" s="1"/>
  <c r="P152" i="33" s="1"/>
  <c r="I152" i="33"/>
  <c r="J152" i="33"/>
  <c r="K152" i="33"/>
  <c r="L152" i="33"/>
  <c r="M152" i="33"/>
  <c r="O152" i="33" s="1"/>
  <c r="Q152" i="33"/>
  <c r="B153" i="33"/>
  <c r="C153" i="33"/>
  <c r="D153" i="33"/>
  <c r="E153" i="33"/>
  <c r="F153" i="33"/>
  <c r="G153" i="33"/>
  <c r="H153" i="33"/>
  <c r="N153" i="33" s="1"/>
  <c r="I153" i="33"/>
  <c r="J153" i="33"/>
  <c r="K153" i="33"/>
  <c r="L153" i="33"/>
  <c r="M153" i="33"/>
  <c r="O153" i="33"/>
  <c r="P153" i="33"/>
  <c r="Q153" i="33"/>
  <c r="B154" i="33"/>
  <c r="C154" i="33"/>
  <c r="D154" i="33"/>
  <c r="E154" i="33"/>
  <c r="F154" i="33"/>
  <c r="G154" i="33"/>
  <c r="H154" i="33"/>
  <c r="N154" i="33" s="1"/>
  <c r="I154" i="33"/>
  <c r="M154" i="33"/>
  <c r="O154" i="33"/>
  <c r="P154" i="33"/>
  <c r="Q154" i="33"/>
  <c r="B155" i="33"/>
  <c r="C155" i="33"/>
  <c r="D155" i="33"/>
  <c r="E155" i="33"/>
  <c r="F155" i="33"/>
  <c r="G155" i="33"/>
  <c r="H155" i="33"/>
  <c r="N155" i="33" s="1"/>
  <c r="P155" i="33" s="1"/>
  <c r="I155" i="33"/>
  <c r="M155" i="33"/>
  <c r="O155" i="33"/>
  <c r="B156" i="33"/>
  <c r="C156" i="33"/>
  <c r="D156" i="33"/>
  <c r="E156" i="33"/>
  <c r="F156" i="33"/>
  <c r="G156" i="33"/>
  <c r="H156" i="33"/>
  <c r="N156" i="33" s="1"/>
  <c r="I156" i="33"/>
  <c r="M156" i="33"/>
  <c r="O156" i="33" s="1"/>
  <c r="B157" i="33"/>
  <c r="C157" i="33"/>
  <c r="D157" i="33"/>
  <c r="E157" i="33"/>
  <c r="F157" i="33"/>
  <c r="G157" i="33"/>
  <c r="H157" i="33"/>
  <c r="I157" i="33"/>
  <c r="L157" i="33"/>
  <c r="M157" i="33"/>
  <c r="O157" i="33" s="1"/>
  <c r="N157" i="33"/>
  <c r="B158" i="33"/>
  <c r="C158" i="33"/>
  <c r="D158" i="33"/>
  <c r="E158" i="33"/>
  <c r="F158" i="33"/>
  <c r="G158" i="33"/>
  <c r="J158" i="33" s="1"/>
  <c r="H158" i="33"/>
  <c r="I158" i="33"/>
  <c r="M158" i="33"/>
  <c r="N158" i="33"/>
  <c r="O158" i="33"/>
  <c r="B159" i="33"/>
  <c r="C159" i="33"/>
  <c r="D159" i="33"/>
  <c r="E159" i="33"/>
  <c r="F159" i="33"/>
  <c r="G159" i="33"/>
  <c r="H159" i="33"/>
  <c r="N159" i="33" s="1"/>
  <c r="Q159" i="33" s="1"/>
  <c r="I159" i="33"/>
  <c r="J159" i="33"/>
  <c r="K159" i="33"/>
  <c r="L159" i="33"/>
  <c r="M159" i="33"/>
  <c r="O159" i="33" s="1"/>
  <c r="P159" i="33"/>
  <c r="B160" i="33"/>
  <c r="C160" i="33"/>
  <c r="D160" i="33"/>
  <c r="E160" i="33"/>
  <c r="F160" i="33"/>
  <c r="G160" i="33"/>
  <c r="J160" i="33" s="1"/>
  <c r="H160" i="33"/>
  <c r="N160" i="33" s="1"/>
  <c r="I160" i="33"/>
  <c r="M160" i="33"/>
  <c r="O160" i="33" s="1"/>
  <c r="B161" i="33"/>
  <c r="C161" i="33"/>
  <c r="D161" i="33"/>
  <c r="E161" i="33"/>
  <c r="F161" i="33"/>
  <c r="G161" i="33"/>
  <c r="H161" i="33"/>
  <c r="N161" i="33" s="1"/>
  <c r="I161" i="33"/>
  <c r="J161" i="33"/>
  <c r="K161" i="33"/>
  <c r="L161" i="33"/>
  <c r="M161" i="33"/>
  <c r="O161" i="33" s="1"/>
  <c r="B162" i="33"/>
  <c r="C162" i="33"/>
  <c r="D162" i="33"/>
  <c r="E162" i="33"/>
  <c r="F162" i="33"/>
  <c r="G162" i="33"/>
  <c r="L162" i="33" s="1"/>
  <c r="H162" i="33"/>
  <c r="N162" i="33" s="1"/>
  <c r="I162" i="33"/>
  <c r="J162" i="33"/>
  <c r="K162" i="33"/>
  <c r="M162" i="33"/>
  <c r="O162" i="33"/>
  <c r="B163" i="33"/>
  <c r="C163" i="33"/>
  <c r="D163" i="33"/>
  <c r="E163" i="33"/>
  <c r="F163" i="33"/>
  <c r="G163" i="33"/>
  <c r="J163" i="33" s="1"/>
  <c r="H163" i="33"/>
  <c r="N163" i="33" s="1"/>
  <c r="P163" i="33" s="1"/>
  <c r="I163" i="33"/>
  <c r="M163" i="33"/>
  <c r="O163" i="33"/>
  <c r="B164" i="33"/>
  <c r="C164" i="33"/>
  <c r="D164" i="33"/>
  <c r="E164" i="33"/>
  <c r="F164" i="33"/>
  <c r="G164" i="33"/>
  <c r="H164" i="33"/>
  <c r="N164" i="33" s="1"/>
  <c r="Q164" i="33" s="1"/>
  <c r="I164" i="33"/>
  <c r="M164" i="33"/>
  <c r="O164" i="33"/>
  <c r="P164" i="33"/>
  <c r="B165" i="33"/>
  <c r="C165" i="33"/>
  <c r="D165" i="33"/>
  <c r="E165" i="33"/>
  <c r="F165" i="33"/>
  <c r="G165" i="33"/>
  <c r="H165" i="33"/>
  <c r="I165" i="33"/>
  <c r="M165" i="33"/>
  <c r="N165" i="33"/>
  <c r="O165" i="33"/>
  <c r="B166" i="33"/>
  <c r="C166" i="33"/>
  <c r="D166" i="33"/>
  <c r="E166" i="33"/>
  <c r="F166" i="33"/>
  <c r="G166" i="33"/>
  <c r="J166" i="33" s="1"/>
  <c r="H166" i="33"/>
  <c r="I166" i="33"/>
  <c r="L166" i="33"/>
  <c r="M166" i="33"/>
  <c r="O166" i="33" s="1"/>
  <c r="N166" i="33"/>
  <c r="B167" i="33"/>
  <c r="C167" i="33"/>
  <c r="D167" i="33"/>
  <c r="E167" i="33"/>
  <c r="F167" i="33"/>
  <c r="G167" i="33"/>
  <c r="H167" i="33"/>
  <c r="I167" i="33"/>
  <c r="J167" i="33"/>
  <c r="K167" i="33"/>
  <c r="L167" i="33"/>
  <c r="M167" i="33"/>
  <c r="O167" i="33" s="1"/>
  <c r="N167" i="33"/>
  <c r="P167" i="33" s="1"/>
  <c r="B168" i="33"/>
  <c r="C168" i="33"/>
  <c r="D168" i="33"/>
  <c r="E168" i="33"/>
  <c r="F168" i="33"/>
  <c r="G168" i="33"/>
  <c r="H168" i="33"/>
  <c r="N168" i="33" s="1"/>
  <c r="I168" i="33"/>
  <c r="J168" i="33"/>
  <c r="K168" i="33"/>
  <c r="L168" i="33"/>
  <c r="M168" i="33"/>
  <c r="O168" i="33" s="1"/>
  <c r="B169" i="33"/>
  <c r="C169" i="33"/>
  <c r="D169" i="33"/>
  <c r="E169" i="33"/>
  <c r="F169" i="33"/>
  <c r="G169" i="33"/>
  <c r="H169" i="33"/>
  <c r="N169" i="33" s="1"/>
  <c r="I169" i="33"/>
  <c r="J169" i="33"/>
  <c r="K169" i="33"/>
  <c r="L169" i="33"/>
  <c r="M169" i="33"/>
  <c r="O169" i="33"/>
  <c r="B170" i="33"/>
  <c r="C170" i="33"/>
  <c r="D170" i="33"/>
  <c r="E170" i="33"/>
  <c r="F170" i="33"/>
  <c r="G170" i="33"/>
  <c r="L170" i="33" s="1"/>
  <c r="H170" i="33"/>
  <c r="N170" i="33" s="1"/>
  <c r="P170" i="33" s="1"/>
  <c r="I170" i="33"/>
  <c r="J170" i="33"/>
  <c r="K170" i="33"/>
  <c r="M170" i="33"/>
  <c r="O170" i="33"/>
  <c r="Q170" i="33"/>
  <c r="B171" i="33"/>
  <c r="C171" i="33"/>
  <c r="D171" i="33"/>
  <c r="E171" i="33"/>
  <c r="F171" i="33"/>
  <c r="G171" i="33"/>
  <c r="J171" i="33" s="1"/>
  <c r="H171" i="33"/>
  <c r="N171" i="33" s="1"/>
  <c r="I171" i="33"/>
  <c r="M171" i="33"/>
  <c r="O171" i="33"/>
  <c r="B172" i="33"/>
  <c r="C172" i="33"/>
  <c r="D172" i="33"/>
  <c r="E172" i="33"/>
  <c r="F172" i="33"/>
  <c r="G172" i="33"/>
  <c r="H172" i="33"/>
  <c r="N172" i="33" s="1"/>
  <c r="Q172" i="33" s="1"/>
  <c r="I172" i="33"/>
  <c r="M172" i="33"/>
  <c r="O172" i="33"/>
  <c r="P172" i="33"/>
  <c r="B173" i="33"/>
  <c r="C173" i="33"/>
  <c r="D173" i="33"/>
  <c r="E173" i="33"/>
  <c r="F173" i="33"/>
  <c r="G173" i="33"/>
  <c r="H173" i="33"/>
  <c r="I173" i="33"/>
  <c r="M173" i="33"/>
  <c r="N173" i="33"/>
  <c r="O173" i="33"/>
  <c r="B174" i="33"/>
  <c r="C174" i="33"/>
  <c r="D174" i="33"/>
  <c r="E174" i="33"/>
  <c r="F174" i="33"/>
  <c r="G174" i="33"/>
  <c r="J174" i="33" s="1"/>
  <c r="H174" i="33"/>
  <c r="I174" i="33"/>
  <c r="L174" i="33"/>
  <c r="M174" i="33"/>
  <c r="O174" i="33" s="1"/>
  <c r="N174" i="33"/>
  <c r="B175" i="33"/>
  <c r="C175" i="33"/>
  <c r="D175" i="33"/>
  <c r="E175" i="33"/>
  <c r="F175" i="33"/>
  <c r="G175" i="33"/>
  <c r="H175" i="33"/>
  <c r="I175" i="33"/>
  <c r="J175" i="33"/>
  <c r="K175" i="33"/>
  <c r="L175" i="33"/>
  <c r="M175" i="33"/>
  <c r="O175" i="33" s="1"/>
  <c r="N175" i="33"/>
  <c r="P175" i="33" s="1"/>
  <c r="B176" i="33"/>
  <c r="C176" i="33"/>
  <c r="D176" i="33"/>
  <c r="E176" i="33"/>
  <c r="F176" i="33"/>
  <c r="G176" i="33"/>
  <c r="H176" i="33"/>
  <c r="N176" i="33" s="1"/>
  <c r="I176" i="33"/>
  <c r="J176" i="33"/>
  <c r="K176" i="33"/>
  <c r="L176" i="33"/>
  <c r="M176" i="33"/>
  <c r="O176" i="33" s="1"/>
  <c r="B177" i="33"/>
  <c r="C177" i="33"/>
  <c r="D177" i="33"/>
  <c r="E177" i="33"/>
  <c r="F177" i="33"/>
  <c r="G177" i="33"/>
  <c r="H177" i="33"/>
  <c r="N177" i="33" s="1"/>
  <c r="I177" i="33"/>
  <c r="J177" i="33"/>
  <c r="K177" i="33"/>
  <c r="L177" i="33"/>
  <c r="M177" i="33"/>
  <c r="O177" i="33"/>
  <c r="B178" i="33"/>
  <c r="C178" i="33"/>
  <c r="D178" i="33"/>
  <c r="E178" i="33"/>
  <c r="F178" i="33"/>
  <c r="G178" i="33"/>
  <c r="L178" i="33" s="1"/>
  <c r="H178" i="33"/>
  <c r="N178" i="33" s="1"/>
  <c r="P178" i="33" s="1"/>
  <c r="I178" i="33"/>
  <c r="J178" i="33"/>
  <c r="K178" i="33"/>
  <c r="M178" i="33"/>
  <c r="O178" i="33"/>
  <c r="B179" i="33"/>
  <c r="C179" i="33"/>
  <c r="D179" i="33"/>
  <c r="E179" i="33"/>
  <c r="F179" i="33"/>
  <c r="G179" i="33"/>
  <c r="J179" i="33" s="1"/>
  <c r="H179" i="33"/>
  <c r="N179" i="33" s="1"/>
  <c r="I179" i="33"/>
  <c r="M179" i="33"/>
  <c r="O179" i="33"/>
  <c r="P179" i="33"/>
  <c r="Q179" i="33"/>
  <c r="B180" i="33"/>
  <c r="C180" i="33"/>
  <c r="D180" i="33"/>
  <c r="E180" i="33"/>
  <c r="F180" i="33"/>
  <c r="G180" i="33"/>
  <c r="H180" i="33"/>
  <c r="N180" i="33" s="1"/>
  <c r="Q180" i="33" s="1"/>
  <c r="I180" i="33"/>
  <c r="M180" i="33"/>
  <c r="O180" i="33"/>
  <c r="B181" i="33"/>
  <c r="C181" i="33"/>
  <c r="D181" i="33"/>
  <c r="E181" i="33"/>
  <c r="F181" i="33"/>
  <c r="G181" i="33"/>
  <c r="H181" i="33"/>
  <c r="I181" i="33"/>
  <c r="M181" i="33"/>
  <c r="N181" i="33"/>
  <c r="O181" i="33"/>
  <c r="B182" i="33"/>
  <c r="C182" i="33"/>
  <c r="D182" i="33"/>
  <c r="E182" i="33"/>
  <c r="F182" i="33"/>
  <c r="G182" i="33"/>
  <c r="J182" i="33" s="1"/>
  <c r="H182" i="33"/>
  <c r="I182" i="33"/>
  <c r="L182" i="33"/>
  <c r="M182" i="33"/>
  <c r="O182" i="33" s="1"/>
  <c r="N182" i="33"/>
  <c r="B183" i="33"/>
  <c r="C183" i="33"/>
  <c r="D183" i="33"/>
  <c r="E183" i="33"/>
  <c r="F183" i="33"/>
  <c r="G183" i="33"/>
  <c r="H183" i="33"/>
  <c r="I183" i="33"/>
  <c r="J183" i="33"/>
  <c r="K183" i="33"/>
  <c r="L183" i="33"/>
  <c r="M183" i="33"/>
  <c r="O183" i="33" s="1"/>
  <c r="N183" i="33"/>
  <c r="P183" i="33" s="1"/>
  <c r="B184" i="33"/>
  <c r="C184" i="33"/>
  <c r="D184" i="33"/>
  <c r="E184" i="33"/>
  <c r="F184" i="33"/>
  <c r="G184" i="33"/>
  <c r="H184" i="33"/>
  <c r="N184" i="33" s="1"/>
  <c r="I184" i="33"/>
  <c r="J184" i="33"/>
  <c r="K184" i="33"/>
  <c r="L184" i="33"/>
  <c r="M184" i="33"/>
  <c r="O184" i="33" s="1"/>
  <c r="B185" i="33"/>
  <c r="C185" i="33"/>
  <c r="D185" i="33"/>
  <c r="E185" i="33"/>
  <c r="F185" i="33"/>
  <c r="G185" i="33"/>
  <c r="H185" i="33"/>
  <c r="N185" i="33" s="1"/>
  <c r="I185" i="33"/>
  <c r="J185" i="33"/>
  <c r="K185" i="33"/>
  <c r="L185" i="33"/>
  <c r="M185" i="33"/>
  <c r="O185" i="33"/>
  <c r="B186" i="33"/>
  <c r="C186" i="33"/>
  <c r="D186" i="33"/>
  <c r="E186" i="33"/>
  <c r="F186" i="33"/>
  <c r="G186" i="33"/>
  <c r="L186" i="33" s="1"/>
  <c r="H186" i="33"/>
  <c r="N186" i="33" s="1"/>
  <c r="P186" i="33" s="1"/>
  <c r="I186" i="33"/>
  <c r="J186" i="33"/>
  <c r="K186" i="33"/>
  <c r="M186" i="33"/>
  <c r="O186" i="33"/>
  <c r="B187" i="33"/>
  <c r="C187" i="33"/>
  <c r="D187" i="33"/>
  <c r="E187" i="33"/>
  <c r="F187" i="33"/>
  <c r="G187" i="33"/>
  <c r="J187" i="33" s="1"/>
  <c r="H187" i="33"/>
  <c r="N187" i="33" s="1"/>
  <c r="I187" i="33"/>
  <c r="M187" i="33"/>
  <c r="O187" i="33"/>
  <c r="P187" i="33"/>
  <c r="Q187" i="33"/>
  <c r="B188" i="33"/>
  <c r="C188" i="33"/>
  <c r="D188" i="33"/>
  <c r="E188" i="33"/>
  <c r="F188" i="33"/>
  <c r="G188" i="33"/>
  <c r="H188" i="33"/>
  <c r="N188" i="33" s="1"/>
  <c r="I188" i="33"/>
  <c r="M188" i="33"/>
  <c r="O188" i="33"/>
  <c r="B189" i="33"/>
  <c r="C189" i="33"/>
  <c r="D189" i="33"/>
  <c r="E189" i="33"/>
  <c r="F189" i="33"/>
  <c r="G189" i="33"/>
  <c r="H189" i="33"/>
  <c r="I189" i="33"/>
  <c r="M189" i="33"/>
  <c r="N189" i="33"/>
  <c r="O189" i="33"/>
  <c r="B190" i="33"/>
  <c r="C190" i="33"/>
  <c r="D190" i="33"/>
  <c r="E190" i="33"/>
  <c r="F190" i="33"/>
  <c r="G190" i="33"/>
  <c r="J190" i="33" s="1"/>
  <c r="H190" i="33"/>
  <c r="I190" i="33"/>
  <c r="L190" i="33"/>
  <c r="M190" i="33"/>
  <c r="O190" i="33" s="1"/>
  <c r="N190" i="33"/>
  <c r="B191" i="33"/>
  <c r="C191" i="33"/>
  <c r="D191" i="33"/>
  <c r="E191" i="33"/>
  <c r="F191" i="33"/>
  <c r="G191" i="33"/>
  <c r="H191" i="33"/>
  <c r="I191" i="33"/>
  <c r="J191" i="33"/>
  <c r="K191" i="33"/>
  <c r="L191" i="33"/>
  <c r="M191" i="33"/>
  <c r="O191" i="33" s="1"/>
  <c r="N191" i="33"/>
  <c r="P191" i="33" s="1"/>
  <c r="B192" i="33"/>
  <c r="C192" i="33"/>
  <c r="D192" i="33"/>
  <c r="E192" i="33"/>
  <c r="F192" i="33"/>
  <c r="G192" i="33"/>
  <c r="H192" i="33"/>
  <c r="N192" i="33" s="1"/>
  <c r="I192" i="33"/>
  <c r="J192" i="33"/>
  <c r="K192" i="33"/>
  <c r="L192" i="33"/>
  <c r="M192" i="33"/>
  <c r="O192" i="33" s="1"/>
  <c r="B193" i="33"/>
  <c r="C193" i="33"/>
  <c r="D193" i="33"/>
  <c r="E193" i="33"/>
  <c r="F193" i="33"/>
  <c r="G193" i="33"/>
  <c r="H193" i="33"/>
  <c r="N193" i="33" s="1"/>
  <c r="I193" i="33"/>
  <c r="J193" i="33"/>
  <c r="K193" i="33"/>
  <c r="L193" i="33"/>
  <c r="M193" i="33"/>
  <c r="O193" i="33"/>
  <c r="B194" i="33"/>
  <c r="C194" i="33"/>
  <c r="D194" i="33"/>
  <c r="E194" i="33"/>
  <c r="F194" i="33"/>
  <c r="G194" i="33"/>
  <c r="L194" i="33" s="1"/>
  <c r="H194" i="33"/>
  <c r="N194" i="33" s="1"/>
  <c r="I194" i="33"/>
  <c r="J194" i="33"/>
  <c r="K194" i="33"/>
  <c r="M194" i="33"/>
  <c r="O194" i="33"/>
  <c r="B195" i="33"/>
  <c r="C195" i="33"/>
  <c r="D195" i="33"/>
  <c r="E195" i="33"/>
  <c r="F195" i="33"/>
  <c r="G195" i="33"/>
  <c r="J195" i="33" s="1"/>
  <c r="H195" i="33"/>
  <c r="N195" i="33" s="1"/>
  <c r="P195" i="33" s="1"/>
  <c r="I195" i="33"/>
  <c r="M195" i="33"/>
  <c r="O195" i="33"/>
  <c r="B196" i="33"/>
  <c r="C196" i="33"/>
  <c r="D196" i="33"/>
  <c r="E196" i="33"/>
  <c r="F196" i="33"/>
  <c r="G196" i="33"/>
  <c r="H196" i="33"/>
  <c r="N196" i="33" s="1"/>
  <c r="Q196" i="33" s="1"/>
  <c r="I196" i="33"/>
  <c r="M196" i="33"/>
  <c r="O196" i="33"/>
  <c r="P196" i="33"/>
  <c r="B197" i="33"/>
  <c r="C197" i="33"/>
  <c r="D197" i="33"/>
  <c r="E197" i="33"/>
  <c r="F197" i="33"/>
  <c r="G197" i="33"/>
  <c r="H197" i="33"/>
  <c r="I197" i="33"/>
  <c r="M197" i="33"/>
  <c r="N197" i="33"/>
  <c r="O197" i="33"/>
  <c r="B198" i="33"/>
  <c r="C198" i="33"/>
  <c r="D198" i="33"/>
  <c r="E198" i="33"/>
  <c r="F198" i="33"/>
  <c r="G198" i="33"/>
  <c r="J198" i="33" s="1"/>
  <c r="H198" i="33"/>
  <c r="I198" i="33"/>
  <c r="L198" i="33"/>
  <c r="M198" i="33"/>
  <c r="O198" i="33" s="1"/>
  <c r="N198" i="33"/>
  <c r="B199" i="33"/>
  <c r="C199" i="33"/>
  <c r="D199" i="33"/>
  <c r="E199" i="33"/>
  <c r="F199" i="33"/>
  <c r="G199" i="33"/>
  <c r="H199" i="33"/>
  <c r="I199" i="33"/>
  <c r="J199" i="33"/>
  <c r="K199" i="33"/>
  <c r="L199" i="33"/>
  <c r="M199" i="33"/>
  <c r="O199" i="33" s="1"/>
  <c r="N199" i="33"/>
  <c r="P199" i="33" s="1"/>
  <c r="B200" i="33"/>
  <c r="C200" i="33"/>
  <c r="D200" i="33"/>
  <c r="E200" i="33"/>
  <c r="F200" i="33"/>
  <c r="G200" i="33"/>
  <c r="H200" i="33"/>
  <c r="N200" i="33" s="1"/>
  <c r="I200" i="33"/>
  <c r="J200" i="33"/>
  <c r="K200" i="33"/>
  <c r="L200" i="33"/>
  <c r="M200" i="33"/>
  <c r="O200" i="33" s="1"/>
  <c r="B201" i="33"/>
  <c r="C201" i="33"/>
  <c r="D201" i="33"/>
  <c r="E201" i="33"/>
  <c r="F201" i="33"/>
  <c r="G201" i="33"/>
  <c r="H201" i="33"/>
  <c r="N201" i="33" s="1"/>
  <c r="I201" i="33"/>
  <c r="J201" i="33"/>
  <c r="K201" i="33"/>
  <c r="L201" i="33"/>
  <c r="M201" i="33"/>
  <c r="O201" i="33"/>
  <c r="B202" i="33"/>
  <c r="C202" i="33"/>
  <c r="D202" i="33"/>
  <c r="E202" i="33"/>
  <c r="F202" i="33"/>
  <c r="G202" i="33"/>
  <c r="L202" i="33" s="1"/>
  <c r="H202" i="33"/>
  <c r="N202" i="33" s="1"/>
  <c r="P202" i="33" s="1"/>
  <c r="I202" i="33"/>
  <c r="J202" i="33"/>
  <c r="K202" i="33"/>
  <c r="M202" i="33"/>
  <c r="O202" i="33"/>
  <c r="Q202" i="33"/>
  <c r="B203" i="33"/>
  <c r="C203" i="33"/>
  <c r="D203" i="33"/>
  <c r="E203" i="33"/>
  <c r="F203" i="33"/>
  <c r="G203" i="33"/>
  <c r="J203" i="33" s="1"/>
  <c r="H203" i="33"/>
  <c r="N203" i="33" s="1"/>
  <c r="I203" i="33"/>
  <c r="M203" i="33"/>
  <c r="O203" i="33"/>
  <c r="B204" i="33"/>
  <c r="C204" i="33"/>
  <c r="D204" i="33"/>
  <c r="E204" i="33"/>
  <c r="F204" i="33"/>
  <c r="G204" i="33"/>
  <c r="H204" i="33"/>
  <c r="N204" i="33" s="1"/>
  <c r="Q204" i="33" s="1"/>
  <c r="I204" i="33"/>
  <c r="M204" i="33"/>
  <c r="O204" i="33"/>
  <c r="P204" i="33"/>
  <c r="B205" i="33"/>
  <c r="C205" i="33"/>
  <c r="D205" i="33"/>
  <c r="E205" i="33"/>
  <c r="F205" i="33"/>
  <c r="G205" i="33"/>
  <c r="H205" i="33"/>
  <c r="I205" i="33"/>
  <c r="M205" i="33"/>
  <c r="N205" i="33"/>
  <c r="O205" i="33"/>
  <c r="B206" i="33"/>
  <c r="C206" i="33"/>
  <c r="D206" i="33"/>
  <c r="E206" i="33"/>
  <c r="F206" i="33"/>
  <c r="G206" i="33"/>
  <c r="J206" i="33" s="1"/>
  <c r="H206" i="33"/>
  <c r="I206" i="33"/>
  <c r="L206" i="33"/>
  <c r="M206" i="33"/>
  <c r="O206" i="33" s="1"/>
  <c r="N206" i="33"/>
  <c r="B207" i="33"/>
  <c r="C207" i="33"/>
  <c r="D207" i="33"/>
  <c r="E207" i="33"/>
  <c r="F207" i="33"/>
  <c r="G207" i="33"/>
  <c r="H207" i="33"/>
  <c r="I207" i="33"/>
  <c r="J207" i="33"/>
  <c r="K207" i="33"/>
  <c r="L207" i="33"/>
  <c r="M207" i="33"/>
  <c r="O207" i="33" s="1"/>
  <c r="N207" i="33"/>
  <c r="P207" i="33" s="1"/>
  <c r="B208" i="33"/>
  <c r="C208" i="33"/>
  <c r="D208" i="33"/>
  <c r="E208" i="33"/>
  <c r="F208" i="33"/>
  <c r="G208" i="33"/>
  <c r="H208" i="33"/>
  <c r="N208" i="33" s="1"/>
  <c r="I208" i="33"/>
  <c r="J208" i="33"/>
  <c r="K208" i="33"/>
  <c r="L208" i="33"/>
  <c r="M208" i="33"/>
  <c r="O208" i="33" s="1"/>
  <c r="B209" i="33"/>
  <c r="C209" i="33"/>
  <c r="D209" i="33"/>
  <c r="E209" i="33"/>
  <c r="F209" i="33"/>
  <c r="G209" i="33"/>
  <c r="H209" i="33"/>
  <c r="N209" i="33" s="1"/>
  <c r="I209" i="33"/>
  <c r="J209" i="33"/>
  <c r="K209" i="33"/>
  <c r="L209" i="33"/>
  <c r="M209" i="33"/>
  <c r="O209" i="33"/>
  <c r="B210" i="33"/>
  <c r="C210" i="33"/>
  <c r="D210" i="33"/>
  <c r="E210" i="33"/>
  <c r="F210" i="33"/>
  <c r="G210" i="33"/>
  <c r="L210" i="33" s="1"/>
  <c r="H210" i="33"/>
  <c r="N210" i="33" s="1"/>
  <c r="P210" i="33" s="1"/>
  <c r="I210" i="33"/>
  <c r="J210" i="33"/>
  <c r="K210" i="33"/>
  <c r="M210" i="33"/>
  <c r="O210" i="33"/>
  <c r="B211" i="33"/>
  <c r="C211" i="33"/>
  <c r="D211" i="33"/>
  <c r="E211" i="33"/>
  <c r="F211" i="33"/>
  <c r="G211" i="33"/>
  <c r="J211" i="33" s="1"/>
  <c r="H211" i="33"/>
  <c r="N211" i="33" s="1"/>
  <c r="I211" i="33"/>
  <c r="M211" i="33"/>
  <c r="O211" i="33"/>
  <c r="P211" i="33"/>
  <c r="Q211" i="33"/>
  <c r="B212" i="33"/>
  <c r="C212" i="33"/>
  <c r="D212" i="33"/>
  <c r="E212" i="33"/>
  <c r="F212" i="33"/>
  <c r="G212" i="33"/>
  <c r="H212" i="33"/>
  <c r="N212" i="33" s="1"/>
  <c r="Q212" i="33" s="1"/>
  <c r="I212" i="33"/>
  <c r="M212" i="33"/>
  <c r="O212" i="33"/>
  <c r="B213" i="33"/>
  <c r="C213" i="33"/>
  <c r="D213" i="33"/>
  <c r="E213" i="33"/>
  <c r="F213" i="33"/>
  <c r="G213" i="33"/>
  <c r="H213" i="33"/>
  <c r="I213" i="33"/>
  <c r="M213" i="33"/>
  <c r="N213" i="33"/>
  <c r="O213" i="33"/>
  <c r="B214" i="33"/>
  <c r="C214" i="33"/>
  <c r="D214" i="33"/>
  <c r="E214" i="33"/>
  <c r="F214" i="33"/>
  <c r="G214" i="33"/>
  <c r="K214" i="33" s="1"/>
  <c r="H214" i="33"/>
  <c r="I214" i="33"/>
  <c r="J214" i="33"/>
  <c r="L214" i="33"/>
  <c r="M214" i="33"/>
  <c r="O214" i="33" s="1"/>
  <c r="N214" i="33"/>
  <c r="B215" i="33"/>
  <c r="C215" i="33"/>
  <c r="D215" i="33"/>
  <c r="E215" i="33"/>
  <c r="F215" i="33"/>
  <c r="G215" i="33"/>
  <c r="H215" i="33"/>
  <c r="I215" i="33"/>
  <c r="J215" i="33"/>
  <c r="K215" i="33"/>
  <c r="L215" i="33"/>
  <c r="M215" i="33"/>
  <c r="O215" i="33" s="1"/>
  <c r="N215" i="33"/>
  <c r="P215" i="33" s="1"/>
  <c r="Q215" i="33"/>
  <c r="B216" i="33"/>
  <c r="C216" i="33"/>
  <c r="D216" i="33"/>
  <c r="E216" i="33"/>
  <c r="F216" i="33"/>
  <c r="G216" i="33"/>
  <c r="H216" i="33"/>
  <c r="N216" i="33" s="1"/>
  <c r="I216" i="33"/>
  <c r="J216" i="33"/>
  <c r="K216" i="33"/>
  <c r="L216" i="33"/>
  <c r="M216" i="33"/>
  <c r="O216" i="33" s="1"/>
  <c r="B217" i="33"/>
  <c r="C217" i="33"/>
  <c r="D217" i="33"/>
  <c r="E217" i="33"/>
  <c r="F217" i="33"/>
  <c r="G217" i="33"/>
  <c r="L217" i="33" s="1"/>
  <c r="H217" i="33"/>
  <c r="N217" i="33" s="1"/>
  <c r="I217" i="33"/>
  <c r="J217" i="33"/>
  <c r="K217" i="33"/>
  <c r="M217" i="33"/>
  <c r="O217" i="33"/>
  <c r="B218" i="33"/>
  <c r="C218" i="33"/>
  <c r="D218" i="33"/>
  <c r="E218" i="33"/>
  <c r="F218" i="33"/>
  <c r="G218" i="33"/>
  <c r="L218" i="33" s="1"/>
  <c r="H218" i="33"/>
  <c r="N218" i="33" s="1"/>
  <c r="P218" i="33" s="1"/>
  <c r="I218" i="33"/>
  <c r="J218" i="33"/>
  <c r="K218" i="33"/>
  <c r="M218" i="33"/>
  <c r="O218" i="33"/>
  <c r="B219" i="33"/>
  <c r="C219" i="33"/>
  <c r="D219" i="33"/>
  <c r="E219" i="33"/>
  <c r="F219" i="33"/>
  <c r="G219" i="33"/>
  <c r="J219" i="33" s="1"/>
  <c r="H219" i="33"/>
  <c r="N219" i="33" s="1"/>
  <c r="Q219" i="33" s="1"/>
  <c r="I219" i="33"/>
  <c r="M219" i="33"/>
  <c r="O219" i="33"/>
  <c r="P219" i="33"/>
  <c r="B220" i="33"/>
  <c r="C220" i="33"/>
  <c r="D220" i="33"/>
  <c r="E220" i="33"/>
  <c r="F220" i="33"/>
  <c r="G220" i="33"/>
  <c r="H220" i="33"/>
  <c r="N220" i="33" s="1"/>
  <c r="I220" i="33"/>
  <c r="M220" i="33"/>
  <c r="O220" i="33"/>
  <c r="B221" i="33"/>
  <c r="C221" i="33"/>
  <c r="D221" i="33"/>
  <c r="E221" i="33"/>
  <c r="F221" i="33"/>
  <c r="G221" i="33"/>
  <c r="H221" i="33"/>
  <c r="I221" i="33"/>
  <c r="M221" i="33"/>
  <c r="N221" i="33"/>
  <c r="O221" i="33"/>
  <c r="B222" i="33"/>
  <c r="C222" i="33"/>
  <c r="D222" i="33"/>
  <c r="E222" i="33"/>
  <c r="F222" i="33"/>
  <c r="G222" i="33"/>
  <c r="J222" i="33" s="1"/>
  <c r="H222" i="33"/>
  <c r="I222" i="33"/>
  <c r="L222" i="33"/>
  <c r="M222" i="33"/>
  <c r="O222" i="33" s="1"/>
  <c r="N222" i="33"/>
  <c r="B223" i="33"/>
  <c r="C223" i="33"/>
  <c r="D223" i="33"/>
  <c r="E223" i="33"/>
  <c r="F223" i="33"/>
  <c r="G223" i="33"/>
  <c r="H223" i="33"/>
  <c r="I223" i="33"/>
  <c r="J223" i="33"/>
  <c r="K223" i="33"/>
  <c r="L223" i="33"/>
  <c r="M223" i="33"/>
  <c r="O223" i="33" s="1"/>
  <c r="N223" i="33"/>
  <c r="P223" i="33" s="1"/>
  <c r="B224" i="33"/>
  <c r="C224" i="33"/>
  <c r="D224" i="33"/>
  <c r="E224" i="33"/>
  <c r="F224" i="33"/>
  <c r="G224" i="33"/>
  <c r="H224" i="33"/>
  <c r="N224" i="33" s="1"/>
  <c r="I224" i="33"/>
  <c r="J224" i="33"/>
  <c r="K224" i="33"/>
  <c r="L224" i="33"/>
  <c r="M224" i="33"/>
  <c r="O224" i="33" s="1"/>
  <c r="B225" i="33"/>
  <c r="C225" i="33"/>
  <c r="D225" i="33"/>
  <c r="E225" i="33"/>
  <c r="F225" i="33"/>
  <c r="G225" i="33"/>
  <c r="H225" i="33"/>
  <c r="N225" i="33" s="1"/>
  <c r="I225" i="33"/>
  <c r="J225" i="33"/>
  <c r="K225" i="33"/>
  <c r="L225" i="33"/>
  <c r="M225" i="33"/>
  <c r="O225" i="33"/>
  <c r="B226" i="33"/>
  <c r="C226" i="33"/>
  <c r="D226" i="33"/>
  <c r="E226" i="33"/>
  <c r="F226" i="33"/>
  <c r="G226" i="33"/>
  <c r="L226" i="33" s="1"/>
  <c r="H226" i="33"/>
  <c r="N226" i="33" s="1"/>
  <c r="I226" i="33"/>
  <c r="J226" i="33"/>
  <c r="K226" i="33"/>
  <c r="M226" i="33"/>
  <c r="O226" i="33"/>
  <c r="B227" i="33"/>
  <c r="C227" i="33"/>
  <c r="D227" i="33"/>
  <c r="E227" i="33"/>
  <c r="F227" i="33"/>
  <c r="G227" i="33"/>
  <c r="J227" i="33" s="1"/>
  <c r="H227" i="33"/>
  <c r="N227" i="33" s="1"/>
  <c r="P227" i="33" s="1"/>
  <c r="I227" i="33"/>
  <c r="M227" i="33"/>
  <c r="O227" i="33"/>
  <c r="B228" i="33"/>
  <c r="C228" i="33"/>
  <c r="D228" i="33"/>
  <c r="E228" i="33"/>
  <c r="F228" i="33"/>
  <c r="G228" i="33"/>
  <c r="H228" i="33"/>
  <c r="N228" i="33" s="1"/>
  <c r="Q228" i="33" s="1"/>
  <c r="I228" i="33"/>
  <c r="M228" i="33"/>
  <c r="O228" i="33"/>
  <c r="P228" i="33"/>
  <c r="B229" i="33"/>
  <c r="C229" i="33"/>
  <c r="D229" i="33"/>
  <c r="E229" i="33"/>
  <c r="F229" i="33"/>
  <c r="G229" i="33"/>
  <c r="H229" i="33"/>
  <c r="I229" i="33"/>
  <c r="M229" i="33"/>
  <c r="N229" i="33"/>
  <c r="O229" i="33"/>
  <c r="B230" i="33"/>
  <c r="C230" i="33"/>
  <c r="D230" i="33"/>
  <c r="E230" i="33"/>
  <c r="F230" i="33"/>
  <c r="G230" i="33"/>
  <c r="J230" i="33" s="1"/>
  <c r="H230" i="33"/>
  <c r="I230" i="33"/>
  <c r="L230" i="33"/>
  <c r="M230" i="33"/>
  <c r="O230" i="33" s="1"/>
  <c r="N230" i="33"/>
  <c r="B231" i="33"/>
  <c r="C231" i="33"/>
  <c r="D231" i="33"/>
  <c r="E231" i="33"/>
  <c r="F231" i="33"/>
  <c r="G231" i="33"/>
  <c r="H231" i="33"/>
  <c r="I231" i="33"/>
  <c r="J231" i="33"/>
  <c r="K231" i="33"/>
  <c r="L231" i="33"/>
  <c r="M231" i="33"/>
  <c r="O231" i="33" s="1"/>
  <c r="N231" i="33"/>
  <c r="P231" i="33" s="1"/>
  <c r="B232" i="33"/>
  <c r="C232" i="33"/>
  <c r="D232" i="33"/>
  <c r="E232" i="33"/>
  <c r="F232" i="33"/>
  <c r="G232" i="33"/>
  <c r="H232" i="33"/>
  <c r="N232" i="33" s="1"/>
  <c r="I232" i="33"/>
  <c r="J232" i="33"/>
  <c r="K232" i="33"/>
  <c r="L232" i="33"/>
  <c r="M232" i="33"/>
  <c r="O232" i="33" s="1"/>
  <c r="B233" i="33"/>
  <c r="C233" i="33"/>
  <c r="D233" i="33"/>
  <c r="E233" i="33"/>
  <c r="F233" i="33"/>
  <c r="G233" i="33"/>
  <c r="H233" i="33"/>
  <c r="N233" i="33" s="1"/>
  <c r="I233" i="33"/>
  <c r="J233" i="33"/>
  <c r="K233" i="33"/>
  <c r="L233" i="33"/>
  <c r="M233" i="33"/>
  <c r="O233" i="33"/>
  <c r="B234" i="33"/>
  <c r="C234" i="33"/>
  <c r="D234" i="33"/>
  <c r="E234" i="33"/>
  <c r="F234" i="33"/>
  <c r="G234" i="33"/>
  <c r="L234" i="33" s="1"/>
  <c r="H234" i="33"/>
  <c r="N234" i="33" s="1"/>
  <c r="P234" i="33" s="1"/>
  <c r="I234" i="33"/>
  <c r="J234" i="33"/>
  <c r="K234" i="33"/>
  <c r="M234" i="33"/>
  <c r="O234" i="33"/>
  <c r="Q234" i="33"/>
  <c r="B235" i="33"/>
  <c r="C235" i="33"/>
  <c r="D235" i="33"/>
  <c r="E235" i="33"/>
  <c r="F235" i="33"/>
  <c r="G235" i="33"/>
  <c r="J235" i="33" s="1"/>
  <c r="H235" i="33"/>
  <c r="N235" i="33" s="1"/>
  <c r="I235" i="33"/>
  <c r="M235" i="33"/>
  <c r="O235" i="33"/>
  <c r="B236" i="33"/>
  <c r="C236" i="33"/>
  <c r="D236" i="33"/>
  <c r="E236" i="33"/>
  <c r="F236" i="33"/>
  <c r="G236" i="33"/>
  <c r="H236" i="33"/>
  <c r="N236" i="33" s="1"/>
  <c r="Q236" i="33" s="1"/>
  <c r="I236" i="33"/>
  <c r="M236" i="33"/>
  <c r="O236" i="33"/>
  <c r="P236" i="33"/>
  <c r="B237" i="33"/>
  <c r="C237" i="33"/>
  <c r="D237" i="33"/>
  <c r="E237" i="33"/>
  <c r="F237" i="33"/>
  <c r="G237" i="33"/>
  <c r="H237" i="33"/>
  <c r="I237" i="33"/>
  <c r="M237" i="33"/>
  <c r="N237" i="33"/>
  <c r="O237" i="33"/>
  <c r="B238" i="33"/>
  <c r="C238" i="33"/>
  <c r="D238" i="33"/>
  <c r="E238" i="33"/>
  <c r="F238" i="33"/>
  <c r="G238" i="33"/>
  <c r="J238" i="33" s="1"/>
  <c r="H238" i="33"/>
  <c r="I238" i="33"/>
  <c r="L238" i="33"/>
  <c r="M238" i="33"/>
  <c r="O238" i="33" s="1"/>
  <c r="N238" i="33"/>
  <c r="B239" i="33"/>
  <c r="C239" i="33"/>
  <c r="D239" i="33"/>
  <c r="E239" i="33"/>
  <c r="F239" i="33"/>
  <c r="G239" i="33"/>
  <c r="H239" i="33"/>
  <c r="I239" i="33"/>
  <c r="J239" i="33"/>
  <c r="K239" i="33"/>
  <c r="L239" i="33"/>
  <c r="M239" i="33"/>
  <c r="O239" i="33" s="1"/>
  <c r="N239" i="33"/>
  <c r="P239" i="33" s="1"/>
  <c r="B240" i="33"/>
  <c r="C240" i="33"/>
  <c r="D240" i="33"/>
  <c r="E240" i="33"/>
  <c r="F240" i="33"/>
  <c r="G240" i="33"/>
  <c r="H240" i="33"/>
  <c r="N240" i="33" s="1"/>
  <c r="I240" i="33"/>
  <c r="J240" i="33"/>
  <c r="K240" i="33"/>
  <c r="L240" i="33"/>
  <c r="M240" i="33"/>
  <c r="O240" i="33" s="1"/>
  <c r="B241" i="33"/>
  <c r="C241" i="33"/>
  <c r="D241" i="33"/>
  <c r="E241" i="33"/>
  <c r="F241" i="33"/>
  <c r="G241" i="33"/>
  <c r="H241" i="33"/>
  <c r="N241" i="33" s="1"/>
  <c r="I241" i="33"/>
  <c r="J241" i="33"/>
  <c r="K241" i="33"/>
  <c r="L241" i="33"/>
  <c r="M241" i="33"/>
  <c r="O241" i="33"/>
  <c r="B242" i="33"/>
  <c r="C242" i="33"/>
  <c r="D242" i="33"/>
  <c r="E242" i="33"/>
  <c r="F242" i="33"/>
  <c r="G242" i="33"/>
  <c r="L242" i="33" s="1"/>
  <c r="H242" i="33"/>
  <c r="N242" i="33" s="1"/>
  <c r="P242" i="33" s="1"/>
  <c r="I242" i="33"/>
  <c r="J242" i="33"/>
  <c r="K242" i="33"/>
  <c r="M242" i="33"/>
  <c r="O242" i="33"/>
  <c r="B243" i="33"/>
  <c r="C243" i="33"/>
  <c r="D243" i="33"/>
  <c r="E243" i="33"/>
  <c r="F243" i="33"/>
  <c r="G243" i="33"/>
  <c r="H243" i="33"/>
  <c r="N243" i="33" s="1"/>
  <c r="P243" i="33" s="1"/>
  <c r="I243" i="33"/>
  <c r="M243" i="33"/>
  <c r="O243" i="33"/>
  <c r="B244" i="33"/>
  <c r="C244" i="33"/>
  <c r="D244" i="33"/>
  <c r="E244" i="33"/>
  <c r="F244" i="33"/>
  <c r="G244" i="33"/>
  <c r="H244" i="33"/>
  <c r="I244" i="33"/>
  <c r="M244" i="33"/>
  <c r="N244" i="33"/>
  <c r="Q244" i="33" s="1"/>
  <c r="O244" i="33"/>
  <c r="P244" i="33"/>
  <c r="B245" i="33"/>
  <c r="C245" i="33"/>
  <c r="D245" i="33"/>
  <c r="E245" i="33"/>
  <c r="F245" i="33"/>
  <c r="G245" i="33"/>
  <c r="H245" i="33"/>
  <c r="I245" i="33"/>
  <c r="M245" i="33"/>
  <c r="O245" i="33" s="1"/>
  <c r="N245" i="33"/>
  <c r="B246" i="33"/>
  <c r="C246" i="33"/>
  <c r="D246" i="33"/>
  <c r="E246" i="33"/>
  <c r="F246" i="33"/>
  <c r="G246" i="33"/>
  <c r="H246" i="33"/>
  <c r="I246" i="33"/>
  <c r="M246" i="33"/>
  <c r="N246" i="33"/>
  <c r="O246" i="33"/>
  <c r="B247" i="33"/>
  <c r="C247" i="33"/>
  <c r="D247" i="33"/>
  <c r="E247" i="33"/>
  <c r="F247" i="33"/>
  <c r="G247" i="33"/>
  <c r="H247" i="33"/>
  <c r="I247" i="33"/>
  <c r="J247" i="33"/>
  <c r="K247" i="33"/>
  <c r="L247" i="33"/>
  <c r="M247" i="33"/>
  <c r="O247" i="33" s="1"/>
  <c r="N247" i="33"/>
  <c r="P247" i="33" s="1"/>
  <c r="B248" i="33"/>
  <c r="C248" i="33"/>
  <c r="D248" i="33"/>
  <c r="E248" i="33"/>
  <c r="F248" i="33"/>
  <c r="G248" i="33"/>
  <c r="H248" i="33"/>
  <c r="N248" i="33" s="1"/>
  <c r="P248" i="33" s="1"/>
  <c r="I248" i="33"/>
  <c r="J248" i="33"/>
  <c r="K248" i="33"/>
  <c r="L248" i="33"/>
  <c r="M248" i="33"/>
  <c r="O248" i="33" s="1"/>
  <c r="Q248" i="33"/>
  <c r="B249" i="33"/>
  <c r="C249" i="33"/>
  <c r="D249" i="33"/>
  <c r="E249" i="33"/>
  <c r="F249" i="33"/>
  <c r="G249" i="33"/>
  <c r="H249" i="33"/>
  <c r="N249" i="33" s="1"/>
  <c r="P249" i="33" s="1"/>
  <c r="I249" i="33"/>
  <c r="J249" i="33"/>
  <c r="K249" i="33"/>
  <c r="L249" i="33"/>
  <c r="M249" i="33"/>
  <c r="O249" i="33"/>
  <c r="Q249" i="33"/>
  <c r="B250" i="33"/>
  <c r="C250" i="33"/>
  <c r="D250" i="33"/>
  <c r="E250" i="33"/>
  <c r="F250" i="33"/>
  <c r="G250" i="33"/>
  <c r="H250" i="33"/>
  <c r="I250" i="33"/>
  <c r="J250" i="33"/>
  <c r="K250" i="33"/>
  <c r="L250" i="33"/>
  <c r="M250" i="33"/>
  <c r="N250" i="33"/>
  <c r="O250" i="33"/>
  <c r="B251" i="33"/>
  <c r="C251" i="33"/>
  <c r="D251" i="33"/>
  <c r="E251" i="33"/>
  <c r="F251" i="33"/>
  <c r="G251" i="33"/>
  <c r="L251" i="33" s="1"/>
  <c r="H251" i="33"/>
  <c r="I251" i="33"/>
  <c r="J251" i="33"/>
  <c r="K251" i="33"/>
  <c r="M251" i="33"/>
  <c r="O251" i="33" s="1"/>
  <c r="N251" i="33"/>
  <c r="B252" i="33"/>
  <c r="C252" i="33"/>
  <c r="D252" i="33"/>
  <c r="E252" i="33"/>
  <c r="F252" i="33"/>
  <c r="G252" i="33"/>
  <c r="H252" i="33"/>
  <c r="N252" i="33" s="1"/>
  <c r="I252" i="33"/>
  <c r="J252" i="33"/>
  <c r="K252" i="33"/>
  <c r="L252" i="33"/>
  <c r="M252" i="33"/>
  <c r="O252" i="33" s="1"/>
  <c r="B253" i="33"/>
  <c r="C253" i="33"/>
  <c r="D253" i="33"/>
  <c r="E253" i="33"/>
  <c r="F253" i="33"/>
  <c r="G253" i="33"/>
  <c r="H253" i="33"/>
  <c r="N253" i="33" s="1"/>
  <c r="I253" i="33"/>
  <c r="J253" i="33"/>
  <c r="K253" i="33"/>
  <c r="L253" i="33"/>
  <c r="M253" i="33"/>
  <c r="O253" i="33"/>
  <c r="B254" i="33"/>
  <c r="C254" i="33"/>
  <c r="D254" i="33"/>
  <c r="E254" i="33"/>
  <c r="F254" i="33"/>
  <c r="G254" i="33"/>
  <c r="L254" i="33" s="1"/>
  <c r="H254" i="33"/>
  <c r="N254" i="33" s="1"/>
  <c r="I254" i="33"/>
  <c r="J254" i="33"/>
  <c r="K254" i="33"/>
  <c r="M254" i="33"/>
  <c r="O254" i="33"/>
  <c r="B255" i="33"/>
  <c r="C255" i="33"/>
  <c r="D255" i="33"/>
  <c r="E255" i="33"/>
  <c r="F255" i="33"/>
  <c r="G255" i="33"/>
  <c r="K255" i="33" s="1"/>
  <c r="H255" i="33"/>
  <c r="N255" i="33" s="1"/>
  <c r="I255" i="33"/>
  <c r="J255" i="33"/>
  <c r="M255" i="33"/>
  <c r="O255" i="33"/>
  <c r="B256" i="33"/>
  <c r="C256" i="33"/>
  <c r="D256" i="33"/>
  <c r="E256" i="33"/>
  <c r="F256" i="33"/>
  <c r="G256" i="33"/>
  <c r="J256" i="33" s="1"/>
  <c r="H256" i="33"/>
  <c r="N256" i="33" s="1"/>
  <c r="P256" i="33" s="1"/>
  <c r="I256" i="33"/>
  <c r="M256" i="33"/>
  <c r="O256" i="33"/>
  <c r="B257" i="33"/>
  <c r="C257" i="33"/>
  <c r="D257" i="33"/>
  <c r="E257" i="33"/>
  <c r="F257" i="33"/>
  <c r="G257" i="33"/>
  <c r="H257" i="33"/>
  <c r="N257" i="33" s="1"/>
  <c r="Q257" i="33" s="1"/>
  <c r="I257" i="33"/>
  <c r="M257" i="33"/>
  <c r="O257" i="33"/>
  <c r="P257" i="33"/>
  <c r="B258" i="33"/>
  <c r="C258" i="33"/>
  <c r="D258" i="33"/>
  <c r="E258" i="33"/>
  <c r="F258" i="33"/>
  <c r="G258" i="33"/>
  <c r="H258" i="33"/>
  <c r="I258" i="33"/>
  <c r="M258" i="33"/>
  <c r="N258" i="33"/>
  <c r="O258" i="33"/>
  <c r="B259" i="33"/>
  <c r="C259" i="33"/>
  <c r="D259" i="33"/>
  <c r="E259" i="33"/>
  <c r="F259" i="33"/>
  <c r="G259" i="33"/>
  <c r="H259" i="33"/>
  <c r="I259" i="33"/>
  <c r="J259" i="33"/>
  <c r="K259" i="33"/>
  <c r="L259" i="33"/>
  <c r="M259" i="33"/>
  <c r="O259" i="33" s="1"/>
  <c r="N259" i="33"/>
  <c r="B260" i="33"/>
  <c r="C260" i="33"/>
  <c r="D260" i="33"/>
  <c r="E260" i="33"/>
  <c r="F260" i="33"/>
  <c r="G260" i="33"/>
  <c r="H260" i="33"/>
  <c r="N260" i="33" s="1"/>
  <c r="I260" i="33"/>
  <c r="J260" i="33"/>
  <c r="K260" i="33"/>
  <c r="L260" i="33"/>
  <c r="M260" i="33"/>
  <c r="O260" i="33" s="1"/>
  <c r="B261" i="33"/>
  <c r="C261" i="33"/>
  <c r="D261" i="33"/>
  <c r="E261" i="33"/>
  <c r="F261" i="33"/>
  <c r="G261" i="33"/>
  <c r="H261" i="33"/>
  <c r="N261" i="33" s="1"/>
  <c r="I261" i="33"/>
  <c r="J261" i="33"/>
  <c r="K261" i="33"/>
  <c r="L261" i="33"/>
  <c r="M261" i="33"/>
  <c r="O261" i="33"/>
  <c r="B262" i="33"/>
  <c r="C262" i="33"/>
  <c r="D262" i="33"/>
  <c r="E262" i="33"/>
  <c r="F262" i="33"/>
  <c r="G262" i="33"/>
  <c r="L262" i="33" s="1"/>
  <c r="H262" i="33"/>
  <c r="N262" i="33" s="1"/>
  <c r="I262" i="33"/>
  <c r="J262" i="33"/>
  <c r="K262" i="33"/>
  <c r="M262" i="33"/>
  <c r="O262" i="33"/>
  <c r="B263" i="33"/>
  <c r="C263" i="33"/>
  <c r="D263" i="33"/>
  <c r="E263" i="33"/>
  <c r="F263" i="33"/>
  <c r="G263" i="33"/>
  <c r="K263" i="33" s="1"/>
  <c r="H263" i="33"/>
  <c r="N263" i="33" s="1"/>
  <c r="P263" i="33" s="1"/>
  <c r="I263" i="33"/>
  <c r="J263" i="33"/>
  <c r="M263" i="33"/>
  <c r="O263" i="33"/>
  <c r="Q263" i="33"/>
  <c r="B264" i="33"/>
  <c r="C264" i="33"/>
  <c r="D264" i="33"/>
  <c r="E264" i="33"/>
  <c r="F264" i="33"/>
  <c r="G264" i="33"/>
  <c r="J264" i="33" s="1"/>
  <c r="H264" i="33"/>
  <c r="N264" i="33" s="1"/>
  <c r="I264" i="33"/>
  <c r="M264" i="33"/>
  <c r="O264" i="33"/>
  <c r="B265" i="33"/>
  <c r="C265" i="33"/>
  <c r="D265" i="33"/>
  <c r="E265" i="33"/>
  <c r="F265" i="33"/>
  <c r="G265" i="33"/>
  <c r="H265" i="33"/>
  <c r="N265" i="33" s="1"/>
  <c r="Q265" i="33" s="1"/>
  <c r="I265" i="33"/>
  <c r="M265" i="33"/>
  <c r="O265" i="33"/>
  <c r="P265" i="33"/>
  <c r="B266" i="33"/>
  <c r="C266" i="33"/>
  <c r="D266" i="33"/>
  <c r="E266" i="33"/>
  <c r="F266" i="33"/>
  <c r="G266" i="33"/>
  <c r="H266" i="33"/>
  <c r="I266" i="33"/>
  <c r="M266" i="33"/>
  <c r="N266" i="33"/>
  <c r="O266" i="33"/>
  <c r="B267" i="33"/>
  <c r="C267" i="33"/>
  <c r="D267" i="33"/>
  <c r="E267" i="33"/>
  <c r="F267" i="33"/>
  <c r="G267" i="33"/>
  <c r="H267" i="33"/>
  <c r="I267" i="33"/>
  <c r="J267" i="33"/>
  <c r="K267" i="33"/>
  <c r="L267" i="33"/>
  <c r="M267" i="33"/>
  <c r="O267" i="33" s="1"/>
  <c r="N267" i="33"/>
  <c r="B268" i="33"/>
  <c r="C268" i="33"/>
  <c r="D268" i="33"/>
  <c r="E268" i="33"/>
  <c r="F268" i="33"/>
  <c r="G268" i="33"/>
  <c r="H268" i="33"/>
  <c r="N268" i="33" s="1"/>
  <c r="I268" i="33"/>
  <c r="J268" i="33"/>
  <c r="K268" i="33"/>
  <c r="L268" i="33"/>
  <c r="M268" i="33"/>
  <c r="O268" i="33" s="1"/>
  <c r="B269" i="33"/>
  <c r="C269" i="33"/>
  <c r="D269" i="33"/>
  <c r="E269" i="33"/>
  <c r="F269" i="33"/>
  <c r="G269" i="33"/>
  <c r="H269" i="33"/>
  <c r="N269" i="33" s="1"/>
  <c r="I269" i="33"/>
  <c r="J269" i="33"/>
  <c r="K269" i="33"/>
  <c r="L269" i="33"/>
  <c r="M269" i="33"/>
  <c r="O269" i="33" s="1"/>
  <c r="B270" i="33"/>
  <c r="C270" i="33"/>
  <c r="D270" i="33"/>
  <c r="E270" i="33"/>
  <c r="F270" i="33"/>
  <c r="G270" i="33"/>
  <c r="L270" i="33" s="1"/>
  <c r="H270" i="33"/>
  <c r="N270" i="33" s="1"/>
  <c r="I270" i="33"/>
  <c r="J270" i="33"/>
  <c r="K270" i="33"/>
  <c r="M270" i="33"/>
  <c r="O270" i="33"/>
  <c r="B271" i="33"/>
  <c r="C271" i="33"/>
  <c r="D271" i="33"/>
  <c r="E271" i="33"/>
  <c r="F271" i="33"/>
  <c r="G271" i="33"/>
  <c r="K271" i="33" s="1"/>
  <c r="H271" i="33"/>
  <c r="N271" i="33" s="1"/>
  <c r="P271" i="33" s="1"/>
  <c r="I271" i="33"/>
  <c r="J271" i="33"/>
  <c r="M271" i="33"/>
  <c r="O271" i="33"/>
  <c r="Q271" i="33"/>
  <c r="B272" i="33"/>
  <c r="C272" i="33"/>
  <c r="D272" i="33"/>
  <c r="E272" i="33"/>
  <c r="F272" i="33"/>
  <c r="G272" i="33"/>
  <c r="J272" i="33" s="1"/>
  <c r="H272" i="33"/>
  <c r="N272" i="33" s="1"/>
  <c r="I272" i="33"/>
  <c r="M272" i="33"/>
  <c r="O272" i="33"/>
  <c r="B273" i="33"/>
  <c r="C273" i="33"/>
  <c r="D273" i="33"/>
  <c r="E273" i="33"/>
  <c r="F273" i="33"/>
  <c r="G273" i="33"/>
  <c r="H273" i="33"/>
  <c r="N273" i="33" s="1"/>
  <c r="Q273" i="33" s="1"/>
  <c r="I273" i="33"/>
  <c r="M273" i="33"/>
  <c r="O273" i="33"/>
  <c r="P273" i="33"/>
  <c r="B274" i="33"/>
  <c r="C274" i="33"/>
  <c r="D274" i="33"/>
  <c r="E274" i="33"/>
  <c r="F274" i="33"/>
  <c r="G274" i="33"/>
  <c r="H274" i="33"/>
  <c r="I274" i="33"/>
  <c r="M274" i="33"/>
  <c r="N274" i="33"/>
  <c r="O274" i="33"/>
  <c r="B275" i="33"/>
  <c r="C275" i="33"/>
  <c r="D275" i="33"/>
  <c r="E275" i="33"/>
  <c r="F275" i="33"/>
  <c r="G275" i="33"/>
  <c r="H275" i="33"/>
  <c r="I275" i="33"/>
  <c r="J275" i="33"/>
  <c r="K275" i="33"/>
  <c r="L275" i="33"/>
  <c r="M275" i="33"/>
  <c r="O275" i="33" s="1"/>
  <c r="N275" i="33"/>
  <c r="B276" i="33"/>
  <c r="C276" i="33"/>
  <c r="D276" i="33"/>
  <c r="E276" i="33"/>
  <c r="F276" i="33"/>
  <c r="G276" i="33"/>
  <c r="H276" i="33"/>
  <c r="N276" i="33" s="1"/>
  <c r="I276" i="33"/>
  <c r="J276" i="33"/>
  <c r="K276" i="33"/>
  <c r="L276" i="33"/>
  <c r="M276" i="33"/>
  <c r="O276" i="33" s="1"/>
  <c r="B277" i="33"/>
  <c r="C277" i="33"/>
  <c r="D277" i="33"/>
  <c r="E277" i="33"/>
  <c r="F277" i="33"/>
  <c r="G277" i="33"/>
  <c r="H277" i="33"/>
  <c r="N277" i="33" s="1"/>
  <c r="I277" i="33"/>
  <c r="J277" i="33"/>
  <c r="K277" i="33"/>
  <c r="L277" i="33"/>
  <c r="M277" i="33"/>
  <c r="O277" i="33" s="1"/>
  <c r="B278" i="33"/>
  <c r="C278" i="33"/>
  <c r="D278" i="33"/>
  <c r="E278" i="33"/>
  <c r="F278" i="33"/>
  <c r="G278" i="33"/>
  <c r="L278" i="33" s="1"/>
  <c r="H278" i="33"/>
  <c r="N278" i="33" s="1"/>
  <c r="I278" i="33"/>
  <c r="J278" i="33"/>
  <c r="K278" i="33"/>
  <c r="M278" i="33"/>
  <c r="O278" i="33"/>
  <c r="B279" i="33"/>
  <c r="C279" i="33"/>
  <c r="D279" i="33"/>
  <c r="E279" i="33"/>
  <c r="F279" i="33"/>
  <c r="G279" i="33"/>
  <c r="K279" i="33" s="1"/>
  <c r="H279" i="33"/>
  <c r="N279" i="33" s="1"/>
  <c r="P279" i="33" s="1"/>
  <c r="I279" i="33"/>
  <c r="J279" i="33"/>
  <c r="M279" i="33"/>
  <c r="O279" i="33"/>
  <c r="B280" i="33"/>
  <c r="C280" i="33"/>
  <c r="D280" i="33"/>
  <c r="E280" i="33"/>
  <c r="F280" i="33"/>
  <c r="G280" i="33"/>
  <c r="J280" i="33" s="1"/>
  <c r="H280" i="33"/>
  <c r="N280" i="33" s="1"/>
  <c r="I280" i="33"/>
  <c r="M280" i="33"/>
  <c r="O280" i="33"/>
  <c r="P280" i="33"/>
  <c r="Q280" i="33"/>
  <c r="B281" i="33"/>
  <c r="C281" i="33"/>
  <c r="D281" i="33"/>
  <c r="E281" i="33"/>
  <c r="F281" i="33"/>
  <c r="G281" i="33"/>
  <c r="H281" i="33"/>
  <c r="N281" i="33" s="1"/>
  <c r="Q281" i="33" s="1"/>
  <c r="I281" i="33"/>
  <c r="M281" i="33"/>
  <c r="O281" i="33"/>
  <c r="B282" i="33"/>
  <c r="C282" i="33"/>
  <c r="D282" i="33"/>
  <c r="E282" i="33"/>
  <c r="F282" i="33"/>
  <c r="G282" i="33"/>
  <c r="H282" i="33"/>
  <c r="I282" i="33"/>
  <c r="M282" i="33"/>
  <c r="N282" i="33"/>
  <c r="O282" i="33"/>
  <c r="B283" i="33"/>
  <c r="C283" i="33"/>
  <c r="D283" i="33"/>
  <c r="E283" i="33"/>
  <c r="F283" i="33"/>
  <c r="G283" i="33"/>
  <c r="H283" i="33"/>
  <c r="I283" i="33"/>
  <c r="J283" i="33"/>
  <c r="K283" i="33"/>
  <c r="L283" i="33"/>
  <c r="M283" i="33"/>
  <c r="O283" i="33" s="1"/>
  <c r="N283" i="33"/>
  <c r="B284" i="33"/>
  <c r="C284" i="33"/>
  <c r="D284" i="33"/>
  <c r="E284" i="33"/>
  <c r="F284" i="33"/>
  <c r="G284" i="33"/>
  <c r="H284" i="33"/>
  <c r="N284" i="33" s="1"/>
  <c r="I284" i="33"/>
  <c r="J284" i="33"/>
  <c r="K284" i="33"/>
  <c r="L284" i="33"/>
  <c r="M284" i="33"/>
  <c r="O284" i="33" s="1"/>
  <c r="B285" i="33"/>
  <c r="C285" i="33"/>
  <c r="D285" i="33"/>
  <c r="E285" i="33"/>
  <c r="F285" i="33"/>
  <c r="G285" i="33"/>
  <c r="H285" i="33"/>
  <c r="N285" i="33" s="1"/>
  <c r="I285" i="33"/>
  <c r="J285" i="33"/>
  <c r="K285" i="33"/>
  <c r="L285" i="33"/>
  <c r="M285" i="33"/>
  <c r="O285" i="33"/>
  <c r="B286" i="33"/>
  <c r="C286" i="33"/>
  <c r="D286" i="33"/>
  <c r="E286" i="33"/>
  <c r="F286" i="33"/>
  <c r="G286" i="33"/>
  <c r="L286" i="33" s="1"/>
  <c r="H286" i="33"/>
  <c r="N286" i="33" s="1"/>
  <c r="I286" i="33"/>
  <c r="J286" i="33"/>
  <c r="K286" i="33"/>
  <c r="M286" i="33"/>
  <c r="O286" i="33"/>
  <c r="B287" i="33"/>
  <c r="C287" i="33"/>
  <c r="D287" i="33"/>
  <c r="E287" i="33"/>
  <c r="F287" i="33"/>
  <c r="G287" i="33"/>
  <c r="K287" i="33" s="1"/>
  <c r="H287" i="33"/>
  <c r="N287" i="33" s="1"/>
  <c r="P287" i="33" s="1"/>
  <c r="I287" i="33"/>
  <c r="J287" i="33"/>
  <c r="M287" i="33"/>
  <c r="O287" i="33"/>
  <c r="B288" i="33"/>
  <c r="C288" i="33"/>
  <c r="D288" i="33"/>
  <c r="E288" i="33"/>
  <c r="F288" i="33"/>
  <c r="G288" i="33"/>
  <c r="J288" i="33" s="1"/>
  <c r="H288" i="33"/>
  <c r="N288" i="33" s="1"/>
  <c r="I288" i="33"/>
  <c r="M288" i="33"/>
  <c r="O288" i="33"/>
  <c r="P288" i="33"/>
  <c r="Q288" i="33"/>
  <c r="B289" i="33"/>
  <c r="C289" i="33"/>
  <c r="D289" i="33"/>
  <c r="E289" i="33"/>
  <c r="F289" i="33"/>
  <c r="G289" i="33"/>
  <c r="H289" i="33"/>
  <c r="N289" i="33" s="1"/>
  <c r="I289" i="33"/>
  <c r="M289" i="33"/>
  <c r="O289" i="33"/>
  <c r="B290" i="33"/>
  <c r="C290" i="33"/>
  <c r="D290" i="33"/>
  <c r="E290" i="33"/>
  <c r="F290" i="33"/>
  <c r="G290" i="33"/>
  <c r="H290" i="33"/>
  <c r="I290" i="33"/>
  <c r="M290" i="33"/>
  <c r="N290" i="33"/>
  <c r="O290" i="33"/>
  <c r="B291" i="33"/>
  <c r="C291" i="33"/>
  <c r="D291" i="33"/>
  <c r="E291" i="33"/>
  <c r="F291" i="33"/>
  <c r="G291" i="33"/>
  <c r="H291" i="33"/>
  <c r="I291" i="33"/>
  <c r="J291" i="33"/>
  <c r="K291" i="33"/>
  <c r="L291" i="33"/>
  <c r="M291" i="33"/>
  <c r="O291" i="33" s="1"/>
  <c r="N291" i="33"/>
  <c r="B292" i="33"/>
  <c r="C292" i="33"/>
  <c r="D292" i="33"/>
  <c r="E292" i="33"/>
  <c r="F292" i="33"/>
  <c r="G292" i="33"/>
  <c r="H292" i="33"/>
  <c r="N292" i="33" s="1"/>
  <c r="I292" i="33"/>
  <c r="J292" i="33"/>
  <c r="K292" i="33"/>
  <c r="L292" i="33"/>
  <c r="M292" i="33"/>
  <c r="O292" i="33" s="1"/>
  <c r="B293" i="33"/>
  <c r="C293" i="33"/>
  <c r="D293" i="33"/>
  <c r="E293" i="33"/>
  <c r="F293" i="33"/>
  <c r="G293" i="33"/>
  <c r="H293" i="33"/>
  <c r="N293" i="33" s="1"/>
  <c r="I293" i="33"/>
  <c r="J293" i="33"/>
  <c r="K293" i="33"/>
  <c r="L293" i="33"/>
  <c r="M293" i="33"/>
  <c r="O293" i="33" s="1"/>
  <c r="B294" i="33"/>
  <c r="C294" i="33"/>
  <c r="D294" i="33"/>
  <c r="E294" i="33"/>
  <c r="F294" i="33"/>
  <c r="G294" i="33"/>
  <c r="L294" i="33" s="1"/>
  <c r="H294" i="33"/>
  <c r="N294" i="33" s="1"/>
  <c r="I294" i="33"/>
  <c r="J294" i="33"/>
  <c r="K294" i="33"/>
  <c r="M294" i="33"/>
  <c r="O294" i="33"/>
  <c r="B295" i="33"/>
  <c r="C295" i="33"/>
  <c r="D295" i="33"/>
  <c r="E295" i="33"/>
  <c r="F295" i="33"/>
  <c r="G295" i="33"/>
  <c r="K295" i="33" s="1"/>
  <c r="H295" i="33"/>
  <c r="N295" i="33" s="1"/>
  <c r="I295" i="33"/>
  <c r="J295" i="33"/>
  <c r="M295" i="33"/>
  <c r="O295" i="33"/>
  <c r="B296" i="33"/>
  <c r="C296" i="33"/>
  <c r="D296" i="33"/>
  <c r="E296" i="33"/>
  <c r="F296" i="33"/>
  <c r="G296" i="33"/>
  <c r="J296" i="33" s="1"/>
  <c r="H296" i="33"/>
  <c r="N296" i="33" s="1"/>
  <c r="Q296" i="33" s="1"/>
  <c r="I296" i="33"/>
  <c r="M296" i="33"/>
  <c r="O296" i="33"/>
  <c r="P296" i="33"/>
  <c r="B297" i="33"/>
  <c r="C297" i="33"/>
  <c r="D297" i="33"/>
  <c r="E297" i="33"/>
  <c r="F297" i="33"/>
  <c r="G297" i="33"/>
  <c r="H297" i="33"/>
  <c r="N297" i="33" s="1"/>
  <c r="I297" i="33"/>
  <c r="M297" i="33"/>
  <c r="O297" i="33"/>
  <c r="B298" i="33"/>
  <c r="C298" i="33"/>
  <c r="D298" i="33"/>
  <c r="E298" i="33"/>
  <c r="F298" i="33"/>
  <c r="G298" i="33"/>
  <c r="H298" i="33"/>
  <c r="I298" i="33"/>
  <c r="M298" i="33"/>
  <c r="N298" i="33"/>
  <c r="O298" i="33"/>
  <c r="B299" i="33"/>
  <c r="C299" i="33"/>
  <c r="D299" i="33"/>
  <c r="E299" i="33"/>
  <c r="F299" i="33"/>
  <c r="G299" i="33"/>
  <c r="H299" i="33"/>
  <c r="I299" i="33"/>
  <c r="J299" i="33"/>
  <c r="K299" i="33"/>
  <c r="L299" i="33"/>
  <c r="M299" i="33"/>
  <c r="O299" i="33" s="1"/>
  <c r="N299" i="33"/>
  <c r="B300" i="33"/>
  <c r="C300" i="33"/>
  <c r="D300" i="33"/>
  <c r="E300" i="33"/>
  <c r="F300" i="33"/>
  <c r="G300" i="33"/>
  <c r="H300" i="33"/>
  <c r="N300" i="33" s="1"/>
  <c r="I300" i="33"/>
  <c r="J300" i="33"/>
  <c r="K300" i="33"/>
  <c r="L300" i="33"/>
  <c r="M300" i="33"/>
  <c r="O300" i="33" s="1"/>
  <c r="B301" i="33"/>
  <c r="C301" i="33"/>
  <c r="D301" i="33"/>
  <c r="E301" i="33"/>
  <c r="F301" i="33"/>
  <c r="G301" i="33"/>
  <c r="H301" i="33"/>
  <c r="N301" i="33" s="1"/>
  <c r="I301" i="33"/>
  <c r="J301" i="33"/>
  <c r="K301" i="33"/>
  <c r="L301" i="33"/>
  <c r="M301" i="33"/>
  <c r="O301" i="33" s="1"/>
  <c r="B302" i="33"/>
  <c r="C302" i="33"/>
  <c r="D302" i="33"/>
  <c r="E302" i="33"/>
  <c r="F302" i="33"/>
  <c r="G302" i="33"/>
  <c r="L302" i="33" s="1"/>
  <c r="H302" i="33"/>
  <c r="N302" i="33" s="1"/>
  <c r="P302" i="33" s="1"/>
  <c r="I302" i="33"/>
  <c r="J302" i="33"/>
  <c r="K302" i="33"/>
  <c r="M302" i="33"/>
  <c r="O302" i="33"/>
  <c r="B303" i="33"/>
  <c r="C303" i="33"/>
  <c r="D303" i="33"/>
  <c r="E303" i="33"/>
  <c r="F303" i="33"/>
  <c r="G303" i="33"/>
  <c r="H303" i="33"/>
  <c r="N303" i="33" s="1"/>
  <c r="P303" i="33" s="1"/>
  <c r="I303" i="33"/>
  <c r="J303" i="33"/>
  <c r="M303" i="33"/>
  <c r="O303" i="33"/>
  <c r="B304" i="33"/>
  <c r="C304" i="33"/>
  <c r="D304" i="33"/>
  <c r="E304" i="33"/>
  <c r="F304" i="33"/>
  <c r="G304" i="33"/>
  <c r="H304" i="33"/>
  <c r="I304" i="33"/>
  <c r="M304" i="33"/>
  <c r="N304" i="33"/>
  <c r="Q304" i="33" s="1"/>
  <c r="O304" i="33"/>
  <c r="P304" i="33"/>
  <c r="B305" i="33"/>
  <c r="C305" i="33"/>
  <c r="D305" i="33"/>
  <c r="E305" i="33"/>
  <c r="F305" i="33"/>
  <c r="G305" i="33"/>
  <c r="H305" i="33"/>
  <c r="N305" i="33" s="1"/>
  <c r="I305" i="33"/>
  <c r="M305" i="33"/>
  <c r="O305" i="33"/>
  <c r="B306" i="33"/>
  <c r="C306" i="33"/>
  <c r="D306" i="33"/>
  <c r="E306" i="33"/>
  <c r="F306" i="33"/>
  <c r="G306" i="33"/>
  <c r="H306" i="33"/>
  <c r="I306" i="33"/>
  <c r="L306" i="33"/>
  <c r="M306" i="33"/>
  <c r="O306" i="33" s="1"/>
  <c r="N306" i="33"/>
  <c r="B307" i="33"/>
  <c r="C307" i="33"/>
  <c r="D307" i="33"/>
  <c r="E307" i="33"/>
  <c r="F307" i="33"/>
  <c r="G307" i="33"/>
  <c r="H307" i="33"/>
  <c r="I307" i="33"/>
  <c r="J307" i="33"/>
  <c r="K307" i="33"/>
  <c r="L307" i="33"/>
  <c r="M307" i="33"/>
  <c r="O307" i="33" s="1"/>
  <c r="N307" i="33"/>
  <c r="B308" i="33"/>
  <c r="C308" i="33"/>
  <c r="D308" i="33"/>
  <c r="E308" i="33"/>
  <c r="F308" i="33"/>
  <c r="G308" i="33"/>
  <c r="H308" i="33"/>
  <c r="N308" i="33" s="1"/>
  <c r="I308" i="33"/>
  <c r="J308" i="33"/>
  <c r="K308" i="33"/>
  <c r="L308" i="33"/>
  <c r="M308" i="33"/>
  <c r="O308" i="33" s="1"/>
  <c r="B309" i="33"/>
  <c r="C309" i="33"/>
  <c r="D309" i="33"/>
  <c r="E309" i="33"/>
  <c r="F309" i="33"/>
  <c r="G309" i="33"/>
  <c r="H309" i="33"/>
  <c r="N309" i="33" s="1"/>
  <c r="P309" i="33" s="1"/>
  <c r="I309" i="33"/>
  <c r="J309" i="33"/>
  <c r="K309" i="33"/>
  <c r="L309" i="33"/>
  <c r="M309" i="33"/>
  <c r="O309" i="33" s="1"/>
  <c r="Q309" i="33"/>
  <c r="B310" i="33"/>
  <c r="C310" i="33"/>
  <c r="D310" i="33"/>
  <c r="E310" i="33"/>
  <c r="F310" i="33"/>
  <c r="G310" i="33"/>
  <c r="L310" i="33" s="1"/>
  <c r="H310" i="33"/>
  <c r="N310" i="33" s="1"/>
  <c r="P310" i="33" s="1"/>
  <c r="I310" i="33"/>
  <c r="J310" i="33"/>
  <c r="K310" i="33"/>
  <c r="M310" i="33"/>
  <c r="O310" i="33"/>
  <c r="B311" i="33"/>
  <c r="C311" i="33"/>
  <c r="D311" i="33"/>
  <c r="E311" i="33"/>
  <c r="F311" i="33"/>
  <c r="G311" i="33"/>
  <c r="H311" i="33"/>
  <c r="N311" i="33" s="1"/>
  <c r="I311" i="33"/>
  <c r="M311" i="33"/>
  <c r="O311" i="33"/>
  <c r="B312" i="33"/>
  <c r="C312" i="33"/>
  <c r="D312" i="33"/>
  <c r="E312" i="33"/>
  <c r="F312" i="33"/>
  <c r="G312" i="33"/>
  <c r="H312" i="33"/>
  <c r="N312" i="33" s="1"/>
  <c r="I312" i="33"/>
  <c r="M312" i="33"/>
  <c r="O312" i="33" s="1"/>
  <c r="B313" i="33"/>
  <c r="C313" i="33"/>
  <c r="D313" i="33"/>
  <c r="E313" i="33"/>
  <c r="F313" i="33"/>
  <c r="G313" i="33"/>
  <c r="H313" i="33"/>
  <c r="I313" i="33"/>
  <c r="L313" i="33"/>
  <c r="M313" i="33"/>
  <c r="N313" i="33"/>
  <c r="O313" i="33"/>
  <c r="B314" i="33"/>
  <c r="C314" i="33"/>
  <c r="D314" i="33"/>
  <c r="E314" i="33"/>
  <c r="F314" i="33"/>
  <c r="G314" i="33"/>
  <c r="H314" i="33"/>
  <c r="I314" i="33"/>
  <c r="M314" i="33"/>
  <c r="N314" i="33"/>
  <c r="O314" i="33"/>
  <c r="B315" i="33"/>
  <c r="C315" i="33"/>
  <c r="D315" i="33"/>
  <c r="E315" i="33"/>
  <c r="F315" i="33"/>
  <c r="G315" i="33"/>
  <c r="H315" i="33"/>
  <c r="I315" i="33"/>
  <c r="J315" i="33"/>
  <c r="K315" i="33"/>
  <c r="L315" i="33"/>
  <c r="M315" i="33"/>
  <c r="O315" i="33" s="1"/>
  <c r="N315" i="33"/>
  <c r="B316" i="33"/>
  <c r="C316" i="33"/>
  <c r="D316" i="33"/>
  <c r="E316" i="33"/>
  <c r="F316" i="33"/>
  <c r="G316" i="33"/>
  <c r="H316" i="33"/>
  <c r="N316" i="33" s="1"/>
  <c r="P316" i="33" s="1"/>
  <c r="I316" i="33"/>
  <c r="J316" i="33"/>
  <c r="K316" i="33"/>
  <c r="L316" i="33"/>
  <c r="M316" i="33"/>
  <c r="O316" i="33" s="1"/>
  <c r="B317" i="33"/>
  <c r="C317" i="33"/>
  <c r="D317" i="33"/>
  <c r="E317" i="33"/>
  <c r="F317" i="33"/>
  <c r="G317" i="33"/>
  <c r="H317" i="33"/>
  <c r="I317" i="33"/>
  <c r="J317" i="33"/>
  <c r="K317" i="33"/>
  <c r="L317" i="33"/>
  <c r="M317" i="33"/>
  <c r="O317" i="33" s="1"/>
  <c r="N317" i="33"/>
  <c r="Q317" i="33" s="1"/>
  <c r="B318" i="33"/>
  <c r="C318" i="33"/>
  <c r="D318" i="33"/>
  <c r="E318" i="33"/>
  <c r="F318" i="33"/>
  <c r="G318" i="33"/>
  <c r="H318" i="33"/>
  <c r="N318" i="33" s="1"/>
  <c r="I318" i="33"/>
  <c r="M318" i="33"/>
  <c r="O318" i="33"/>
  <c r="P318" i="33"/>
  <c r="Q318" i="33"/>
  <c r="B319" i="33"/>
  <c r="C319" i="33"/>
  <c r="D319" i="33"/>
  <c r="E319" i="33"/>
  <c r="F319" i="33"/>
  <c r="G319" i="33"/>
  <c r="H319" i="33"/>
  <c r="N319" i="33" s="1"/>
  <c r="Q319" i="33" s="1"/>
  <c r="I319" i="33"/>
  <c r="M319" i="33"/>
  <c r="O319" i="33"/>
  <c r="P319" i="33"/>
  <c r="B320" i="33"/>
  <c r="C320" i="33"/>
  <c r="D320" i="33"/>
  <c r="E320" i="33"/>
  <c r="F320" i="33"/>
  <c r="G320" i="33"/>
  <c r="H320" i="33"/>
  <c r="N320" i="33" s="1"/>
  <c r="Q320" i="33" s="1"/>
  <c r="I320" i="33"/>
  <c r="M320" i="33"/>
  <c r="O320" i="33"/>
  <c r="B321" i="33"/>
  <c r="C321" i="33"/>
  <c r="D321" i="33"/>
  <c r="E321" i="33"/>
  <c r="F321" i="33"/>
  <c r="G321" i="33"/>
  <c r="H321" i="33"/>
  <c r="I321" i="33"/>
  <c r="M321" i="33"/>
  <c r="N321" i="33"/>
  <c r="O321" i="33"/>
  <c r="B322" i="33"/>
  <c r="C322" i="33"/>
  <c r="D322" i="33"/>
  <c r="E322" i="33"/>
  <c r="F322" i="33"/>
  <c r="G322" i="33"/>
  <c r="H322" i="33"/>
  <c r="I322" i="33"/>
  <c r="J322" i="33"/>
  <c r="K322" i="33"/>
  <c r="L322" i="33"/>
  <c r="M322" i="33"/>
  <c r="O322" i="33" s="1"/>
  <c r="N322" i="33"/>
  <c r="B323" i="33"/>
  <c r="C323" i="33"/>
  <c r="D323" i="33"/>
  <c r="E323" i="33"/>
  <c r="F323" i="33"/>
  <c r="G323" i="33"/>
  <c r="H323" i="33"/>
  <c r="N323" i="33" s="1"/>
  <c r="I323" i="33"/>
  <c r="J323" i="33"/>
  <c r="K323" i="33"/>
  <c r="L323" i="33"/>
  <c r="M323" i="33"/>
  <c r="O323" i="33" s="1"/>
  <c r="B324" i="33"/>
  <c r="C324" i="33"/>
  <c r="D324" i="33"/>
  <c r="E324" i="33"/>
  <c r="F324" i="33"/>
  <c r="G324" i="33"/>
  <c r="H324" i="33"/>
  <c r="N324" i="33" s="1"/>
  <c r="I324" i="33"/>
  <c r="J324" i="33"/>
  <c r="K324" i="33"/>
  <c r="L324" i="33"/>
  <c r="M324" i="33"/>
  <c r="O324" i="33"/>
  <c r="B325" i="33"/>
  <c r="C325" i="33"/>
  <c r="D325" i="33"/>
  <c r="E325" i="33"/>
  <c r="F325" i="33"/>
  <c r="G325" i="33"/>
  <c r="L325" i="33" s="1"/>
  <c r="H325" i="33"/>
  <c r="I325" i="33"/>
  <c r="J325" i="33"/>
  <c r="K325" i="33"/>
  <c r="M325" i="33"/>
  <c r="N325" i="33"/>
  <c r="P325" i="33" s="1"/>
  <c r="O325" i="33"/>
  <c r="Q325" i="33"/>
  <c r="B326" i="33"/>
  <c r="C326" i="33"/>
  <c r="D326" i="33"/>
  <c r="E326" i="33"/>
  <c r="F326" i="33"/>
  <c r="G326" i="33"/>
  <c r="K326" i="33" s="1"/>
  <c r="H326" i="33"/>
  <c r="N326" i="33" s="1"/>
  <c r="P326" i="33" s="1"/>
  <c r="I326" i="33"/>
  <c r="J326" i="33"/>
  <c r="M326" i="33"/>
  <c r="O326" i="33" s="1"/>
  <c r="Q326" i="33"/>
  <c r="B327" i="33"/>
  <c r="C327" i="33"/>
  <c r="D327" i="33"/>
  <c r="E327" i="33"/>
  <c r="F327" i="33"/>
  <c r="G327" i="33"/>
  <c r="J327" i="33" s="1"/>
  <c r="H327" i="33"/>
  <c r="N327" i="33" s="1"/>
  <c r="P327" i="33" s="1"/>
  <c r="I327" i="33"/>
  <c r="M327" i="33"/>
  <c r="O327" i="33"/>
  <c r="B328" i="33"/>
  <c r="C328" i="33"/>
  <c r="D328" i="33"/>
  <c r="E328" i="33"/>
  <c r="F328" i="33"/>
  <c r="G328" i="33"/>
  <c r="H328" i="33"/>
  <c r="N328" i="33" s="1"/>
  <c r="Q328" i="33" s="1"/>
  <c r="I328" i="33"/>
  <c r="M328" i="33"/>
  <c r="O328" i="33"/>
  <c r="P328" i="33"/>
  <c r="B329" i="33"/>
  <c r="C329" i="33"/>
  <c r="D329" i="33"/>
  <c r="E329" i="33"/>
  <c r="F329" i="33"/>
  <c r="G329" i="33"/>
  <c r="H329" i="33"/>
  <c r="I329" i="33"/>
  <c r="M329" i="33"/>
  <c r="N329" i="33"/>
  <c r="O329" i="33"/>
  <c r="B330" i="33"/>
  <c r="C330" i="33"/>
  <c r="D330" i="33"/>
  <c r="E330" i="33"/>
  <c r="F330" i="33"/>
  <c r="G330" i="33"/>
  <c r="H330" i="33"/>
  <c r="I330" i="33"/>
  <c r="J330" i="33"/>
  <c r="K330" i="33"/>
  <c r="L330" i="33"/>
  <c r="M330" i="33"/>
  <c r="O330" i="33" s="1"/>
  <c r="N330" i="33"/>
  <c r="B331" i="33"/>
  <c r="C331" i="33"/>
  <c r="D331" i="33"/>
  <c r="E331" i="33"/>
  <c r="F331" i="33"/>
  <c r="G331" i="33"/>
  <c r="H331" i="33"/>
  <c r="N331" i="33" s="1"/>
  <c r="I331" i="33"/>
  <c r="J331" i="33"/>
  <c r="K331" i="33"/>
  <c r="L331" i="33"/>
  <c r="M331" i="33"/>
  <c r="O331" i="33" s="1"/>
  <c r="B332" i="33"/>
  <c r="C332" i="33"/>
  <c r="D332" i="33"/>
  <c r="E332" i="33"/>
  <c r="F332" i="33"/>
  <c r="G332" i="33"/>
  <c r="H332" i="33"/>
  <c r="N332" i="33" s="1"/>
  <c r="I332" i="33"/>
  <c r="J332" i="33"/>
  <c r="K332" i="33"/>
  <c r="L332" i="33"/>
  <c r="M332" i="33"/>
  <c r="O332" i="33"/>
  <c r="B333" i="33"/>
  <c r="C333" i="33"/>
  <c r="D333" i="33"/>
  <c r="E333" i="33"/>
  <c r="F333" i="33"/>
  <c r="G333" i="33"/>
  <c r="L333" i="33" s="1"/>
  <c r="H333" i="33"/>
  <c r="N333" i="33" s="1"/>
  <c r="I333" i="33"/>
  <c r="J333" i="33"/>
  <c r="K333" i="33"/>
  <c r="M333" i="33"/>
  <c r="O333" i="33"/>
  <c r="B334" i="33"/>
  <c r="C334" i="33"/>
  <c r="D334" i="33"/>
  <c r="E334" i="33"/>
  <c r="F334" i="33"/>
  <c r="G334" i="33"/>
  <c r="K334" i="33" s="1"/>
  <c r="H334" i="33"/>
  <c r="N334" i="33" s="1"/>
  <c r="P334" i="33" s="1"/>
  <c r="I334" i="33"/>
  <c r="J334" i="33"/>
  <c r="M334" i="33"/>
  <c r="O334" i="33" s="1"/>
  <c r="Q334" i="33"/>
  <c r="B335" i="33"/>
  <c r="C335" i="33"/>
  <c r="D335" i="33"/>
  <c r="E335" i="33"/>
  <c r="F335" i="33"/>
  <c r="G335" i="33"/>
  <c r="J335" i="33" s="1"/>
  <c r="H335" i="33"/>
  <c r="N335" i="33" s="1"/>
  <c r="P335" i="33" s="1"/>
  <c r="I335" i="33"/>
  <c r="M335" i="33"/>
  <c r="O335" i="33"/>
  <c r="B336" i="33"/>
  <c r="C336" i="33"/>
  <c r="D336" i="33"/>
  <c r="E336" i="33"/>
  <c r="F336" i="33"/>
  <c r="G336" i="33"/>
  <c r="H336" i="33"/>
  <c r="N336" i="33" s="1"/>
  <c r="Q336" i="33" s="1"/>
  <c r="I336" i="33"/>
  <c r="M336" i="33"/>
  <c r="O336" i="33"/>
  <c r="P336" i="33"/>
  <c r="B337" i="33"/>
  <c r="C337" i="33"/>
  <c r="D337" i="33"/>
  <c r="E337" i="33"/>
  <c r="F337" i="33"/>
  <c r="G337" i="33"/>
  <c r="H337" i="33"/>
  <c r="I337" i="33"/>
  <c r="M337" i="33"/>
  <c r="N337" i="33"/>
  <c r="O337" i="33"/>
  <c r="B338" i="33"/>
  <c r="C338" i="33"/>
  <c r="D338" i="33"/>
  <c r="E338" i="33"/>
  <c r="F338" i="33"/>
  <c r="G338" i="33"/>
  <c r="H338" i="33"/>
  <c r="I338" i="33"/>
  <c r="J338" i="33"/>
  <c r="K338" i="33"/>
  <c r="L338" i="33"/>
  <c r="M338" i="33"/>
  <c r="O338" i="33" s="1"/>
  <c r="N338" i="33"/>
  <c r="B339" i="33"/>
  <c r="C339" i="33"/>
  <c r="D339" i="33"/>
  <c r="E339" i="33"/>
  <c r="F339" i="33"/>
  <c r="G339" i="33"/>
  <c r="H339" i="33"/>
  <c r="N339" i="33" s="1"/>
  <c r="I339" i="33"/>
  <c r="J339" i="33"/>
  <c r="K339" i="33"/>
  <c r="L339" i="33"/>
  <c r="M339" i="33"/>
  <c r="O339" i="33" s="1"/>
  <c r="B340" i="33"/>
  <c r="C340" i="33"/>
  <c r="D340" i="33"/>
  <c r="E340" i="33"/>
  <c r="F340" i="33"/>
  <c r="G340" i="33"/>
  <c r="H340" i="33"/>
  <c r="N340" i="33" s="1"/>
  <c r="I340" i="33"/>
  <c r="J340" i="33"/>
  <c r="K340" i="33"/>
  <c r="L340" i="33"/>
  <c r="M340" i="33"/>
  <c r="O340" i="33"/>
  <c r="B341" i="33"/>
  <c r="C341" i="33"/>
  <c r="D341" i="33"/>
  <c r="E341" i="33"/>
  <c r="F341" i="33"/>
  <c r="G341" i="33"/>
  <c r="L341" i="33" s="1"/>
  <c r="H341" i="33"/>
  <c r="I341" i="33"/>
  <c r="J341" i="33"/>
  <c r="K341" i="33"/>
  <c r="M341" i="33"/>
  <c r="N341" i="33"/>
  <c r="P341" i="33" s="1"/>
  <c r="O341" i="33"/>
  <c r="Q341" i="33"/>
  <c r="B342" i="33"/>
  <c r="C342" i="33"/>
  <c r="D342" i="33"/>
  <c r="E342" i="33"/>
  <c r="F342" i="33"/>
  <c r="G342" i="33"/>
  <c r="K342" i="33" s="1"/>
  <c r="H342" i="33"/>
  <c r="N342" i="33" s="1"/>
  <c r="P342" i="33" s="1"/>
  <c r="I342" i="33"/>
  <c r="J342" i="33"/>
  <c r="M342" i="33"/>
  <c r="O342" i="33" s="1"/>
  <c r="B343" i="33"/>
  <c r="C343" i="33"/>
  <c r="D343" i="33"/>
  <c r="E343" i="33"/>
  <c r="F343" i="33"/>
  <c r="G343" i="33"/>
  <c r="J343" i="33" s="1"/>
  <c r="H343" i="33"/>
  <c r="N343" i="33" s="1"/>
  <c r="I343" i="33"/>
  <c r="M343" i="33"/>
  <c r="O343" i="33"/>
  <c r="P343" i="33"/>
  <c r="Q343" i="33"/>
  <c r="B344" i="33"/>
  <c r="C344" i="33"/>
  <c r="D344" i="33"/>
  <c r="E344" i="33"/>
  <c r="F344" i="33"/>
  <c r="G344" i="33"/>
  <c r="H344" i="33"/>
  <c r="N344" i="33" s="1"/>
  <c r="Q344" i="33" s="1"/>
  <c r="I344" i="33"/>
  <c r="M344" i="33"/>
  <c r="O344" i="33"/>
  <c r="B345" i="33"/>
  <c r="C345" i="33"/>
  <c r="D345" i="33"/>
  <c r="E345" i="33"/>
  <c r="F345" i="33"/>
  <c r="G345" i="33"/>
  <c r="H345" i="33"/>
  <c r="I345" i="33"/>
  <c r="M345" i="33"/>
  <c r="N345" i="33"/>
  <c r="O345" i="33"/>
  <c r="B346" i="33"/>
  <c r="C346" i="33"/>
  <c r="D346" i="33"/>
  <c r="E346" i="33"/>
  <c r="F346" i="33"/>
  <c r="G346" i="33"/>
  <c r="H346" i="33"/>
  <c r="I346" i="33"/>
  <c r="J346" i="33"/>
  <c r="K346" i="33"/>
  <c r="L346" i="33"/>
  <c r="M346" i="33"/>
  <c r="O346" i="33" s="1"/>
  <c r="N346" i="33"/>
  <c r="B347" i="33"/>
  <c r="C347" i="33"/>
  <c r="D347" i="33"/>
  <c r="E347" i="33"/>
  <c r="F347" i="33"/>
  <c r="G347" i="33"/>
  <c r="H347" i="33"/>
  <c r="N347" i="33" s="1"/>
  <c r="I347" i="33"/>
  <c r="J347" i="33"/>
  <c r="K347" i="33"/>
  <c r="L347" i="33"/>
  <c r="M347" i="33"/>
  <c r="O347" i="33" s="1"/>
  <c r="B348" i="33"/>
  <c r="C348" i="33"/>
  <c r="D348" i="33"/>
  <c r="E348" i="33"/>
  <c r="F348" i="33"/>
  <c r="G348" i="33"/>
  <c r="H348" i="33"/>
  <c r="N348" i="33" s="1"/>
  <c r="I348" i="33"/>
  <c r="J348" i="33"/>
  <c r="K348" i="33"/>
  <c r="L348" i="33"/>
  <c r="M348" i="33"/>
  <c r="O348" i="33"/>
  <c r="B349" i="33"/>
  <c r="C349" i="33"/>
  <c r="D349" i="33"/>
  <c r="E349" i="33"/>
  <c r="F349" i="33"/>
  <c r="G349" i="33"/>
  <c r="L349" i="33" s="1"/>
  <c r="H349" i="33"/>
  <c r="N349" i="33" s="1"/>
  <c r="I349" i="33"/>
  <c r="J349" i="33"/>
  <c r="K349" i="33"/>
  <c r="M349" i="33"/>
  <c r="O349" i="33"/>
  <c r="B350" i="33"/>
  <c r="C350" i="33"/>
  <c r="D350" i="33"/>
  <c r="E350" i="33"/>
  <c r="F350" i="33"/>
  <c r="G350" i="33"/>
  <c r="K350" i="33" s="1"/>
  <c r="H350" i="33"/>
  <c r="N350" i="33" s="1"/>
  <c r="P350" i="33" s="1"/>
  <c r="I350" i="33"/>
  <c r="J350" i="33"/>
  <c r="M350" i="33"/>
  <c r="O350" i="33"/>
  <c r="B351" i="33"/>
  <c r="C351" i="33"/>
  <c r="D351" i="33"/>
  <c r="E351" i="33"/>
  <c r="F351" i="33"/>
  <c r="G351" i="33"/>
  <c r="J351" i="33" s="1"/>
  <c r="H351" i="33"/>
  <c r="N351" i="33" s="1"/>
  <c r="P351" i="33" s="1"/>
  <c r="I351" i="33"/>
  <c r="M351" i="33"/>
  <c r="O351" i="33"/>
  <c r="Q351" i="33"/>
  <c r="B352" i="33"/>
  <c r="C352" i="33"/>
  <c r="D352" i="33"/>
  <c r="E352" i="33"/>
  <c r="F352" i="33"/>
  <c r="G352" i="33"/>
  <c r="H352" i="33"/>
  <c r="N352" i="33" s="1"/>
  <c r="Q352" i="33" s="1"/>
  <c r="I352" i="33"/>
  <c r="M352" i="33"/>
  <c r="O352" i="33"/>
  <c r="P352" i="33"/>
  <c r="B353" i="33"/>
  <c r="C353" i="33"/>
  <c r="D353" i="33"/>
  <c r="E353" i="33"/>
  <c r="F353" i="33"/>
  <c r="G353" i="33"/>
  <c r="H353" i="33"/>
  <c r="I353" i="33"/>
  <c r="M353" i="33"/>
  <c r="N353" i="33"/>
  <c r="O353" i="33"/>
  <c r="B354" i="33"/>
  <c r="C354" i="33"/>
  <c r="D354" i="33"/>
  <c r="E354" i="33"/>
  <c r="F354" i="33"/>
  <c r="G354" i="33"/>
  <c r="H354" i="33"/>
  <c r="I354" i="33"/>
  <c r="J354" i="33"/>
  <c r="K354" i="33"/>
  <c r="L354" i="33"/>
  <c r="M354" i="33"/>
  <c r="O354" i="33" s="1"/>
  <c r="N354" i="33"/>
  <c r="B355" i="33"/>
  <c r="C355" i="33"/>
  <c r="D355" i="33"/>
  <c r="E355" i="33"/>
  <c r="F355" i="33"/>
  <c r="G355" i="33"/>
  <c r="H355" i="33"/>
  <c r="N355" i="33" s="1"/>
  <c r="I355" i="33"/>
  <c r="J355" i="33"/>
  <c r="K355" i="33"/>
  <c r="L355" i="33"/>
  <c r="M355" i="33"/>
  <c r="O355" i="33" s="1"/>
  <c r="B356" i="33"/>
  <c r="C356" i="33"/>
  <c r="D356" i="33"/>
  <c r="E356" i="33"/>
  <c r="F356" i="33"/>
  <c r="G356" i="33"/>
  <c r="H356" i="33"/>
  <c r="N356" i="33" s="1"/>
  <c r="I356" i="33"/>
  <c r="J356" i="33"/>
  <c r="K356" i="33"/>
  <c r="L356" i="33"/>
  <c r="M356" i="33"/>
  <c r="O356" i="33"/>
  <c r="B357" i="33"/>
  <c r="C357" i="33"/>
  <c r="D357" i="33"/>
  <c r="E357" i="33"/>
  <c r="F357" i="33"/>
  <c r="G357" i="33"/>
  <c r="L357" i="33" s="1"/>
  <c r="H357" i="33"/>
  <c r="N357" i="33" s="1"/>
  <c r="I357" i="33"/>
  <c r="J357" i="33"/>
  <c r="K357" i="33"/>
  <c r="M357" i="33"/>
  <c r="O357" i="33"/>
  <c r="B358" i="33"/>
  <c r="C358" i="33"/>
  <c r="D358" i="33"/>
  <c r="E358" i="33"/>
  <c r="F358" i="33"/>
  <c r="G358" i="33"/>
  <c r="K358" i="33" s="1"/>
  <c r="H358" i="33"/>
  <c r="N358" i="33" s="1"/>
  <c r="P358" i="33" s="1"/>
  <c r="I358" i="33"/>
  <c r="J358" i="33"/>
  <c r="M358" i="33"/>
  <c r="O358" i="33"/>
  <c r="B359" i="33"/>
  <c r="C359" i="33"/>
  <c r="D359" i="33"/>
  <c r="E359" i="33"/>
  <c r="F359" i="33"/>
  <c r="G359" i="33"/>
  <c r="J359" i="33" s="1"/>
  <c r="H359" i="33"/>
  <c r="N359" i="33" s="1"/>
  <c r="P359" i="33" s="1"/>
  <c r="I359" i="33"/>
  <c r="M359" i="33"/>
  <c r="O359" i="33"/>
  <c r="B360" i="33"/>
  <c r="C360" i="33"/>
  <c r="D360" i="33"/>
  <c r="E360" i="33"/>
  <c r="F360" i="33"/>
  <c r="G360" i="33"/>
  <c r="H360" i="33"/>
  <c r="N360" i="33" s="1"/>
  <c r="Q360" i="33" s="1"/>
  <c r="I360" i="33"/>
  <c r="M360" i="33"/>
  <c r="O360" i="33"/>
  <c r="P360" i="33"/>
  <c r="B361" i="33"/>
  <c r="C361" i="33"/>
  <c r="D361" i="33"/>
  <c r="E361" i="33"/>
  <c r="F361" i="33"/>
  <c r="G361" i="33"/>
  <c r="H361" i="33"/>
  <c r="I361" i="33"/>
  <c r="M361" i="33"/>
  <c r="N361" i="33"/>
  <c r="O361" i="33"/>
  <c r="B362" i="33"/>
  <c r="C362" i="33"/>
  <c r="D362" i="33"/>
  <c r="E362" i="33"/>
  <c r="F362" i="33"/>
  <c r="G362" i="33"/>
  <c r="H362" i="33"/>
  <c r="I362" i="33"/>
  <c r="J362" i="33"/>
  <c r="K362" i="33"/>
  <c r="L362" i="33"/>
  <c r="M362" i="33"/>
  <c r="O362" i="33" s="1"/>
  <c r="N362" i="33"/>
  <c r="B363" i="33"/>
  <c r="C363" i="33"/>
  <c r="D363" i="33"/>
  <c r="E363" i="33"/>
  <c r="F363" i="33"/>
  <c r="G363" i="33"/>
  <c r="H363" i="33"/>
  <c r="N363" i="33" s="1"/>
  <c r="I363" i="33"/>
  <c r="J363" i="33"/>
  <c r="K363" i="33"/>
  <c r="L363" i="33"/>
  <c r="M363" i="33"/>
  <c r="O363" i="33" s="1"/>
  <c r="B364" i="33"/>
  <c r="C364" i="33"/>
  <c r="D364" i="33"/>
  <c r="E364" i="33"/>
  <c r="F364" i="33"/>
  <c r="G364" i="33"/>
  <c r="H364" i="33"/>
  <c r="N364" i="33" s="1"/>
  <c r="I364" i="33"/>
  <c r="J364" i="33"/>
  <c r="K364" i="33"/>
  <c r="L364" i="33"/>
  <c r="M364" i="33"/>
  <c r="O364" i="33"/>
  <c r="B365" i="33"/>
  <c r="C365" i="33"/>
  <c r="D365" i="33"/>
  <c r="E365" i="33"/>
  <c r="F365" i="33"/>
  <c r="G365" i="33"/>
  <c r="L365" i="33" s="1"/>
  <c r="H365" i="33"/>
  <c r="N365" i="33" s="1"/>
  <c r="I365" i="33"/>
  <c r="J365" i="33"/>
  <c r="K365" i="33"/>
  <c r="M365" i="33"/>
  <c r="O365" i="33"/>
  <c r="B366" i="33"/>
  <c r="C366" i="33"/>
  <c r="D366" i="33"/>
  <c r="E366" i="33"/>
  <c r="F366" i="33"/>
  <c r="G366" i="33"/>
  <c r="K366" i="33" s="1"/>
  <c r="H366" i="33"/>
  <c r="N366" i="33" s="1"/>
  <c r="P366" i="33" s="1"/>
  <c r="I366" i="33"/>
  <c r="J366" i="33"/>
  <c r="M366" i="33"/>
  <c r="O366" i="33"/>
  <c r="B367" i="33"/>
  <c r="C367" i="33"/>
  <c r="D367" i="33"/>
  <c r="E367" i="33"/>
  <c r="F367" i="33"/>
  <c r="G367" i="33"/>
  <c r="J367" i="33" s="1"/>
  <c r="H367" i="33"/>
  <c r="N367" i="33" s="1"/>
  <c r="P367" i="33" s="1"/>
  <c r="I367" i="33"/>
  <c r="M367" i="33"/>
  <c r="O367" i="33"/>
  <c r="Q367" i="33"/>
  <c r="B368" i="33"/>
  <c r="C368" i="33"/>
  <c r="D368" i="33"/>
  <c r="E368" i="33"/>
  <c r="F368" i="33"/>
  <c r="G368" i="33"/>
  <c r="H368" i="33"/>
  <c r="N368" i="33" s="1"/>
  <c r="Q368" i="33" s="1"/>
  <c r="I368" i="33"/>
  <c r="M368" i="33"/>
  <c r="O368" i="33"/>
  <c r="B369" i="33"/>
  <c r="C369" i="33"/>
  <c r="D369" i="33"/>
  <c r="E369" i="33"/>
  <c r="F369" i="33"/>
  <c r="G369" i="33"/>
  <c r="H369" i="33"/>
  <c r="I369" i="33"/>
  <c r="M369" i="33"/>
  <c r="N369" i="33"/>
  <c r="O369" i="33"/>
  <c r="B370" i="33"/>
  <c r="C370" i="33"/>
  <c r="D370" i="33"/>
  <c r="E370" i="33"/>
  <c r="F370" i="33"/>
  <c r="G370" i="33"/>
  <c r="H370" i="33"/>
  <c r="I370" i="33"/>
  <c r="J370" i="33"/>
  <c r="K370" i="33"/>
  <c r="L370" i="33"/>
  <c r="M370" i="33"/>
  <c r="O370" i="33" s="1"/>
  <c r="N370" i="33"/>
  <c r="B371" i="33"/>
  <c r="C371" i="33"/>
  <c r="D371" i="33"/>
  <c r="E371" i="33"/>
  <c r="F371" i="33"/>
  <c r="G371" i="33"/>
  <c r="H371" i="33"/>
  <c r="N371" i="33" s="1"/>
  <c r="I371" i="33"/>
  <c r="J371" i="33"/>
  <c r="K371" i="33"/>
  <c r="L371" i="33"/>
  <c r="M371" i="33"/>
  <c r="O371" i="33" s="1"/>
  <c r="B372" i="33"/>
  <c r="C372" i="33"/>
  <c r="D372" i="33"/>
  <c r="E372" i="33"/>
  <c r="F372" i="33"/>
  <c r="G372" i="33"/>
  <c r="H372" i="33"/>
  <c r="N372" i="33" s="1"/>
  <c r="I372" i="33"/>
  <c r="J372" i="33"/>
  <c r="K372" i="33"/>
  <c r="L372" i="33"/>
  <c r="M372" i="33"/>
  <c r="O372" i="33"/>
  <c r="B373" i="33"/>
  <c r="C373" i="33"/>
  <c r="D373" i="33"/>
  <c r="E373" i="33"/>
  <c r="F373" i="33"/>
  <c r="G373" i="33"/>
  <c r="L373" i="33" s="1"/>
  <c r="H373" i="33"/>
  <c r="N373" i="33" s="1"/>
  <c r="I373" i="33"/>
  <c r="J373" i="33"/>
  <c r="K373" i="33"/>
  <c r="M373" i="33"/>
  <c r="O373" i="33"/>
  <c r="B374" i="33"/>
  <c r="C374" i="33"/>
  <c r="D374" i="33"/>
  <c r="E374" i="33"/>
  <c r="F374" i="33"/>
  <c r="G374" i="33"/>
  <c r="K374" i="33" s="1"/>
  <c r="H374" i="33"/>
  <c r="N374" i="33" s="1"/>
  <c r="P374" i="33" s="1"/>
  <c r="I374" i="33"/>
  <c r="J374" i="33"/>
  <c r="M374" i="33"/>
  <c r="O374" i="33"/>
  <c r="Q374" i="33"/>
  <c r="B375" i="33"/>
  <c r="C375" i="33"/>
  <c r="D375" i="33"/>
  <c r="E375" i="33"/>
  <c r="F375" i="33"/>
  <c r="G375" i="33"/>
  <c r="J375" i="33" s="1"/>
  <c r="H375" i="33"/>
  <c r="N375" i="33" s="1"/>
  <c r="I375" i="33"/>
  <c r="M375" i="33"/>
  <c r="O375" i="33"/>
  <c r="P375" i="33"/>
  <c r="Q375" i="33"/>
  <c r="B376" i="33"/>
  <c r="C376" i="33"/>
  <c r="D376" i="33"/>
  <c r="E376" i="33"/>
  <c r="F376" i="33"/>
  <c r="G376" i="33"/>
  <c r="H376" i="33"/>
  <c r="N376" i="33" s="1"/>
  <c r="Q376" i="33" s="1"/>
  <c r="I376" i="33"/>
  <c r="M376" i="33"/>
  <c r="O376" i="33"/>
  <c r="B377" i="33"/>
  <c r="C377" i="33"/>
  <c r="D377" i="33"/>
  <c r="E377" i="33"/>
  <c r="F377" i="33"/>
  <c r="G377" i="33"/>
  <c r="H377" i="33"/>
  <c r="I377" i="33"/>
  <c r="M377" i="33"/>
  <c r="N377" i="33"/>
  <c r="O377" i="33"/>
  <c r="B378" i="33"/>
  <c r="C378" i="33"/>
  <c r="D378" i="33"/>
  <c r="E378" i="33"/>
  <c r="F378" i="33"/>
  <c r="G378" i="33"/>
  <c r="H378" i="33"/>
  <c r="I378" i="33"/>
  <c r="J378" i="33"/>
  <c r="K378" i="33"/>
  <c r="L378" i="33"/>
  <c r="M378" i="33"/>
  <c r="O378" i="33" s="1"/>
  <c r="N378" i="33"/>
  <c r="B379" i="33"/>
  <c r="C379" i="33"/>
  <c r="D379" i="33"/>
  <c r="E379" i="33"/>
  <c r="F379" i="33"/>
  <c r="G379" i="33"/>
  <c r="H379" i="33"/>
  <c r="N379" i="33" s="1"/>
  <c r="I379" i="33"/>
  <c r="J379" i="33"/>
  <c r="K379" i="33"/>
  <c r="L379" i="33"/>
  <c r="M379" i="33"/>
  <c r="O379" i="33" s="1"/>
  <c r="B380" i="33"/>
  <c r="C380" i="33"/>
  <c r="D380" i="33"/>
  <c r="E380" i="33"/>
  <c r="F380" i="33"/>
  <c r="G380" i="33"/>
  <c r="H380" i="33"/>
  <c r="N380" i="33" s="1"/>
  <c r="I380" i="33"/>
  <c r="J380" i="33"/>
  <c r="K380" i="33"/>
  <c r="L380" i="33"/>
  <c r="M380" i="33"/>
  <c r="O380" i="33"/>
  <c r="B381" i="33"/>
  <c r="C381" i="33"/>
  <c r="D381" i="33"/>
  <c r="E381" i="33"/>
  <c r="F381" i="33"/>
  <c r="G381" i="33"/>
  <c r="L381" i="33" s="1"/>
  <c r="H381" i="33"/>
  <c r="N381" i="33" s="1"/>
  <c r="I381" i="33"/>
  <c r="J381" i="33"/>
  <c r="K381" i="33"/>
  <c r="M381" i="33"/>
  <c r="O381" i="33"/>
  <c r="B382" i="33"/>
  <c r="C382" i="33"/>
  <c r="D382" i="33"/>
  <c r="E382" i="33"/>
  <c r="F382" i="33"/>
  <c r="G382" i="33"/>
  <c r="K382" i="33" s="1"/>
  <c r="H382" i="33"/>
  <c r="N382" i="33" s="1"/>
  <c r="P382" i="33" s="1"/>
  <c r="I382" i="33"/>
  <c r="J382" i="33"/>
  <c r="M382" i="33"/>
  <c r="O382" i="33"/>
  <c r="B383" i="33"/>
  <c r="C383" i="33"/>
  <c r="D383" i="33"/>
  <c r="E383" i="33"/>
  <c r="F383" i="33"/>
  <c r="G383" i="33"/>
  <c r="J383" i="33" s="1"/>
  <c r="H383" i="33"/>
  <c r="N383" i="33" s="1"/>
  <c r="P383" i="33" s="1"/>
  <c r="I383" i="33"/>
  <c r="M383" i="33"/>
  <c r="O383" i="33"/>
  <c r="Q383" i="33"/>
  <c r="B384" i="33"/>
  <c r="C384" i="33"/>
  <c r="D384" i="33"/>
  <c r="E384" i="33"/>
  <c r="F384" i="33"/>
  <c r="G384" i="33"/>
  <c r="H384" i="33"/>
  <c r="N384" i="33" s="1"/>
  <c r="Q384" i="33" s="1"/>
  <c r="I384" i="33"/>
  <c r="M384" i="33"/>
  <c r="O384" i="33"/>
  <c r="P384" i="33"/>
  <c r="B385" i="33"/>
  <c r="C385" i="33"/>
  <c r="D385" i="33"/>
  <c r="E385" i="33"/>
  <c r="F385" i="33"/>
  <c r="G385" i="33"/>
  <c r="H385" i="33"/>
  <c r="I385" i="33"/>
  <c r="M385" i="33"/>
  <c r="N385" i="33"/>
  <c r="O385" i="33"/>
  <c r="B386" i="33"/>
  <c r="C386" i="33"/>
  <c r="D386" i="33"/>
  <c r="E386" i="33"/>
  <c r="F386" i="33"/>
  <c r="G386" i="33"/>
  <c r="H386" i="33"/>
  <c r="I386" i="33"/>
  <c r="J386" i="33"/>
  <c r="K386" i="33"/>
  <c r="L386" i="33"/>
  <c r="M386" i="33"/>
  <c r="O386" i="33" s="1"/>
  <c r="N386" i="33"/>
  <c r="B387" i="33"/>
  <c r="C387" i="33"/>
  <c r="D387" i="33"/>
  <c r="E387" i="33"/>
  <c r="F387" i="33"/>
  <c r="G387" i="33"/>
  <c r="H387" i="33"/>
  <c r="N387" i="33" s="1"/>
  <c r="I387" i="33"/>
  <c r="J387" i="33"/>
  <c r="K387" i="33"/>
  <c r="L387" i="33"/>
  <c r="M387" i="33"/>
  <c r="O387" i="33" s="1"/>
  <c r="B388" i="33"/>
  <c r="C388" i="33"/>
  <c r="D388" i="33"/>
  <c r="E388" i="33"/>
  <c r="F388" i="33"/>
  <c r="G388" i="33"/>
  <c r="H388" i="33"/>
  <c r="N388" i="33" s="1"/>
  <c r="I388" i="33"/>
  <c r="J388" i="33"/>
  <c r="K388" i="33"/>
  <c r="L388" i="33"/>
  <c r="M388" i="33"/>
  <c r="O388" i="33"/>
  <c r="B389" i="33"/>
  <c r="C389" i="33"/>
  <c r="D389" i="33"/>
  <c r="E389" i="33"/>
  <c r="F389" i="33"/>
  <c r="G389" i="33"/>
  <c r="L389" i="33" s="1"/>
  <c r="H389" i="33"/>
  <c r="N389" i="33" s="1"/>
  <c r="I389" i="33"/>
  <c r="J389" i="33"/>
  <c r="K389" i="33"/>
  <c r="M389" i="33"/>
  <c r="O389" i="33"/>
  <c r="B390" i="33"/>
  <c r="C390" i="33"/>
  <c r="D390" i="33"/>
  <c r="E390" i="33"/>
  <c r="F390" i="33"/>
  <c r="G390" i="33"/>
  <c r="K390" i="33" s="1"/>
  <c r="H390" i="33"/>
  <c r="N390" i="33" s="1"/>
  <c r="P390" i="33" s="1"/>
  <c r="I390" i="33"/>
  <c r="J390" i="33"/>
  <c r="M390" i="33"/>
  <c r="O390" i="33"/>
  <c r="B391" i="33"/>
  <c r="C391" i="33"/>
  <c r="D391" i="33"/>
  <c r="E391" i="33"/>
  <c r="F391" i="33"/>
  <c r="G391" i="33"/>
  <c r="J391" i="33" s="1"/>
  <c r="H391" i="33"/>
  <c r="N391" i="33" s="1"/>
  <c r="P391" i="33" s="1"/>
  <c r="I391" i="33"/>
  <c r="M391" i="33"/>
  <c r="O391" i="33"/>
  <c r="B392" i="33"/>
  <c r="C392" i="33"/>
  <c r="D392" i="33"/>
  <c r="E392" i="33"/>
  <c r="F392" i="33"/>
  <c r="G392" i="33"/>
  <c r="H392" i="33"/>
  <c r="N392" i="33" s="1"/>
  <c r="Q392" i="33" s="1"/>
  <c r="I392" i="33"/>
  <c r="M392" i="33"/>
  <c r="O392" i="33"/>
  <c r="P392" i="33"/>
  <c r="B393" i="33"/>
  <c r="C393" i="33"/>
  <c r="D393" i="33"/>
  <c r="E393" i="33"/>
  <c r="F393" i="33"/>
  <c r="G393" i="33"/>
  <c r="H393" i="33"/>
  <c r="I393" i="33"/>
  <c r="M393" i="33"/>
  <c r="N393" i="33"/>
  <c r="O393" i="33"/>
  <c r="B394" i="33"/>
  <c r="C394" i="33"/>
  <c r="D394" i="33"/>
  <c r="E394" i="33"/>
  <c r="F394" i="33"/>
  <c r="G394" i="33"/>
  <c r="H394" i="33"/>
  <c r="I394" i="33"/>
  <c r="J394" i="33"/>
  <c r="K394" i="33"/>
  <c r="L394" i="33"/>
  <c r="M394" i="33"/>
  <c r="O394" i="33" s="1"/>
  <c r="N394" i="33"/>
  <c r="B395" i="33"/>
  <c r="C395" i="33"/>
  <c r="D395" i="33"/>
  <c r="E395" i="33"/>
  <c r="F395" i="33"/>
  <c r="G395" i="33"/>
  <c r="H395" i="33"/>
  <c r="N395" i="33" s="1"/>
  <c r="I395" i="33"/>
  <c r="J395" i="33"/>
  <c r="K395" i="33"/>
  <c r="L395" i="33"/>
  <c r="M395" i="33"/>
  <c r="O395" i="33" s="1"/>
  <c r="B396" i="33"/>
  <c r="C396" i="33"/>
  <c r="D396" i="33"/>
  <c r="E396" i="33"/>
  <c r="F396" i="33"/>
  <c r="G396" i="33"/>
  <c r="H396" i="33"/>
  <c r="N396" i="33" s="1"/>
  <c r="I396" i="33"/>
  <c r="J396" i="33"/>
  <c r="K396" i="33"/>
  <c r="L396" i="33"/>
  <c r="M396" i="33"/>
  <c r="O396" i="33"/>
  <c r="B397" i="33"/>
  <c r="C397" i="33"/>
  <c r="D397" i="33"/>
  <c r="E397" i="33"/>
  <c r="F397" i="33"/>
  <c r="G397" i="33"/>
  <c r="L397" i="33" s="1"/>
  <c r="H397" i="33"/>
  <c r="N397" i="33" s="1"/>
  <c r="I397" i="33"/>
  <c r="J397" i="33"/>
  <c r="K397" i="33"/>
  <c r="M397" i="33"/>
  <c r="O397" i="33"/>
  <c r="B398" i="33"/>
  <c r="C398" i="33"/>
  <c r="D398" i="33"/>
  <c r="E398" i="33"/>
  <c r="F398" i="33"/>
  <c r="G398" i="33"/>
  <c r="K398" i="33" s="1"/>
  <c r="H398" i="33"/>
  <c r="N398" i="33" s="1"/>
  <c r="P398" i="33" s="1"/>
  <c r="I398" i="33"/>
  <c r="J398" i="33"/>
  <c r="M398" i="33"/>
  <c r="O398" i="33"/>
  <c r="B399" i="33"/>
  <c r="C399" i="33"/>
  <c r="D399" i="33"/>
  <c r="E399" i="33"/>
  <c r="F399" i="33"/>
  <c r="G399" i="33"/>
  <c r="J399" i="33" s="1"/>
  <c r="H399" i="33"/>
  <c r="N399" i="33" s="1"/>
  <c r="P399" i="33" s="1"/>
  <c r="I399" i="33"/>
  <c r="M399" i="33"/>
  <c r="O399" i="33"/>
  <c r="Q399" i="33"/>
  <c r="B400" i="33"/>
  <c r="C400" i="33"/>
  <c r="D400" i="33"/>
  <c r="E400" i="33"/>
  <c r="F400" i="33"/>
  <c r="G400" i="33"/>
  <c r="H400" i="33"/>
  <c r="N400" i="33" s="1"/>
  <c r="Q400" i="33" s="1"/>
  <c r="I400" i="33"/>
  <c r="M400" i="33"/>
  <c r="O400" i="33"/>
  <c r="P400" i="33"/>
  <c r="B401" i="33"/>
  <c r="C401" i="33"/>
  <c r="D401" i="33"/>
  <c r="E401" i="33"/>
  <c r="F401" i="33"/>
  <c r="G401" i="33"/>
  <c r="H401" i="33"/>
  <c r="I401" i="33"/>
  <c r="M401" i="33"/>
  <c r="N401" i="33"/>
  <c r="O401" i="33"/>
  <c r="B402" i="33"/>
  <c r="C402" i="33"/>
  <c r="D402" i="33"/>
  <c r="E402" i="33"/>
  <c r="F402" i="33"/>
  <c r="G402" i="33"/>
  <c r="H402" i="33"/>
  <c r="I402" i="33"/>
  <c r="J402" i="33"/>
  <c r="K402" i="33"/>
  <c r="L402" i="33"/>
  <c r="M402" i="33"/>
  <c r="O402" i="33" s="1"/>
  <c r="N402" i="33"/>
  <c r="B403" i="33"/>
  <c r="C403" i="33"/>
  <c r="D403" i="33"/>
  <c r="E403" i="33"/>
  <c r="F403" i="33"/>
  <c r="G403" i="33"/>
  <c r="H403" i="33"/>
  <c r="N403" i="33" s="1"/>
  <c r="I403" i="33"/>
  <c r="J403" i="33"/>
  <c r="K403" i="33"/>
  <c r="L403" i="33"/>
  <c r="M403" i="33"/>
  <c r="O403" i="33" s="1"/>
  <c r="B404" i="33"/>
  <c r="C404" i="33"/>
  <c r="D404" i="33"/>
  <c r="E404" i="33"/>
  <c r="F404" i="33"/>
  <c r="G404" i="33"/>
  <c r="H404" i="33"/>
  <c r="N404" i="33" s="1"/>
  <c r="I404" i="33"/>
  <c r="J404" i="33"/>
  <c r="K404" i="33"/>
  <c r="L404" i="33"/>
  <c r="M404" i="33"/>
  <c r="O404" i="33"/>
  <c r="B405" i="33"/>
  <c r="C405" i="33"/>
  <c r="D405" i="33"/>
  <c r="E405" i="33"/>
  <c r="F405" i="33"/>
  <c r="G405" i="33"/>
  <c r="L405" i="33" s="1"/>
  <c r="H405" i="33"/>
  <c r="N405" i="33" s="1"/>
  <c r="I405" i="33"/>
  <c r="J405" i="33"/>
  <c r="K405" i="33"/>
  <c r="M405" i="33"/>
  <c r="O405" i="33"/>
  <c r="B406" i="33"/>
  <c r="C406" i="33"/>
  <c r="D406" i="33"/>
  <c r="E406" i="33"/>
  <c r="F406" i="33"/>
  <c r="G406" i="33"/>
  <c r="K406" i="33" s="1"/>
  <c r="H406" i="33"/>
  <c r="N406" i="33" s="1"/>
  <c r="P406" i="33" s="1"/>
  <c r="I406" i="33"/>
  <c r="J406" i="33"/>
  <c r="M406" i="33"/>
  <c r="O406" i="33"/>
  <c r="Q406" i="33"/>
  <c r="B407" i="33"/>
  <c r="C407" i="33"/>
  <c r="D407" i="33"/>
  <c r="E407" i="33"/>
  <c r="F407" i="33"/>
  <c r="G407" i="33"/>
  <c r="J407" i="33" s="1"/>
  <c r="H407" i="33"/>
  <c r="N407" i="33" s="1"/>
  <c r="I407" i="33"/>
  <c r="M407" i="33"/>
  <c r="O407" i="33"/>
  <c r="P407" i="33"/>
  <c r="Q407" i="33"/>
  <c r="B408" i="33"/>
  <c r="C408" i="33"/>
  <c r="D408" i="33"/>
  <c r="E408" i="33"/>
  <c r="F408" i="33"/>
  <c r="G408" i="33"/>
  <c r="H408" i="33"/>
  <c r="N408" i="33" s="1"/>
  <c r="Q408" i="33" s="1"/>
  <c r="I408" i="33"/>
  <c r="M408" i="33"/>
  <c r="O408" i="33"/>
  <c r="B409" i="33"/>
  <c r="C409" i="33"/>
  <c r="D409" i="33"/>
  <c r="E409" i="33"/>
  <c r="F409" i="33"/>
  <c r="G409" i="33"/>
  <c r="H409" i="33"/>
  <c r="I409" i="33"/>
  <c r="M409" i="33"/>
  <c r="N409" i="33"/>
  <c r="O409" i="33"/>
  <c r="B410" i="33"/>
  <c r="C410" i="33"/>
  <c r="D410" i="33"/>
  <c r="E410" i="33"/>
  <c r="F410" i="33"/>
  <c r="G410" i="33"/>
  <c r="H410" i="33"/>
  <c r="I410" i="33"/>
  <c r="J410" i="33"/>
  <c r="K410" i="33"/>
  <c r="L410" i="33"/>
  <c r="M410" i="33"/>
  <c r="O410" i="33" s="1"/>
  <c r="N410" i="33"/>
  <c r="B411" i="33"/>
  <c r="C411" i="33"/>
  <c r="D411" i="33"/>
  <c r="E411" i="33"/>
  <c r="F411" i="33"/>
  <c r="G411" i="33"/>
  <c r="H411" i="33"/>
  <c r="N411" i="33" s="1"/>
  <c r="I411" i="33"/>
  <c r="J411" i="33"/>
  <c r="K411" i="33"/>
  <c r="L411" i="33"/>
  <c r="M411" i="33"/>
  <c r="O411" i="33" s="1"/>
  <c r="B412" i="33"/>
  <c r="C412" i="33"/>
  <c r="D412" i="33"/>
  <c r="E412" i="33"/>
  <c r="F412" i="33"/>
  <c r="G412" i="33"/>
  <c r="H412" i="33"/>
  <c r="N412" i="33" s="1"/>
  <c r="I412" i="33"/>
  <c r="J412" i="33"/>
  <c r="K412" i="33"/>
  <c r="L412" i="33"/>
  <c r="M412" i="33"/>
  <c r="O412" i="33"/>
  <c r="B413" i="33"/>
  <c r="C413" i="33"/>
  <c r="D413" i="33"/>
  <c r="E413" i="33"/>
  <c r="F413" i="33"/>
  <c r="G413" i="33"/>
  <c r="L413" i="33" s="1"/>
  <c r="H413" i="33"/>
  <c r="N413" i="33" s="1"/>
  <c r="I413" i="33"/>
  <c r="J413" i="33"/>
  <c r="K413" i="33"/>
  <c r="M413" i="33"/>
  <c r="O413" i="33"/>
  <c r="B414" i="33"/>
  <c r="C414" i="33"/>
  <c r="D414" i="33"/>
  <c r="E414" i="33"/>
  <c r="F414" i="33"/>
  <c r="G414" i="33"/>
  <c r="K414" i="33" s="1"/>
  <c r="H414" i="33"/>
  <c r="N414" i="33" s="1"/>
  <c r="P414" i="33" s="1"/>
  <c r="I414" i="33"/>
  <c r="J414" i="33"/>
  <c r="M414" i="33"/>
  <c r="O414" i="33"/>
  <c r="B415" i="33"/>
  <c r="C415" i="33"/>
  <c r="D415" i="33"/>
  <c r="E415" i="33"/>
  <c r="F415" i="33"/>
  <c r="G415" i="33"/>
  <c r="J415" i="33" s="1"/>
  <c r="H415" i="33"/>
  <c r="N415" i="33" s="1"/>
  <c r="P415" i="33" s="1"/>
  <c r="I415" i="33"/>
  <c r="M415" i="33"/>
  <c r="O415" i="33"/>
  <c r="Q415" i="33"/>
  <c r="B416" i="33"/>
  <c r="C416" i="33"/>
  <c r="D416" i="33"/>
  <c r="E416" i="33"/>
  <c r="F416" i="33"/>
  <c r="G416" i="33"/>
  <c r="H416" i="33"/>
  <c r="N416" i="33" s="1"/>
  <c r="Q416" i="33" s="1"/>
  <c r="I416" i="33"/>
  <c r="M416" i="33"/>
  <c r="O416" i="33"/>
  <c r="B417" i="33"/>
  <c r="C417" i="33"/>
  <c r="D417" i="33"/>
  <c r="E417" i="33"/>
  <c r="F417" i="33"/>
  <c r="G417" i="33"/>
  <c r="H417" i="33"/>
  <c r="I417" i="33"/>
  <c r="M417" i="33"/>
  <c r="N417" i="33"/>
  <c r="O417" i="33"/>
  <c r="B418" i="33"/>
  <c r="C418" i="33"/>
  <c r="D418" i="33"/>
  <c r="E418" i="33"/>
  <c r="F418" i="33"/>
  <c r="G418" i="33"/>
  <c r="H418" i="33"/>
  <c r="I418" i="33"/>
  <c r="J418" i="33"/>
  <c r="K418" i="33"/>
  <c r="L418" i="33"/>
  <c r="M418" i="33"/>
  <c r="O418" i="33" s="1"/>
  <c r="N418" i="33"/>
  <c r="B419" i="33"/>
  <c r="C419" i="33"/>
  <c r="D419" i="33"/>
  <c r="E419" i="33"/>
  <c r="F419" i="33"/>
  <c r="G419" i="33"/>
  <c r="H419" i="33"/>
  <c r="N419" i="33" s="1"/>
  <c r="I419" i="33"/>
  <c r="J419" i="33"/>
  <c r="K419" i="33"/>
  <c r="L419" i="33"/>
  <c r="M419" i="33"/>
  <c r="O419" i="33" s="1"/>
  <c r="B420" i="33"/>
  <c r="C420" i="33"/>
  <c r="D420" i="33"/>
  <c r="E420" i="33"/>
  <c r="F420" i="33"/>
  <c r="G420" i="33"/>
  <c r="H420" i="33"/>
  <c r="N420" i="33" s="1"/>
  <c r="I420" i="33"/>
  <c r="J420" i="33"/>
  <c r="K420" i="33"/>
  <c r="L420" i="33"/>
  <c r="M420" i="33"/>
  <c r="O420" i="33"/>
  <c r="B421" i="33"/>
  <c r="C421" i="33"/>
  <c r="D421" i="33"/>
  <c r="E421" i="33"/>
  <c r="F421" i="33"/>
  <c r="G421" i="33"/>
  <c r="L421" i="33" s="1"/>
  <c r="H421" i="33"/>
  <c r="N421" i="33" s="1"/>
  <c r="I421" i="33"/>
  <c r="J421" i="33"/>
  <c r="K421" i="33"/>
  <c r="M421" i="33"/>
  <c r="O421" i="33"/>
  <c r="B422" i="33"/>
  <c r="C422" i="33"/>
  <c r="D422" i="33"/>
  <c r="E422" i="33"/>
  <c r="F422" i="33"/>
  <c r="G422" i="33"/>
  <c r="K422" i="33" s="1"/>
  <c r="H422" i="33"/>
  <c r="N422" i="33" s="1"/>
  <c r="P422" i="33" s="1"/>
  <c r="I422" i="33"/>
  <c r="J422" i="33"/>
  <c r="M422" i="33"/>
  <c r="O422" i="33"/>
  <c r="B423" i="33"/>
  <c r="C423" i="33"/>
  <c r="D423" i="33"/>
  <c r="E423" i="33"/>
  <c r="F423" i="33"/>
  <c r="G423" i="33"/>
  <c r="H423" i="33"/>
  <c r="N423" i="33" s="1"/>
  <c r="P423" i="33" s="1"/>
  <c r="I423" i="33"/>
  <c r="M423" i="33"/>
  <c r="O423" i="33"/>
  <c r="B424" i="33"/>
  <c r="C424" i="33"/>
  <c r="D424" i="33"/>
  <c r="E424" i="33"/>
  <c r="F424" i="33"/>
  <c r="G424" i="33"/>
  <c r="H424" i="33"/>
  <c r="N424" i="33" s="1"/>
  <c r="I424" i="33"/>
  <c r="M424" i="33"/>
  <c r="O424" i="33"/>
  <c r="B425" i="33"/>
  <c r="C425" i="33"/>
  <c r="D425" i="33"/>
  <c r="E425" i="33"/>
  <c r="F425" i="33"/>
  <c r="G425" i="33"/>
  <c r="H425" i="33"/>
  <c r="I425" i="33"/>
  <c r="M425" i="33"/>
  <c r="O425" i="33" s="1"/>
  <c r="N425" i="33"/>
  <c r="B426" i="33"/>
  <c r="C426" i="33"/>
  <c r="D426" i="33"/>
  <c r="E426" i="33"/>
  <c r="F426" i="33"/>
  <c r="G426" i="33"/>
  <c r="H426" i="33"/>
  <c r="I426" i="33"/>
  <c r="J426" i="33"/>
  <c r="K426" i="33"/>
  <c r="L426" i="33"/>
  <c r="M426" i="33"/>
  <c r="O426" i="33" s="1"/>
  <c r="N426" i="33"/>
  <c r="B427" i="33"/>
  <c r="C427" i="33"/>
  <c r="D427" i="33"/>
  <c r="E427" i="33"/>
  <c r="F427" i="33"/>
  <c r="G427" i="33"/>
  <c r="H427" i="33"/>
  <c r="N427" i="33" s="1"/>
  <c r="I427" i="33"/>
  <c r="J427" i="33"/>
  <c r="K427" i="33"/>
  <c r="L427" i="33"/>
  <c r="M427" i="33"/>
  <c r="O427" i="33" s="1"/>
  <c r="B428" i="33"/>
  <c r="C428" i="33"/>
  <c r="D428" i="33"/>
  <c r="E428" i="33"/>
  <c r="F428" i="33"/>
  <c r="G428" i="33"/>
  <c r="H428" i="33"/>
  <c r="N428" i="33" s="1"/>
  <c r="I428" i="33"/>
  <c r="J428" i="33"/>
  <c r="K428" i="33"/>
  <c r="L428" i="33"/>
  <c r="M428" i="33"/>
  <c r="O428" i="33"/>
  <c r="B429" i="33"/>
  <c r="C429" i="33"/>
  <c r="D429" i="33"/>
  <c r="E429" i="33"/>
  <c r="F429" i="33"/>
  <c r="G429" i="33"/>
  <c r="L429" i="33" s="1"/>
  <c r="H429" i="33"/>
  <c r="N429" i="33" s="1"/>
  <c r="P429" i="33" s="1"/>
  <c r="I429" i="33"/>
  <c r="J429" i="33"/>
  <c r="K429" i="33"/>
  <c r="M429" i="33"/>
  <c r="O429" i="33"/>
  <c r="Q429" i="33"/>
  <c r="B430" i="33"/>
  <c r="C430" i="33"/>
  <c r="D430" i="33"/>
  <c r="E430" i="33"/>
  <c r="F430" i="33"/>
  <c r="G430" i="33"/>
  <c r="K430" i="33" s="1"/>
  <c r="H430" i="33"/>
  <c r="N430" i="33" s="1"/>
  <c r="I430" i="33"/>
  <c r="J430" i="33"/>
  <c r="M430" i="33"/>
  <c r="O430" i="33"/>
  <c r="B431" i="33"/>
  <c r="C431" i="33"/>
  <c r="D431" i="33"/>
  <c r="E431" i="33"/>
  <c r="F431" i="33"/>
  <c r="G431" i="33"/>
  <c r="H431" i="33"/>
  <c r="N431" i="33" s="1"/>
  <c r="I431" i="33"/>
  <c r="M431" i="33"/>
  <c r="O431" i="33" s="1"/>
  <c r="P431" i="33"/>
  <c r="Q431" i="33"/>
  <c r="B432" i="33"/>
  <c r="C432" i="33"/>
  <c r="D432" i="33"/>
  <c r="E432" i="33"/>
  <c r="F432" i="33"/>
  <c r="G432" i="33"/>
  <c r="H432" i="33"/>
  <c r="N432" i="33" s="1"/>
  <c r="I432" i="33"/>
  <c r="L432" i="33"/>
  <c r="M432" i="33"/>
  <c r="O432" i="33"/>
  <c r="B433" i="33"/>
  <c r="C433" i="33"/>
  <c r="D433" i="33"/>
  <c r="E433" i="33"/>
  <c r="F433" i="33"/>
  <c r="G433" i="33"/>
  <c r="J433" i="33" s="1"/>
  <c r="H433" i="33"/>
  <c r="I433" i="33"/>
  <c r="K433" i="33"/>
  <c r="L433" i="33"/>
  <c r="M433" i="33"/>
  <c r="O433" i="33" s="1"/>
  <c r="N433" i="33"/>
  <c r="B434" i="33"/>
  <c r="C434" i="33"/>
  <c r="D434" i="33"/>
  <c r="E434" i="33"/>
  <c r="F434" i="33"/>
  <c r="G434" i="33"/>
  <c r="H434" i="33"/>
  <c r="I434" i="33"/>
  <c r="J434" i="33"/>
  <c r="K434" i="33"/>
  <c r="L434" i="33"/>
  <c r="M434" i="33"/>
  <c r="O434" i="33" s="1"/>
  <c r="N434" i="33"/>
  <c r="B435" i="33"/>
  <c r="C435" i="33"/>
  <c r="D435" i="33"/>
  <c r="E435" i="33"/>
  <c r="F435" i="33"/>
  <c r="G435" i="33"/>
  <c r="H435" i="33"/>
  <c r="N435" i="33" s="1"/>
  <c r="P435" i="33" s="1"/>
  <c r="I435" i="33"/>
  <c r="J435" i="33"/>
  <c r="K435" i="33"/>
  <c r="L435" i="33"/>
  <c r="M435" i="33"/>
  <c r="O435" i="33" s="1"/>
  <c r="B436" i="33"/>
  <c r="C436" i="33"/>
  <c r="D436" i="33"/>
  <c r="E436" i="33"/>
  <c r="F436" i="33"/>
  <c r="G436" i="33"/>
  <c r="H436" i="33"/>
  <c r="N436" i="33" s="1"/>
  <c r="I436" i="33"/>
  <c r="J436" i="33"/>
  <c r="K436" i="33"/>
  <c r="L436" i="33"/>
  <c r="M436" i="33"/>
  <c r="O436" i="33"/>
  <c r="P436" i="33"/>
  <c r="Q436" i="33"/>
  <c r="B437" i="33"/>
  <c r="C437" i="33"/>
  <c r="D437" i="33"/>
  <c r="E437" i="33"/>
  <c r="F437" i="33"/>
  <c r="G437" i="33"/>
  <c r="L437" i="33" s="1"/>
  <c r="H437" i="33"/>
  <c r="N437" i="33" s="1"/>
  <c r="P437" i="33" s="1"/>
  <c r="I437" i="33"/>
  <c r="J437" i="33"/>
  <c r="M437" i="33"/>
  <c r="O437" i="33"/>
  <c r="Q437" i="33"/>
  <c r="B438" i="33"/>
  <c r="C438" i="33"/>
  <c r="D438" i="33"/>
  <c r="E438" i="33"/>
  <c r="F438" i="33"/>
  <c r="G438" i="33"/>
  <c r="H438" i="33"/>
  <c r="N438" i="33" s="1"/>
  <c r="I438" i="33"/>
  <c r="J438" i="33"/>
  <c r="M438" i="33"/>
  <c r="O438" i="33"/>
  <c r="B439" i="33"/>
  <c r="C439" i="33"/>
  <c r="D439" i="33"/>
  <c r="E439" i="33"/>
  <c r="F439" i="33"/>
  <c r="G439" i="33"/>
  <c r="H439" i="33"/>
  <c r="I439" i="33"/>
  <c r="M439" i="33"/>
  <c r="N439" i="33"/>
  <c r="P439" i="33" s="1"/>
  <c r="O439" i="33"/>
  <c r="Q439" i="33"/>
  <c r="B440" i="33"/>
  <c r="C440" i="33"/>
  <c r="D440" i="33"/>
  <c r="E440" i="33"/>
  <c r="F440" i="33"/>
  <c r="G440" i="33"/>
  <c r="L440" i="33" s="1"/>
  <c r="H440" i="33"/>
  <c r="I440" i="33"/>
  <c r="M440" i="33"/>
  <c r="N440" i="33"/>
  <c r="Q440" i="33" s="1"/>
  <c r="O440" i="33"/>
  <c r="B441" i="33"/>
  <c r="C441" i="33"/>
  <c r="D441" i="33"/>
  <c r="E441" i="33"/>
  <c r="F441" i="33"/>
  <c r="G441" i="33"/>
  <c r="J441" i="33" s="1"/>
  <c r="H441" i="33"/>
  <c r="I441" i="33"/>
  <c r="K441" i="33"/>
  <c r="M441" i="33"/>
  <c r="O441" i="33" s="1"/>
  <c r="N441" i="33"/>
  <c r="B442" i="33"/>
  <c r="C442" i="33"/>
  <c r="D442" i="33"/>
  <c r="E442" i="33"/>
  <c r="F442" i="33"/>
  <c r="G442" i="33"/>
  <c r="H442" i="33"/>
  <c r="I442" i="33"/>
  <c r="J442" i="33"/>
  <c r="K442" i="33"/>
  <c r="L442" i="33"/>
  <c r="M442" i="33"/>
  <c r="O442" i="33" s="1"/>
  <c r="N442" i="33"/>
  <c r="P442" i="33" s="1"/>
  <c r="Q442" i="33"/>
  <c r="B443" i="33"/>
  <c r="C443" i="33"/>
  <c r="D443" i="33"/>
  <c r="E443" i="33"/>
  <c r="F443" i="33"/>
  <c r="G443" i="33"/>
  <c r="H443" i="33"/>
  <c r="N443" i="33" s="1"/>
  <c r="Q443" i="33" s="1"/>
  <c r="I443" i="33"/>
  <c r="J443" i="33"/>
  <c r="K443" i="33"/>
  <c r="L443" i="33"/>
  <c r="M443" i="33"/>
  <c r="O443" i="33" s="1"/>
  <c r="P443" i="33"/>
  <c r="B444" i="33"/>
  <c r="C444" i="33"/>
  <c r="D444" i="33"/>
  <c r="E444" i="33"/>
  <c r="F444" i="33"/>
  <c r="G444" i="33"/>
  <c r="J444" i="33" s="1"/>
  <c r="H444" i="33"/>
  <c r="N444" i="33" s="1"/>
  <c r="I444" i="33"/>
  <c r="M444" i="33"/>
  <c r="O444" i="33"/>
  <c r="P444" i="33"/>
  <c r="Q444" i="33"/>
  <c r="B445" i="33"/>
  <c r="C445" i="33"/>
  <c r="D445" i="33"/>
  <c r="E445" i="33"/>
  <c r="F445" i="33"/>
  <c r="G445" i="33"/>
  <c r="J445" i="33" s="1"/>
  <c r="H445" i="33"/>
  <c r="I445" i="33"/>
  <c r="M445" i="33"/>
  <c r="N445" i="33"/>
  <c r="P445" i="33" s="1"/>
  <c r="O445" i="33"/>
  <c r="Q445" i="33"/>
  <c r="B446" i="33"/>
  <c r="C446" i="33"/>
  <c r="D446" i="33"/>
  <c r="E446" i="33"/>
  <c r="F446" i="33"/>
  <c r="G446" i="33"/>
  <c r="J446" i="33" s="1"/>
  <c r="H446" i="33"/>
  <c r="I446" i="33"/>
  <c r="K446" i="33"/>
  <c r="L446" i="33"/>
  <c r="M446" i="33"/>
  <c r="O446" i="33" s="1"/>
  <c r="N446" i="33"/>
  <c r="P446" i="33" s="1"/>
  <c r="B447" i="33"/>
  <c r="C447" i="33"/>
  <c r="D447" i="33"/>
  <c r="E447" i="33"/>
  <c r="F447" i="33"/>
  <c r="G447" i="33"/>
  <c r="K447" i="33" s="1"/>
  <c r="H447" i="33"/>
  <c r="I447" i="33"/>
  <c r="J447" i="33"/>
  <c r="M447" i="33"/>
  <c r="O447" i="33" s="1"/>
  <c r="N447" i="33"/>
  <c r="P447" i="33" s="1"/>
  <c r="B448" i="33"/>
  <c r="C448" i="33"/>
  <c r="D448" i="33"/>
  <c r="E448" i="33"/>
  <c r="F448" i="33"/>
  <c r="G448" i="33"/>
  <c r="H448" i="33"/>
  <c r="I448" i="33"/>
  <c r="J448" i="33"/>
  <c r="K448" i="33"/>
  <c r="L448" i="33"/>
  <c r="M448" i="33"/>
  <c r="O448" i="33" s="1"/>
  <c r="N448" i="33"/>
  <c r="P448" i="33" s="1"/>
  <c r="Q448" i="33"/>
  <c r="B449" i="33"/>
  <c r="C449" i="33"/>
  <c r="D449" i="33"/>
  <c r="E449" i="33"/>
  <c r="F449" i="33"/>
  <c r="G449" i="33"/>
  <c r="H449" i="33"/>
  <c r="N449" i="33" s="1"/>
  <c r="I449" i="33"/>
  <c r="J449" i="33"/>
  <c r="K449" i="33"/>
  <c r="L449" i="33"/>
  <c r="M449" i="33"/>
  <c r="O449" i="33" s="1"/>
  <c r="B450" i="33"/>
  <c r="C450" i="33"/>
  <c r="D450" i="33"/>
  <c r="E450" i="33"/>
  <c r="F450" i="33"/>
  <c r="G450" i="33"/>
  <c r="K450" i="33" s="1"/>
  <c r="H450" i="33"/>
  <c r="N450" i="33" s="1"/>
  <c r="I450" i="33"/>
  <c r="J450" i="33"/>
  <c r="M450" i="33"/>
  <c r="O450" i="33"/>
  <c r="B451" i="33"/>
  <c r="C451" i="33"/>
  <c r="D451" i="33"/>
  <c r="E451" i="33"/>
  <c r="F451" i="33"/>
  <c r="G451" i="33"/>
  <c r="J451" i="33" s="1"/>
  <c r="H451" i="33"/>
  <c r="I451" i="33"/>
  <c r="K451" i="33"/>
  <c r="M451" i="33"/>
  <c r="N451" i="33"/>
  <c r="P451" i="33" s="1"/>
  <c r="O451" i="33"/>
  <c r="Q451" i="33"/>
  <c r="B452" i="33"/>
  <c r="C452" i="33"/>
  <c r="D452" i="33"/>
  <c r="E452" i="33"/>
  <c r="F452" i="33"/>
  <c r="G452" i="33"/>
  <c r="K452" i="33" s="1"/>
  <c r="H452" i="33"/>
  <c r="N452" i="33" s="1"/>
  <c r="I452" i="33"/>
  <c r="J452" i="33"/>
  <c r="M452" i="33"/>
  <c r="O452" i="33" s="1"/>
  <c r="B453" i="33"/>
  <c r="C453" i="33"/>
  <c r="D453" i="33"/>
  <c r="E453" i="33"/>
  <c r="F453" i="33"/>
  <c r="G453" i="33"/>
  <c r="J453" i="33" s="1"/>
  <c r="H453" i="33"/>
  <c r="I453" i="33"/>
  <c r="M453" i="33"/>
  <c r="N453" i="33"/>
  <c r="P453" i="33" s="1"/>
  <c r="O453" i="33"/>
  <c r="Q453" i="33"/>
  <c r="B454" i="33"/>
  <c r="C454" i="33"/>
  <c r="D454" i="33"/>
  <c r="E454" i="33"/>
  <c r="F454" i="33"/>
  <c r="G454" i="33"/>
  <c r="J454" i="33" s="1"/>
  <c r="H454" i="33"/>
  <c r="I454" i="33"/>
  <c r="K454" i="33"/>
  <c r="L454" i="33"/>
  <c r="M454" i="33"/>
  <c r="O454" i="33" s="1"/>
  <c r="N454" i="33"/>
  <c r="P454" i="33" s="1"/>
  <c r="B455" i="33"/>
  <c r="C455" i="33"/>
  <c r="D455" i="33"/>
  <c r="E455" i="33"/>
  <c r="F455" i="33"/>
  <c r="G455" i="33"/>
  <c r="K455" i="33" s="1"/>
  <c r="H455" i="33"/>
  <c r="I455" i="33"/>
  <c r="J455" i="33"/>
  <c r="M455" i="33"/>
  <c r="O455" i="33" s="1"/>
  <c r="N455" i="33"/>
  <c r="P455" i="33" s="1"/>
  <c r="B456" i="33"/>
  <c r="C456" i="33"/>
  <c r="D456" i="33"/>
  <c r="E456" i="33"/>
  <c r="F456" i="33"/>
  <c r="G456" i="33"/>
  <c r="H456" i="33"/>
  <c r="I456" i="33"/>
  <c r="J456" i="33"/>
  <c r="K456" i="33"/>
  <c r="L456" i="33"/>
  <c r="M456" i="33"/>
  <c r="O456" i="33" s="1"/>
  <c r="N456" i="33"/>
  <c r="P456" i="33" s="1"/>
  <c r="Q456" i="33"/>
  <c r="B457" i="33"/>
  <c r="C457" i="33"/>
  <c r="D457" i="33"/>
  <c r="E457" i="33"/>
  <c r="F457" i="33"/>
  <c r="G457" i="33"/>
  <c r="H457" i="33"/>
  <c r="N457" i="33" s="1"/>
  <c r="I457" i="33"/>
  <c r="J457" i="33"/>
  <c r="K457" i="33"/>
  <c r="L457" i="33"/>
  <c r="M457" i="33"/>
  <c r="O457" i="33" s="1"/>
  <c r="B458" i="33"/>
  <c r="C458" i="33"/>
  <c r="D458" i="33"/>
  <c r="E458" i="33"/>
  <c r="F458" i="33"/>
  <c r="G458" i="33"/>
  <c r="K458" i="33" s="1"/>
  <c r="H458" i="33"/>
  <c r="N458" i="33" s="1"/>
  <c r="I458" i="33"/>
  <c r="J458" i="33"/>
  <c r="M458" i="33"/>
  <c r="O458" i="33"/>
  <c r="B459" i="33"/>
  <c r="C459" i="33"/>
  <c r="D459" i="33"/>
  <c r="E459" i="33"/>
  <c r="F459" i="33"/>
  <c r="G459" i="33"/>
  <c r="J459" i="33" s="1"/>
  <c r="H459" i="33"/>
  <c r="I459" i="33"/>
  <c r="K459" i="33"/>
  <c r="M459" i="33"/>
  <c r="N459" i="33"/>
  <c r="P459" i="33" s="1"/>
  <c r="O459" i="33"/>
  <c r="Q459" i="33"/>
  <c r="B460" i="33"/>
  <c r="C460" i="33"/>
  <c r="D460" i="33"/>
  <c r="E460" i="33"/>
  <c r="F460" i="33"/>
  <c r="G460" i="33"/>
  <c r="K460" i="33" s="1"/>
  <c r="H460" i="33"/>
  <c r="N460" i="33" s="1"/>
  <c r="I460" i="33"/>
  <c r="J460" i="33"/>
  <c r="M460" i="33"/>
  <c r="O460" i="33" s="1"/>
  <c r="B461" i="33"/>
  <c r="C461" i="33"/>
  <c r="D461" i="33"/>
  <c r="E461" i="33"/>
  <c r="F461" i="33"/>
  <c r="G461" i="33"/>
  <c r="J461" i="33" s="1"/>
  <c r="H461" i="33"/>
  <c r="I461" i="33"/>
  <c r="M461" i="33"/>
  <c r="N461" i="33"/>
  <c r="P461" i="33" s="1"/>
  <c r="O461" i="33"/>
  <c r="Q461" i="33"/>
  <c r="B462" i="33"/>
  <c r="C462" i="33"/>
  <c r="D462" i="33"/>
  <c r="E462" i="33"/>
  <c r="F462" i="33"/>
  <c r="G462" i="33"/>
  <c r="J462" i="33" s="1"/>
  <c r="H462" i="33"/>
  <c r="I462" i="33"/>
  <c r="K462" i="33"/>
  <c r="L462" i="33"/>
  <c r="M462" i="33"/>
  <c r="O462" i="33" s="1"/>
  <c r="N462" i="33"/>
  <c r="P462" i="33" s="1"/>
  <c r="B463" i="33"/>
  <c r="C463" i="33"/>
  <c r="D463" i="33"/>
  <c r="E463" i="33"/>
  <c r="F463" i="33"/>
  <c r="G463" i="33"/>
  <c r="K463" i="33" s="1"/>
  <c r="H463" i="33"/>
  <c r="I463" i="33"/>
  <c r="J463" i="33"/>
  <c r="M463" i="33"/>
  <c r="O463" i="33" s="1"/>
  <c r="N463" i="33"/>
  <c r="P463" i="33" s="1"/>
  <c r="B464" i="33"/>
  <c r="C464" i="33"/>
  <c r="D464" i="33"/>
  <c r="E464" i="33"/>
  <c r="F464" i="33"/>
  <c r="G464" i="33"/>
  <c r="H464" i="33"/>
  <c r="I464" i="33"/>
  <c r="J464" i="33"/>
  <c r="K464" i="33"/>
  <c r="L464" i="33"/>
  <c r="M464" i="33"/>
  <c r="O464" i="33" s="1"/>
  <c r="N464" i="33"/>
  <c r="P464" i="33" s="1"/>
  <c r="Q464" i="33"/>
  <c r="B465" i="33"/>
  <c r="C465" i="33"/>
  <c r="D465" i="33"/>
  <c r="E465" i="33"/>
  <c r="F465" i="33"/>
  <c r="G465" i="33"/>
  <c r="H465" i="33"/>
  <c r="N465" i="33" s="1"/>
  <c r="I465" i="33"/>
  <c r="J465" i="33"/>
  <c r="K465" i="33"/>
  <c r="L465" i="33"/>
  <c r="M465" i="33"/>
  <c r="O465" i="33" s="1"/>
  <c r="B466" i="33"/>
  <c r="C466" i="33"/>
  <c r="D466" i="33"/>
  <c r="E466" i="33"/>
  <c r="F466" i="33"/>
  <c r="G466" i="33"/>
  <c r="K466" i="33" s="1"/>
  <c r="H466" i="33"/>
  <c r="N466" i="33" s="1"/>
  <c r="I466" i="33"/>
  <c r="J466" i="33"/>
  <c r="M466" i="33"/>
  <c r="O466" i="33"/>
  <c r="B467" i="33"/>
  <c r="C467" i="33"/>
  <c r="D467" i="33"/>
  <c r="E467" i="33"/>
  <c r="F467" i="33"/>
  <c r="G467" i="33"/>
  <c r="J467" i="33" s="1"/>
  <c r="H467" i="33"/>
  <c r="I467" i="33"/>
  <c r="K467" i="33"/>
  <c r="M467" i="33"/>
  <c r="N467" i="33"/>
  <c r="P467" i="33" s="1"/>
  <c r="O467" i="33"/>
  <c r="Q467" i="33"/>
  <c r="B468" i="33"/>
  <c r="C468" i="33"/>
  <c r="D468" i="33"/>
  <c r="E468" i="33"/>
  <c r="F468" i="33"/>
  <c r="G468" i="33"/>
  <c r="K468" i="33" s="1"/>
  <c r="H468" i="33"/>
  <c r="N468" i="33" s="1"/>
  <c r="I468" i="33"/>
  <c r="J468" i="33"/>
  <c r="M468" i="33"/>
  <c r="O468" i="33" s="1"/>
  <c r="B469" i="33"/>
  <c r="C469" i="33"/>
  <c r="D469" i="33"/>
  <c r="E469" i="33"/>
  <c r="F469" i="33"/>
  <c r="G469" i="33"/>
  <c r="J469" i="33" s="1"/>
  <c r="H469" i="33"/>
  <c r="I469" i="33"/>
  <c r="M469" i="33"/>
  <c r="N469" i="33"/>
  <c r="P469" i="33" s="1"/>
  <c r="O469" i="33"/>
  <c r="Q469" i="33"/>
  <c r="B470" i="33"/>
  <c r="C470" i="33"/>
  <c r="D470" i="33"/>
  <c r="E470" i="33"/>
  <c r="F470" i="33"/>
  <c r="G470" i="33"/>
  <c r="J470" i="33" s="1"/>
  <c r="H470" i="33"/>
  <c r="I470" i="33"/>
  <c r="K470" i="33"/>
  <c r="L470" i="33"/>
  <c r="M470" i="33"/>
  <c r="O470" i="33" s="1"/>
  <c r="N470" i="33"/>
  <c r="P470" i="33" s="1"/>
  <c r="B471" i="33"/>
  <c r="C471" i="33"/>
  <c r="D471" i="33"/>
  <c r="E471" i="33"/>
  <c r="F471" i="33"/>
  <c r="G471" i="33"/>
  <c r="K471" i="33" s="1"/>
  <c r="H471" i="33"/>
  <c r="I471" i="33"/>
  <c r="J471" i="33"/>
  <c r="M471" i="33"/>
  <c r="O471" i="33" s="1"/>
  <c r="N471" i="33"/>
  <c r="P471" i="33" s="1"/>
  <c r="B472" i="33"/>
  <c r="C472" i="33"/>
  <c r="D472" i="33"/>
  <c r="E472" i="33"/>
  <c r="F472" i="33"/>
  <c r="G472" i="33"/>
  <c r="H472" i="33"/>
  <c r="I472" i="33"/>
  <c r="J472" i="33"/>
  <c r="K472" i="33"/>
  <c r="L472" i="33"/>
  <c r="M472" i="33"/>
  <c r="O472" i="33" s="1"/>
  <c r="N472" i="33"/>
  <c r="P472" i="33" s="1"/>
  <c r="Q472" i="33"/>
  <c r="B473" i="33"/>
  <c r="C473" i="33"/>
  <c r="D473" i="33"/>
  <c r="E473" i="33"/>
  <c r="F473" i="33"/>
  <c r="G473" i="33"/>
  <c r="H473" i="33"/>
  <c r="N473" i="33" s="1"/>
  <c r="I473" i="33"/>
  <c r="J473" i="33"/>
  <c r="K473" i="33"/>
  <c r="L473" i="33"/>
  <c r="M473" i="33"/>
  <c r="O473" i="33" s="1"/>
  <c r="B474" i="33"/>
  <c r="C474" i="33"/>
  <c r="D474" i="33"/>
  <c r="E474" i="33"/>
  <c r="F474" i="33"/>
  <c r="G474" i="33"/>
  <c r="K474" i="33" s="1"/>
  <c r="H474" i="33"/>
  <c r="N474" i="33" s="1"/>
  <c r="I474" i="33"/>
  <c r="J474" i="33"/>
  <c r="M474" i="33"/>
  <c r="O474" i="33"/>
  <c r="B475" i="33"/>
  <c r="C475" i="33"/>
  <c r="D475" i="33"/>
  <c r="E475" i="33"/>
  <c r="F475" i="33"/>
  <c r="G475" i="33"/>
  <c r="J475" i="33" s="1"/>
  <c r="H475" i="33"/>
  <c r="I475" i="33"/>
  <c r="K475" i="33"/>
  <c r="M475" i="33"/>
  <c r="N475" i="33"/>
  <c r="P475" i="33" s="1"/>
  <c r="O475" i="33"/>
  <c r="Q475" i="33"/>
  <c r="B476" i="33"/>
  <c r="C476" i="33"/>
  <c r="D476" i="33"/>
  <c r="E476" i="33"/>
  <c r="F476" i="33"/>
  <c r="G476" i="33"/>
  <c r="K476" i="33" s="1"/>
  <c r="H476" i="33"/>
  <c r="N476" i="33" s="1"/>
  <c r="I476" i="33"/>
  <c r="J476" i="33"/>
  <c r="M476" i="33"/>
  <c r="O476" i="33" s="1"/>
  <c r="B477" i="33"/>
  <c r="C477" i="33"/>
  <c r="D477" i="33"/>
  <c r="E477" i="33"/>
  <c r="F477" i="33"/>
  <c r="G477" i="33"/>
  <c r="J477" i="33" s="1"/>
  <c r="H477" i="33"/>
  <c r="I477" i="33"/>
  <c r="M477" i="33"/>
  <c r="N477" i="33"/>
  <c r="P477" i="33" s="1"/>
  <c r="O477" i="33"/>
  <c r="Q477" i="33"/>
  <c r="B478" i="33"/>
  <c r="C478" i="33"/>
  <c r="D478" i="33"/>
  <c r="E478" i="33"/>
  <c r="F478" i="33"/>
  <c r="G478" i="33"/>
  <c r="J478" i="33" s="1"/>
  <c r="H478" i="33"/>
  <c r="I478" i="33"/>
  <c r="K478" i="33"/>
  <c r="L478" i="33"/>
  <c r="M478" i="33"/>
  <c r="O478" i="33" s="1"/>
  <c r="N478" i="33"/>
  <c r="P478" i="33" s="1"/>
  <c r="B479" i="33"/>
  <c r="C479" i="33"/>
  <c r="D479" i="33"/>
  <c r="E479" i="33"/>
  <c r="F479" i="33"/>
  <c r="G479" i="33"/>
  <c r="K479" i="33" s="1"/>
  <c r="H479" i="33"/>
  <c r="N479" i="33" s="1"/>
  <c r="I479" i="33"/>
  <c r="J479" i="33"/>
  <c r="M479" i="33"/>
  <c r="O479" i="33" s="1"/>
  <c r="B480" i="33"/>
  <c r="C480" i="33"/>
  <c r="D480" i="33"/>
  <c r="E480" i="33"/>
  <c r="F480" i="33"/>
  <c r="G480" i="33"/>
  <c r="H480" i="33"/>
  <c r="I480" i="33"/>
  <c r="J480" i="33"/>
  <c r="K480" i="33"/>
  <c r="L480" i="33"/>
  <c r="M480" i="33"/>
  <c r="O480" i="33" s="1"/>
  <c r="N480" i="33"/>
  <c r="P480" i="33" s="1"/>
  <c r="Q480" i="33"/>
  <c r="B481" i="33"/>
  <c r="C481" i="33"/>
  <c r="D481" i="33"/>
  <c r="E481" i="33"/>
  <c r="F481" i="33"/>
  <c r="G481" i="33"/>
  <c r="H481" i="33"/>
  <c r="N481" i="33" s="1"/>
  <c r="I481" i="33"/>
  <c r="J481" i="33"/>
  <c r="K481" i="33"/>
  <c r="L481" i="33"/>
  <c r="M481" i="33"/>
  <c r="O481" i="33" s="1"/>
  <c r="B482" i="33"/>
  <c r="C482" i="33"/>
  <c r="D482" i="33"/>
  <c r="E482" i="33"/>
  <c r="F482" i="33"/>
  <c r="G482" i="33"/>
  <c r="K482" i="33" s="1"/>
  <c r="H482" i="33"/>
  <c r="N482" i="33" s="1"/>
  <c r="I482" i="33"/>
  <c r="J482" i="33"/>
  <c r="M482" i="33"/>
  <c r="O482" i="33"/>
  <c r="B483" i="33"/>
  <c r="C483" i="33"/>
  <c r="D483" i="33"/>
  <c r="E483" i="33"/>
  <c r="F483" i="33"/>
  <c r="G483" i="33"/>
  <c r="J483" i="33" s="1"/>
  <c r="H483" i="33"/>
  <c r="I483" i="33"/>
  <c r="K483" i="33"/>
  <c r="M483" i="33"/>
  <c r="N483" i="33"/>
  <c r="P483" i="33" s="1"/>
  <c r="O483" i="33"/>
  <c r="Q483" i="33"/>
  <c r="B484" i="33"/>
  <c r="C484" i="33"/>
  <c r="D484" i="33"/>
  <c r="E484" i="33"/>
  <c r="F484" i="33"/>
  <c r="G484" i="33"/>
  <c r="K484" i="33" s="1"/>
  <c r="H484" i="33"/>
  <c r="N484" i="33" s="1"/>
  <c r="I484" i="33"/>
  <c r="J484" i="33"/>
  <c r="M484" i="33"/>
  <c r="O484" i="33" s="1"/>
  <c r="B485" i="33"/>
  <c r="C485" i="33"/>
  <c r="D485" i="33"/>
  <c r="E485" i="33"/>
  <c r="F485" i="33"/>
  <c r="G485" i="33"/>
  <c r="J485" i="33" s="1"/>
  <c r="H485" i="33"/>
  <c r="I485" i="33"/>
  <c r="M485" i="33"/>
  <c r="N485" i="33"/>
  <c r="P485" i="33" s="1"/>
  <c r="O485" i="33"/>
  <c r="Q485" i="33"/>
  <c r="B486" i="33"/>
  <c r="C486" i="33"/>
  <c r="D486" i="33"/>
  <c r="E486" i="33"/>
  <c r="F486" i="33"/>
  <c r="G486" i="33"/>
  <c r="H486" i="33"/>
  <c r="I486" i="33"/>
  <c r="J486" i="33"/>
  <c r="K486" i="33"/>
  <c r="L486" i="33"/>
  <c r="M486" i="33"/>
  <c r="O486" i="33" s="1"/>
  <c r="N486" i="33"/>
  <c r="P486" i="33" s="1"/>
  <c r="B487" i="33"/>
  <c r="C487" i="33"/>
  <c r="D487" i="33"/>
  <c r="E487" i="33"/>
  <c r="F487" i="33"/>
  <c r="G487" i="33"/>
  <c r="K487" i="33" s="1"/>
  <c r="H487" i="33"/>
  <c r="I487" i="33"/>
  <c r="J487" i="33"/>
  <c r="M487" i="33"/>
  <c r="O487" i="33" s="1"/>
  <c r="N487" i="33"/>
  <c r="P487" i="33" s="1"/>
  <c r="Q487" i="33"/>
  <c r="B488" i="33"/>
  <c r="C488" i="33"/>
  <c r="D488" i="33"/>
  <c r="E488" i="33"/>
  <c r="F488" i="33"/>
  <c r="G488" i="33"/>
  <c r="H488" i="33"/>
  <c r="I488" i="33"/>
  <c r="J488" i="33"/>
  <c r="K488" i="33"/>
  <c r="L488" i="33"/>
  <c r="M488" i="33"/>
  <c r="O488" i="33" s="1"/>
  <c r="N488" i="33"/>
  <c r="P488" i="33" s="1"/>
  <c r="Q488" i="33"/>
  <c r="B489" i="33"/>
  <c r="C489" i="33"/>
  <c r="D489" i="33"/>
  <c r="E489" i="33"/>
  <c r="F489" i="33"/>
  <c r="G489" i="33"/>
  <c r="H489" i="33"/>
  <c r="N489" i="33" s="1"/>
  <c r="I489" i="33"/>
  <c r="J489" i="33"/>
  <c r="K489" i="33"/>
  <c r="L489" i="33"/>
  <c r="M489" i="33"/>
  <c r="O489" i="33" s="1"/>
  <c r="B490" i="33"/>
  <c r="C490" i="33"/>
  <c r="D490" i="33"/>
  <c r="E490" i="33"/>
  <c r="F490" i="33"/>
  <c r="G490" i="33"/>
  <c r="K490" i="33" s="1"/>
  <c r="H490" i="33"/>
  <c r="N490" i="33" s="1"/>
  <c r="I490" i="33"/>
  <c r="J490" i="33"/>
  <c r="M490" i="33"/>
  <c r="O490" i="33"/>
  <c r="B491" i="33"/>
  <c r="C491" i="33"/>
  <c r="D491" i="33"/>
  <c r="E491" i="33"/>
  <c r="F491" i="33"/>
  <c r="G491" i="33"/>
  <c r="J491" i="33" s="1"/>
  <c r="H491" i="33"/>
  <c r="I491" i="33"/>
  <c r="K491" i="33"/>
  <c r="M491" i="33"/>
  <c r="N491" i="33"/>
  <c r="P491" i="33" s="1"/>
  <c r="O491" i="33"/>
  <c r="Q491" i="33"/>
  <c r="B492" i="33"/>
  <c r="C492" i="33"/>
  <c r="D492" i="33"/>
  <c r="E492" i="33"/>
  <c r="F492" i="33"/>
  <c r="G492" i="33"/>
  <c r="K492" i="33" s="1"/>
  <c r="H492" i="33"/>
  <c r="N492" i="33" s="1"/>
  <c r="I492" i="33"/>
  <c r="J492" i="33"/>
  <c r="M492" i="33"/>
  <c r="O492" i="33" s="1"/>
  <c r="B493" i="33"/>
  <c r="C493" i="33"/>
  <c r="D493" i="33"/>
  <c r="E493" i="33"/>
  <c r="F493" i="33"/>
  <c r="G493" i="33"/>
  <c r="J493" i="33" s="1"/>
  <c r="H493" i="33"/>
  <c r="I493" i="33"/>
  <c r="M493" i="33"/>
  <c r="N493" i="33"/>
  <c r="P493" i="33" s="1"/>
  <c r="O493" i="33"/>
  <c r="Q493" i="33"/>
  <c r="B494" i="33"/>
  <c r="C494" i="33"/>
  <c r="D494" i="33"/>
  <c r="E494" i="33"/>
  <c r="F494" i="33"/>
  <c r="G494" i="33"/>
  <c r="J494" i="33" s="1"/>
  <c r="H494" i="33"/>
  <c r="I494" i="33"/>
  <c r="M494" i="33"/>
  <c r="N494" i="33"/>
  <c r="P494" i="33" s="1"/>
  <c r="O494" i="33"/>
  <c r="B495" i="33"/>
  <c r="C495" i="33"/>
  <c r="D495" i="33"/>
  <c r="E495" i="33"/>
  <c r="F495" i="33"/>
  <c r="G495" i="33"/>
  <c r="K495" i="33" s="1"/>
  <c r="H495" i="33"/>
  <c r="I495" i="33"/>
  <c r="J495" i="33"/>
  <c r="M495" i="33"/>
  <c r="O495" i="33" s="1"/>
  <c r="N495" i="33"/>
  <c r="P495" i="33" s="1"/>
  <c r="B496" i="33"/>
  <c r="C496" i="33"/>
  <c r="D496" i="33"/>
  <c r="E496" i="33"/>
  <c r="F496" i="33"/>
  <c r="G496" i="33"/>
  <c r="H496" i="33"/>
  <c r="I496" i="33"/>
  <c r="J496" i="33"/>
  <c r="K496" i="33"/>
  <c r="L496" i="33"/>
  <c r="M496" i="33"/>
  <c r="O496" i="33" s="1"/>
  <c r="N496" i="33"/>
  <c r="P496" i="33" s="1"/>
  <c r="Q496" i="33"/>
  <c r="B497" i="33"/>
  <c r="C497" i="33"/>
  <c r="D497" i="33"/>
  <c r="E497" i="33"/>
  <c r="F497" i="33"/>
  <c r="G497" i="33"/>
  <c r="H497" i="33"/>
  <c r="N497" i="33" s="1"/>
  <c r="I497" i="33"/>
  <c r="J497" i="33"/>
  <c r="K497" i="33"/>
  <c r="L497" i="33"/>
  <c r="M497" i="33"/>
  <c r="O497" i="33" s="1"/>
  <c r="B498" i="33"/>
  <c r="C498" i="33"/>
  <c r="D498" i="33"/>
  <c r="E498" i="33"/>
  <c r="F498" i="33"/>
  <c r="G498" i="33"/>
  <c r="L498" i="33" s="1"/>
  <c r="H498" i="33"/>
  <c r="N498" i="33" s="1"/>
  <c r="I498" i="33"/>
  <c r="J498" i="33"/>
  <c r="K498" i="33"/>
  <c r="M498" i="33"/>
  <c r="O498" i="33"/>
  <c r="B499" i="33"/>
  <c r="C499" i="33"/>
  <c r="D499" i="33"/>
  <c r="E499" i="33"/>
  <c r="F499" i="33"/>
  <c r="G499" i="33"/>
  <c r="L499" i="33" s="1"/>
  <c r="H499" i="33"/>
  <c r="I499" i="33"/>
  <c r="J499" i="33"/>
  <c r="K499" i="33"/>
  <c r="M499" i="33"/>
  <c r="N499" i="33"/>
  <c r="P499" i="33" s="1"/>
  <c r="O499" i="33"/>
  <c r="Q499" i="33"/>
  <c r="B500" i="33"/>
  <c r="C500" i="33"/>
  <c r="D500" i="33"/>
  <c r="E500" i="33"/>
  <c r="F500" i="33"/>
  <c r="G500" i="33"/>
  <c r="K500" i="33" s="1"/>
  <c r="H500" i="33"/>
  <c r="N500" i="33" s="1"/>
  <c r="I500" i="33"/>
  <c r="J500" i="33"/>
  <c r="M500" i="33"/>
  <c r="O500" i="33" s="1"/>
  <c r="B501" i="33"/>
  <c r="C501" i="33"/>
  <c r="D501" i="33"/>
  <c r="E501" i="33"/>
  <c r="F501" i="33"/>
  <c r="G501" i="33"/>
  <c r="J501" i="33" s="1"/>
  <c r="H501" i="33"/>
  <c r="N501" i="33" s="1"/>
  <c r="I501" i="33"/>
  <c r="M501" i="33"/>
  <c r="O501" i="33"/>
  <c r="B502" i="33"/>
  <c r="C502" i="33"/>
  <c r="D502" i="33"/>
  <c r="E502" i="33"/>
  <c r="F502" i="33"/>
  <c r="G502" i="33"/>
  <c r="J502" i="33" s="1"/>
  <c r="H502" i="33"/>
  <c r="I502" i="33"/>
  <c r="M502" i="33"/>
  <c r="N502" i="33"/>
  <c r="P502" i="33" s="1"/>
  <c r="O502" i="33"/>
  <c r="B503" i="33"/>
  <c r="C503" i="33"/>
  <c r="D503" i="33"/>
  <c r="E503" i="33"/>
  <c r="F503" i="33"/>
  <c r="G503" i="33"/>
  <c r="K503" i="33" s="1"/>
  <c r="H503" i="33"/>
  <c r="I503" i="33"/>
  <c r="J503" i="33"/>
  <c r="M503" i="33"/>
  <c r="O503" i="33" s="1"/>
  <c r="N503" i="33"/>
  <c r="P503" i="33" s="1"/>
  <c r="B504" i="33"/>
  <c r="C504" i="33"/>
  <c r="D504" i="33"/>
  <c r="E504" i="33"/>
  <c r="F504" i="33"/>
  <c r="G504" i="33"/>
  <c r="H504" i="33"/>
  <c r="I504" i="33"/>
  <c r="J504" i="33"/>
  <c r="K504" i="33"/>
  <c r="L504" i="33"/>
  <c r="M504" i="33"/>
  <c r="O504" i="33" s="1"/>
  <c r="N504" i="33"/>
  <c r="P504" i="33" s="1"/>
  <c r="Q504" i="33"/>
  <c r="B505" i="33"/>
  <c r="C505" i="33"/>
  <c r="D505" i="33"/>
  <c r="E505" i="33"/>
  <c r="F505" i="33"/>
  <c r="G505" i="33"/>
  <c r="H505" i="33"/>
  <c r="N505" i="33" s="1"/>
  <c r="I505" i="33"/>
  <c r="J505" i="33"/>
  <c r="K505" i="33"/>
  <c r="L505" i="33"/>
  <c r="M505" i="33"/>
  <c r="O505" i="33" s="1"/>
  <c r="B506" i="33"/>
  <c r="C506" i="33"/>
  <c r="D506" i="33"/>
  <c r="E506" i="33"/>
  <c r="F506" i="33"/>
  <c r="G506" i="33"/>
  <c r="L506" i="33" s="1"/>
  <c r="H506" i="33"/>
  <c r="N506" i="33" s="1"/>
  <c r="I506" i="33"/>
  <c r="J506" i="33"/>
  <c r="K506" i="33"/>
  <c r="M506" i="33"/>
  <c r="O506" i="33"/>
  <c r="B7" i="33"/>
  <c r="C7" i="33"/>
  <c r="E7" i="33"/>
  <c r="B8" i="31"/>
  <c r="C8" i="31"/>
  <c r="D8" i="31"/>
  <c r="E8" i="31"/>
  <c r="M8" i="31" s="1"/>
  <c r="O8" i="31" s="1"/>
  <c r="F8" i="31"/>
  <c r="G8" i="31"/>
  <c r="H8" i="31"/>
  <c r="B9" i="31"/>
  <c r="C9" i="31"/>
  <c r="D9" i="31"/>
  <c r="E9" i="31"/>
  <c r="P9" i="31" s="1"/>
  <c r="F9" i="31"/>
  <c r="G9" i="31"/>
  <c r="H9" i="31"/>
  <c r="B10" i="31"/>
  <c r="C10" i="31"/>
  <c r="D10" i="31"/>
  <c r="E10" i="31"/>
  <c r="M10" i="31" s="1"/>
  <c r="O10" i="31" s="1"/>
  <c r="F10" i="31"/>
  <c r="G10" i="31"/>
  <c r="H10" i="31"/>
  <c r="B11" i="31"/>
  <c r="C11" i="31"/>
  <c r="D11" i="31"/>
  <c r="E11" i="31"/>
  <c r="F11" i="31"/>
  <c r="G11" i="31"/>
  <c r="H11" i="31"/>
  <c r="I11" i="31"/>
  <c r="N11" i="31" s="1"/>
  <c r="M11" i="31"/>
  <c r="O11" i="31" s="1"/>
  <c r="Q11" i="31" s="1"/>
  <c r="P11" i="31"/>
  <c r="B12" i="31"/>
  <c r="C12" i="31"/>
  <c r="D12" i="31"/>
  <c r="E12" i="31"/>
  <c r="M12" i="31" s="1"/>
  <c r="O12" i="31" s="1"/>
  <c r="Q12" i="31" s="1"/>
  <c r="F12" i="31"/>
  <c r="G12" i="31"/>
  <c r="H12" i="31"/>
  <c r="I12" i="31"/>
  <c r="N12" i="31" s="1"/>
  <c r="P12" i="31"/>
  <c r="B13" i="31"/>
  <c r="C13" i="31"/>
  <c r="D13" i="31"/>
  <c r="E13" i="31"/>
  <c r="F13" i="31"/>
  <c r="G13" i="31"/>
  <c r="H13" i="31"/>
  <c r="I13" i="31"/>
  <c r="M13" i="31"/>
  <c r="O13" i="31" s="1"/>
  <c r="Q13" i="31" s="1"/>
  <c r="N13" i="31"/>
  <c r="P13" i="31"/>
  <c r="B14" i="31"/>
  <c r="C14" i="31"/>
  <c r="D14" i="31"/>
  <c r="E14" i="31"/>
  <c r="F14" i="31"/>
  <c r="G14" i="31"/>
  <c r="H14" i="31"/>
  <c r="I14" i="31"/>
  <c r="M14" i="31"/>
  <c r="O14" i="31" s="1"/>
  <c r="Q14" i="31" s="1"/>
  <c r="N14" i="31"/>
  <c r="P14" i="31"/>
  <c r="B15" i="31"/>
  <c r="C15" i="31"/>
  <c r="D15" i="31"/>
  <c r="E15" i="31"/>
  <c r="M15" i="31" s="1"/>
  <c r="O15" i="31" s="1"/>
  <c r="F15" i="31"/>
  <c r="G15" i="31"/>
  <c r="H15" i="31"/>
  <c r="I15" i="31"/>
  <c r="N15" i="31" s="1"/>
  <c r="P15" i="31"/>
  <c r="Q15" i="31"/>
  <c r="B16" i="31"/>
  <c r="C16" i="31"/>
  <c r="D16" i="31"/>
  <c r="E16" i="31"/>
  <c r="F16" i="31"/>
  <c r="G16" i="31"/>
  <c r="H16" i="31"/>
  <c r="I16" i="31"/>
  <c r="N16" i="31" s="1"/>
  <c r="M16" i="31"/>
  <c r="O16" i="31"/>
  <c r="Q16" i="31" s="1"/>
  <c r="P16" i="31"/>
  <c r="B17" i="31"/>
  <c r="C17" i="31"/>
  <c r="D17" i="31"/>
  <c r="E17" i="31"/>
  <c r="M17" i="31" s="1"/>
  <c r="F17" i="31"/>
  <c r="G17" i="31"/>
  <c r="H17" i="31"/>
  <c r="I17" i="31"/>
  <c r="N17" i="31"/>
  <c r="O17" i="31"/>
  <c r="Q17" i="31" s="1"/>
  <c r="P17" i="31"/>
  <c r="B18" i="31"/>
  <c r="C18" i="31"/>
  <c r="D18" i="31"/>
  <c r="E18" i="31"/>
  <c r="F18" i="31"/>
  <c r="G18" i="31"/>
  <c r="H18" i="31"/>
  <c r="I18" i="31"/>
  <c r="N18" i="31" s="1"/>
  <c r="M18" i="31"/>
  <c r="O18" i="31" s="1"/>
  <c r="P18" i="31"/>
  <c r="Q18" i="31"/>
  <c r="B19" i="31"/>
  <c r="C19" i="31"/>
  <c r="D19" i="31"/>
  <c r="E19" i="31"/>
  <c r="F19" i="31"/>
  <c r="G19" i="31"/>
  <c r="H19" i="31"/>
  <c r="I19" i="31"/>
  <c r="N19" i="31" s="1"/>
  <c r="M19" i="31"/>
  <c r="O19" i="31" s="1"/>
  <c r="Q19" i="31" s="1"/>
  <c r="P19" i="31"/>
  <c r="B20" i="31"/>
  <c r="C20" i="31"/>
  <c r="D20" i="31"/>
  <c r="E20" i="31"/>
  <c r="M20" i="31" s="1"/>
  <c r="F20" i="31"/>
  <c r="G20" i="31"/>
  <c r="H20" i="31"/>
  <c r="I20" i="31"/>
  <c r="N20" i="31" s="1"/>
  <c r="O20" i="31"/>
  <c r="P20" i="31"/>
  <c r="B21" i="31"/>
  <c r="C21" i="31"/>
  <c r="D21" i="31"/>
  <c r="E21" i="31"/>
  <c r="F21" i="31"/>
  <c r="G21" i="31"/>
  <c r="H21" i="31"/>
  <c r="I21" i="31"/>
  <c r="M21" i="31"/>
  <c r="O21" i="31" s="1"/>
  <c r="Q21" i="31" s="1"/>
  <c r="N21" i="31"/>
  <c r="P21" i="31"/>
  <c r="B22" i="31"/>
  <c r="C22" i="31"/>
  <c r="D22" i="31"/>
  <c r="E22" i="31"/>
  <c r="F22" i="31"/>
  <c r="G22" i="31"/>
  <c r="H22" i="31"/>
  <c r="I22" i="31"/>
  <c r="M22" i="31"/>
  <c r="O22" i="31" s="1"/>
  <c r="Q22" i="31" s="1"/>
  <c r="N22" i="31"/>
  <c r="P22" i="31"/>
  <c r="B23" i="31"/>
  <c r="C23" i="31"/>
  <c r="D23" i="31"/>
  <c r="E23" i="31"/>
  <c r="M23" i="31" s="1"/>
  <c r="O23" i="31" s="1"/>
  <c r="F23" i="31"/>
  <c r="G23" i="31"/>
  <c r="H23" i="31"/>
  <c r="I23" i="31"/>
  <c r="N23" i="31" s="1"/>
  <c r="P23" i="31"/>
  <c r="Q23" i="31"/>
  <c r="B24" i="31"/>
  <c r="C24" i="31"/>
  <c r="D24" i="31"/>
  <c r="E24" i="31"/>
  <c r="F24" i="31"/>
  <c r="G24" i="31"/>
  <c r="H24" i="31"/>
  <c r="I24" i="31"/>
  <c r="N24" i="31" s="1"/>
  <c r="M24" i="31"/>
  <c r="O24" i="31"/>
  <c r="Q24" i="31" s="1"/>
  <c r="P24" i="31"/>
  <c r="B25" i="31"/>
  <c r="C25" i="31"/>
  <c r="D25" i="31"/>
  <c r="E25" i="31"/>
  <c r="M25" i="31" s="1"/>
  <c r="O25" i="31" s="1"/>
  <c r="Q25" i="31" s="1"/>
  <c r="F25" i="31"/>
  <c r="G25" i="31"/>
  <c r="H25" i="31"/>
  <c r="I25" i="31"/>
  <c r="N25" i="31"/>
  <c r="P25" i="31"/>
  <c r="B26" i="31"/>
  <c r="C26" i="31"/>
  <c r="D26" i="31"/>
  <c r="E26" i="31"/>
  <c r="F26" i="31"/>
  <c r="G26" i="31"/>
  <c r="H26" i="31"/>
  <c r="I26" i="31"/>
  <c r="N26" i="31" s="1"/>
  <c r="M26" i="31"/>
  <c r="O26" i="31" s="1"/>
  <c r="Q26" i="31" s="1"/>
  <c r="P26" i="31"/>
  <c r="B27" i="31"/>
  <c r="C27" i="31"/>
  <c r="D27" i="31"/>
  <c r="E27" i="31"/>
  <c r="F27" i="31"/>
  <c r="G27" i="31"/>
  <c r="H27" i="31"/>
  <c r="I27" i="31"/>
  <c r="N27" i="31" s="1"/>
  <c r="M27" i="31"/>
  <c r="O27" i="31" s="1"/>
  <c r="Q27" i="31" s="1"/>
  <c r="P27" i="31"/>
  <c r="B28" i="31"/>
  <c r="C28" i="31"/>
  <c r="D28" i="31"/>
  <c r="E28" i="31"/>
  <c r="M28" i="31" s="1"/>
  <c r="O28" i="31" s="1"/>
  <c r="Q28" i="31" s="1"/>
  <c r="F28" i="31"/>
  <c r="G28" i="31"/>
  <c r="H28" i="31"/>
  <c r="I28" i="31"/>
  <c r="N28" i="31" s="1"/>
  <c r="P28" i="31"/>
  <c r="B29" i="31"/>
  <c r="C29" i="31"/>
  <c r="D29" i="31"/>
  <c r="E29" i="31"/>
  <c r="F29" i="31"/>
  <c r="G29" i="31"/>
  <c r="H29" i="31"/>
  <c r="I29" i="31"/>
  <c r="M29" i="31"/>
  <c r="O29" i="31" s="1"/>
  <c r="Q29" i="31" s="1"/>
  <c r="N29" i="31"/>
  <c r="P29" i="31"/>
  <c r="B30" i="31"/>
  <c r="C30" i="31"/>
  <c r="D30" i="31"/>
  <c r="E30" i="31"/>
  <c r="F30" i="31"/>
  <c r="G30" i="31"/>
  <c r="H30" i="31"/>
  <c r="I30" i="31"/>
  <c r="M30" i="31"/>
  <c r="O30" i="31" s="1"/>
  <c r="Q30" i="31" s="1"/>
  <c r="N30" i="31"/>
  <c r="P30" i="31"/>
  <c r="B31" i="31"/>
  <c r="C31" i="31"/>
  <c r="D31" i="31"/>
  <c r="E31" i="31"/>
  <c r="M31" i="31" s="1"/>
  <c r="O31" i="31" s="1"/>
  <c r="Q31" i="31" s="1"/>
  <c r="F31" i="31"/>
  <c r="G31" i="31"/>
  <c r="H31" i="31"/>
  <c r="I31" i="31"/>
  <c r="N31" i="31" s="1"/>
  <c r="P31" i="31"/>
  <c r="B32" i="31"/>
  <c r="C32" i="31"/>
  <c r="D32" i="31"/>
  <c r="E32" i="31"/>
  <c r="F32" i="31"/>
  <c r="G32" i="31"/>
  <c r="H32" i="31"/>
  <c r="I32" i="31"/>
  <c r="N32" i="31" s="1"/>
  <c r="M32" i="31"/>
  <c r="O32" i="31"/>
  <c r="Q32" i="31" s="1"/>
  <c r="P32" i="31"/>
  <c r="B33" i="31"/>
  <c r="C33" i="31"/>
  <c r="D33" i="31"/>
  <c r="E33" i="31"/>
  <c r="M33" i="31" s="1"/>
  <c r="O33" i="31" s="1"/>
  <c r="Q33" i="31" s="1"/>
  <c r="F33" i="31"/>
  <c r="G33" i="31"/>
  <c r="H33" i="31"/>
  <c r="I33" i="31"/>
  <c r="N33" i="31"/>
  <c r="P33" i="31"/>
  <c r="B34" i="31"/>
  <c r="C34" i="31"/>
  <c r="D34" i="31"/>
  <c r="E34" i="31"/>
  <c r="F34" i="31"/>
  <c r="G34" i="31"/>
  <c r="H34" i="31"/>
  <c r="I34" i="31"/>
  <c r="N34" i="31" s="1"/>
  <c r="M34" i="31"/>
  <c r="O34" i="31" s="1"/>
  <c r="P34" i="31"/>
  <c r="Q34" i="31"/>
  <c r="B35" i="31"/>
  <c r="C35" i="31"/>
  <c r="D35" i="31"/>
  <c r="E35" i="31"/>
  <c r="F35" i="31"/>
  <c r="G35" i="31"/>
  <c r="H35" i="31"/>
  <c r="I35" i="31"/>
  <c r="N35" i="31" s="1"/>
  <c r="M35" i="31"/>
  <c r="O35" i="31" s="1"/>
  <c r="Q35" i="31" s="1"/>
  <c r="P35" i="31"/>
  <c r="B36" i="31"/>
  <c r="C36" i="31"/>
  <c r="D36" i="31"/>
  <c r="E36" i="31"/>
  <c r="M36" i="31" s="1"/>
  <c r="F36" i="31"/>
  <c r="G36" i="31"/>
  <c r="H36" i="31"/>
  <c r="I36" i="31"/>
  <c r="N36" i="31" s="1"/>
  <c r="O36" i="31"/>
  <c r="Q36" i="31" s="1"/>
  <c r="P36" i="31"/>
  <c r="B37" i="31"/>
  <c r="C37" i="31"/>
  <c r="D37" i="31"/>
  <c r="E37" i="31"/>
  <c r="F37" i="31"/>
  <c r="G37" i="31"/>
  <c r="H37" i="31"/>
  <c r="I37" i="31"/>
  <c r="M37" i="31"/>
  <c r="O37" i="31" s="1"/>
  <c r="Q37" i="31" s="1"/>
  <c r="N37" i="31"/>
  <c r="P37" i="31"/>
  <c r="B38" i="31"/>
  <c r="C38" i="31"/>
  <c r="D38" i="31"/>
  <c r="E38" i="31"/>
  <c r="F38" i="31"/>
  <c r="G38" i="31"/>
  <c r="H38" i="31"/>
  <c r="I38" i="31"/>
  <c r="M38" i="31"/>
  <c r="O38" i="31" s="1"/>
  <c r="Q38" i="31" s="1"/>
  <c r="N38" i="31"/>
  <c r="P38" i="31"/>
  <c r="B39" i="31"/>
  <c r="C39" i="31"/>
  <c r="D39" i="31"/>
  <c r="E39" i="31"/>
  <c r="M39" i="31" s="1"/>
  <c r="O39" i="31" s="1"/>
  <c r="Q39" i="31" s="1"/>
  <c r="F39" i="31"/>
  <c r="G39" i="31"/>
  <c r="H39" i="31"/>
  <c r="I39" i="31"/>
  <c r="N39" i="31" s="1"/>
  <c r="P39" i="31"/>
  <c r="B40" i="31"/>
  <c r="C40" i="31"/>
  <c r="D40" i="31"/>
  <c r="E40" i="31"/>
  <c r="F40" i="31"/>
  <c r="G40" i="31"/>
  <c r="H40" i="31"/>
  <c r="I40" i="31"/>
  <c r="N40" i="31" s="1"/>
  <c r="M40" i="31"/>
  <c r="O40" i="31"/>
  <c r="Q40" i="31" s="1"/>
  <c r="P40" i="31"/>
  <c r="B41" i="31"/>
  <c r="C41" i="31"/>
  <c r="D41" i="31"/>
  <c r="E41" i="31"/>
  <c r="M41" i="31" s="1"/>
  <c r="F41" i="31"/>
  <c r="G41" i="31"/>
  <c r="H41" i="31"/>
  <c r="I41" i="31"/>
  <c r="N41" i="31"/>
  <c r="O41" i="31"/>
  <c r="Q41" i="31" s="1"/>
  <c r="P41" i="31"/>
  <c r="B42" i="31"/>
  <c r="C42" i="31"/>
  <c r="D42" i="31"/>
  <c r="E42" i="31"/>
  <c r="F42" i="31"/>
  <c r="G42" i="31"/>
  <c r="H42" i="31"/>
  <c r="I42" i="31"/>
  <c r="N42" i="31" s="1"/>
  <c r="M42" i="31"/>
  <c r="O42" i="31" s="1"/>
  <c r="P42" i="31"/>
  <c r="Q42" i="31"/>
  <c r="B43" i="31"/>
  <c r="C43" i="31"/>
  <c r="D43" i="31"/>
  <c r="E43" i="31"/>
  <c r="F43" i="31"/>
  <c r="G43" i="31"/>
  <c r="H43" i="31"/>
  <c r="I43" i="31"/>
  <c r="N43" i="31" s="1"/>
  <c r="M43" i="31"/>
  <c r="O43" i="31" s="1"/>
  <c r="Q43" i="31" s="1"/>
  <c r="P43" i="31"/>
  <c r="B44" i="31"/>
  <c r="C44" i="31"/>
  <c r="D44" i="31"/>
  <c r="E44" i="31"/>
  <c r="M44" i="31" s="1"/>
  <c r="F44" i="31"/>
  <c r="G44" i="31"/>
  <c r="H44" i="31"/>
  <c r="I44" i="31"/>
  <c r="N44" i="31" s="1"/>
  <c r="O44" i="31"/>
  <c r="Q44" i="31" s="1"/>
  <c r="P44" i="31"/>
  <c r="B45" i="31"/>
  <c r="C45" i="31"/>
  <c r="D45" i="31"/>
  <c r="E45" i="31"/>
  <c r="F45" i="31"/>
  <c r="G45" i="31"/>
  <c r="H45" i="31"/>
  <c r="I45" i="31"/>
  <c r="M45" i="31"/>
  <c r="O45" i="31" s="1"/>
  <c r="Q45" i="31" s="1"/>
  <c r="N45" i="31"/>
  <c r="P45" i="31"/>
  <c r="B46" i="31"/>
  <c r="C46" i="31"/>
  <c r="D46" i="31"/>
  <c r="E46" i="31"/>
  <c r="F46" i="31"/>
  <c r="G46" i="31"/>
  <c r="H46" i="31"/>
  <c r="I46" i="31"/>
  <c r="M46" i="31"/>
  <c r="O46" i="31" s="1"/>
  <c r="Q46" i="31" s="1"/>
  <c r="N46" i="31"/>
  <c r="P46" i="31"/>
  <c r="B47" i="31"/>
  <c r="C47" i="31"/>
  <c r="D47" i="31"/>
  <c r="E47" i="31"/>
  <c r="M47" i="31" s="1"/>
  <c r="O47" i="31" s="1"/>
  <c r="F47" i="31"/>
  <c r="G47" i="31"/>
  <c r="H47" i="31"/>
  <c r="I47" i="31"/>
  <c r="N47" i="31" s="1"/>
  <c r="P47" i="31"/>
  <c r="B48" i="31"/>
  <c r="C48" i="31"/>
  <c r="D48" i="31"/>
  <c r="E48" i="31"/>
  <c r="F48" i="31"/>
  <c r="G48" i="31"/>
  <c r="H48" i="31"/>
  <c r="I48" i="31"/>
  <c r="N48" i="31" s="1"/>
  <c r="M48" i="31"/>
  <c r="O48" i="31"/>
  <c r="Q48" i="31" s="1"/>
  <c r="P48" i="31"/>
  <c r="B49" i="31"/>
  <c r="C49" i="31"/>
  <c r="D49" i="31"/>
  <c r="E49" i="31"/>
  <c r="M49" i="31" s="1"/>
  <c r="O49" i="31" s="1"/>
  <c r="Q49" i="31" s="1"/>
  <c r="F49" i="31"/>
  <c r="G49" i="31"/>
  <c r="H49" i="31"/>
  <c r="I49" i="31"/>
  <c r="N49" i="31"/>
  <c r="P49" i="31"/>
  <c r="B50" i="31"/>
  <c r="C50" i="31"/>
  <c r="D50" i="31"/>
  <c r="E50" i="31"/>
  <c r="F50" i="31"/>
  <c r="G50" i="31"/>
  <c r="H50" i="31"/>
  <c r="I50" i="31"/>
  <c r="N50" i="31" s="1"/>
  <c r="M50" i="31"/>
  <c r="O50" i="31" s="1"/>
  <c r="Q50" i="31" s="1"/>
  <c r="P50" i="31"/>
  <c r="B51" i="31"/>
  <c r="C51" i="31"/>
  <c r="D51" i="31"/>
  <c r="E51" i="31"/>
  <c r="F51" i="31"/>
  <c r="G51" i="31"/>
  <c r="H51" i="31"/>
  <c r="I51" i="31"/>
  <c r="N51" i="31" s="1"/>
  <c r="M51" i="31"/>
  <c r="O51" i="31" s="1"/>
  <c r="Q51" i="31" s="1"/>
  <c r="P51" i="31"/>
  <c r="B52" i="31"/>
  <c r="C52" i="31"/>
  <c r="D52" i="31"/>
  <c r="E52" i="31"/>
  <c r="M52" i="31" s="1"/>
  <c r="O52" i="31" s="1"/>
  <c r="Q52" i="31" s="1"/>
  <c r="F52" i="31"/>
  <c r="G52" i="31"/>
  <c r="H52" i="31"/>
  <c r="I52" i="31"/>
  <c r="N52" i="31" s="1"/>
  <c r="P52" i="31"/>
  <c r="B53" i="31"/>
  <c r="C53" i="31"/>
  <c r="D53" i="31"/>
  <c r="E53" i="31"/>
  <c r="F53" i="31"/>
  <c r="G53" i="31"/>
  <c r="H53" i="31"/>
  <c r="I53" i="31"/>
  <c r="M53" i="31"/>
  <c r="O53" i="31" s="1"/>
  <c r="Q53" i="31" s="1"/>
  <c r="N53" i="31"/>
  <c r="P53" i="31"/>
  <c r="B54" i="31"/>
  <c r="C54" i="31"/>
  <c r="D54" i="31"/>
  <c r="E54" i="31"/>
  <c r="F54" i="31"/>
  <c r="G54" i="31"/>
  <c r="H54" i="31"/>
  <c r="I54" i="31"/>
  <c r="M54" i="31"/>
  <c r="O54" i="31" s="1"/>
  <c r="Q54" i="31" s="1"/>
  <c r="N54" i="31"/>
  <c r="P54" i="31"/>
  <c r="B55" i="31"/>
  <c r="C55" i="31"/>
  <c r="D55" i="31"/>
  <c r="E55" i="31"/>
  <c r="M55" i="31" s="1"/>
  <c r="O55" i="31" s="1"/>
  <c r="Q55" i="31" s="1"/>
  <c r="F55" i="31"/>
  <c r="G55" i="31"/>
  <c r="H55" i="31"/>
  <c r="I55" i="31"/>
  <c r="N55" i="31" s="1"/>
  <c r="P55" i="31"/>
  <c r="B56" i="31"/>
  <c r="C56" i="31"/>
  <c r="D56" i="31"/>
  <c r="E56" i="31"/>
  <c r="F56" i="31"/>
  <c r="G56" i="31"/>
  <c r="H56" i="31"/>
  <c r="I56" i="31"/>
  <c r="N56" i="31" s="1"/>
  <c r="M56" i="31"/>
  <c r="O56" i="31"/>
  <c r="Q56" i="31" s="1"/>
  <c r="P56" i="31"/>
  <c r="B57" i="31"/>
  <c r="C57" i="31"/>
  <c r="D57" i="31"/>
  <c r="E57" i="31"/>
  <c r="M57" i="31" s="1"/>
  <c r="O57" i="31" s="1"/>
  <c r="Q57" i="31" s="1"/>
  <c r="F57" i="31"/>
  <c r="G57" i="31"/>
  <c r="H57" i="31"/>
  <c r="I57" i="31"/>
  <c r="N57" i="31"/>
  <c r="P57" i="31"/>
  <c r="B58" i="31"/>
  <c r="C58" i="31"/>
  <c r="D58" i="31"/>
  <c r="E58" i="31"/>
  <c r="F58" i="31"/>
  <c r="G58" i="31"/>
  <c r="H58" i="31"/>
  <c r="I58" i="31"/>
  <c r="N58" i="31" s="1"/>
  <c r="M58" i="31"/>
  <c r="O58" i="31" s="1"/>
  <c r="Q58" i="31" s="1"/>
  <c r="P58" i="31"/>
  <c r="B59" i="31"/>
  <c r="C59" i="31"/>
  <c r="D59" i="31"/>
  <c r="E59" i="31"/>
  <c r="F59" i="31"/>
  <c r="G59" i="31"/>
  <c r="H59" i="31"/>
  <c r="I59" i="31"/>
  <c r="N59" i="31" s="1"/>
  <c r="M59" i="31"/>
  <c r="O59" i="31" s="1"/>
  <c r="Q59" i="31" s="1"/>
  <c r="P59" i="31"/>
  <c r="B60" i="31"/>
  <c r="C60" i="31"/>
  <c r="D60" i="31"/>
  <c r="E60" i="31"/>
  <c r="M60" i="31" s="1"/>
  <c r="O60" i="31" s="1"/>
  <c r="Q60" i="31" s="1"/>
  <c r="F60" i="31"/>
  <c r="G60" i="31"/>
  <c r="H60" i="31"/>
  <c r="I60" i="31"/>
  <c r="N60" i="31" s="1"/>
  <c r="P60" i="31"/>
  <c r="B61" i="31"/>
  <c r="C61" i="31"/>
  <c r="D61" i="31"/>
  <c r="E61" i="31"/>
  <c r="F61" i="31"/>
  <c r="G61" i="31"/>
  <c r="H61" i="31"/>
  <c r="I61" i="31"/>
  <c r="M61" i="31"/>
  <c r="O61" i="31" s="1"/>
  <c r="Q61" i="31" s="1"/>
  <c r="N61" i="31"/>
  <c r="P61" i="31"/>
  <c r="B62" i="31"/>
  <c r="C62" i="31"/>
  <c r="D62" i="31"/>
  <c r="E62" i="31"/>
  <c r="F62" i="31"/>
  <c r="G62" i="31"/>
  <c r="H62" i="31"/>
  <c r="I62" i="31"/>
  <c r="M62" i="31"/>
  <c r="O62" i="31" s="1"/>
  <c r="Q62" i="31" s="1"/>
  <c r="N62" i="31"/>
  <c r="P62" i="31"/>
  <c r="B63" i="31"/>
  <c r="C63" i="31"/>
  <c r="D63" i="31"/>
  <c r="E63" i="31"/>
  <c r="M63" i="31" s="1"/>
  <c r="O63" i="31" s="1"/>
  <c r="Q63" i="31" s="1"/>
  <c r="F63" i="31"/>
  <c r="G63" i="31"/>
  <c r="H63" i="31"/>
  <c r="I63" i="31"/>
  <c r="N63" i="31" s="1"/>
  <c r="P63" i="31"/>
  <c r="B64" i="31"/>
  <c r="C64" i="31"/>
  <c r="D64" i="31"/>
  <c r="E64" i="31"/>
  <c r="F64" i="31"/>
  <c r="G64" i="31"/>
  <c r="H64" i="31"/>
  <c r="I64" i="31"/>
  <c r="N64" i="31" s="1"/>
  <c r="M64" i="31"/>
  <c r="O64" i="31"/>
  <c r="Q64" i="31" s="1"/>
  <c r="P64" i="31"/>
  <c r="B65" i="31"/>
  <c r="C65" i="31"/>
  <c r="D65" i="31"/>
  <c r="E65" i="31"/>
  <c r="M65" i="31" s="1"/>
  <c r="F65" i="31"/>
  <c r="G65" i="31"/>
  <c r="H65" i="31"/>
  <c r="I65" i="31"/>
  <c r="N65" i="31"/>
  <c r="O65" i="31"/>
  <c r="Q65" i="31" s="1"/>
  <c r="P65" i="31"/>
  <c r="B66" i="31"/>
  <c r="C66" i="31"/>
  <c r="D66" i="31"/>
  <c r="E66" i="31"/>
  <c r="F66" i="31"/>
  <c r="G66" i="31"/>
  <c r="H66" i="31"/>
  <c r="I66" i="31"/>
  <c r="N66" i="31" s="1"/>
  <c r="M66" i="31"/>
  <c r="O66" i="31" s="1"/>
  <c r="Q66" i="31" s="1"/>
  <c r="P66" i="31"/>
  <c r="B67" i="31"/>
  <c r="C67" i="31"/>
  <c r="D67" i="31"/>
  <c r="E67" i="31"/>
  <c r="F67" i="31"/>
  <c r="G67" i="31"/>
  <c r="H67" i="31"/>
  <c r="I67" i="31"/>
  <c r="N67" i="31" s="1"/>
  <c r="M67" i="31"/>
  <c r="O67" i="31" s="1"/>
  <c r="Q67" i="31" s="1"/>
  <c r="P67" i="31"/>
  <c r="B68" i="31"/>
  <c r="C68" i="31"/>
  <c r="D68" i="31"/>
  <c r="E68" i="31"/>
  <c r="M68" i="31" s="1"/>
  <c r="O68" i="31" s="1"/>
  <c r="Q68" i="31" s="1"/>
  <c r="F68" i="31"/>
  <c r="G68" i="31"/>
  <c r="H68" i="31"/>
  <c r="I68" i="31"/>
  <c r="N68" i="31" s="1"/>
  <c r="P68" i="31"/>
  <c r="B69" i="31"/>
  <c r="C69" i="31"/>
  <c r="D69" i="31"/>
  <c r="E69" i="31"/>
  <c r="F69" i="31"/>
  <c r="G69" i="31"/>
  <c r="H69" i="31"/>
  <c r="I69" i="31"/>
  <c r="M69" i="31"/>
  <c r="O69" i="31" s="1"/>
  <c r="Q69" i="31" s="1"/>
  <c r="N69" i="31"/>
  <c r="P69" i="31"/>
  <c r="B70" i="31"/>
  <c r="C70" i="31"/>
  <c r="D70" i="31"/>
  <c r="E70" i="31"/>
  <c r="F70" i="31"/>
  <c r="G70" i="31"/>
  <c r="H70" i="31"/>
  <c r="I70" i="31"/>
  <c r="M70" i="31"/>
  <c r="O70" i="31" s="1"/>
  <c r="Q70" i="31" s="1"/>
  <c r="N70" i="31"/>
  <c r="P70" i="31"/>
  <c r="B71" i="31"/>
  <c r="C71" i="31"/>
  <c r="D71" i="31"/>
  <c r="E71" i="31"/>
  <c r="M71" i="31" s="1"/>
  <c r="O71" i="31" s="1"/>
  <c r="F71" i="31"/>
  <c r="G71" i="31"/>
  <c r="H71" i="31"/>
  <c r="I71" i="31"/>
  <c r="N71" i="31" s="1"/>
  <c r="P71" i="31"/>
  <c r="Q71" i="31"/>
  <c r="B72" i="31"/>
  <c r="C72" i="31"/>
  <c r="D72" i="31"/>
  <c r="E72" i="31"/>
  <c r="F72" i="31"/>
  <c r="G72" i="31"/>
  <c r="H72" i="31"/>
  <c r="I72" i="31"/>
  <c r="N72" i="31" s="1"/>
  <c r="M72" i="31"/>
  <c r="O72" i="31"/>
  <c r="Q72" i="31" s="1"/>
  <c r="P72" i="31"/>
  <c r="B73" i="31"/>
  <c r="C73" i="31"/>
  <c r="D73" i="31"/>
  <c r="E73" i="31"/>
  <c r="M73" i="31" s="1"/>
  <c r="F73" i="31"/>
  <c r="G73" i="31"/>
  <c r="H73" i="31"/>
  <c r="I73" i="31"/>
  <c r="N73" i="31"/>
  <c r="O73" i="31"/>
  <c r="Q73" i="31" s="1"/>
  <c r="P73" i="31"/>
  <c r="B74" i="31"/>
  <c r="C74" i="31"/>
  <c r="D74" i="31"/>
  <c r="E74" i="31"/>
  <c r="F74" i="31"/>
  <c r="G74" i="31"/>
  <c r="H74" i="31"/>
  <c r="I74" i="31"/>
  <c r="N74" i="31" s="1"/>
  <c r="M74" i="31"/>
  <c r="O74" i="31" s="1"/>
  <c r="P74" i="31"/>
  <c r="Q74" i="31"/>
  <c r="B75" i="31"/>
  <c r="C75" i="31"/>
  <c r="D75" i="31"/>
  <c r="E75" i="31"/>
  <c r="F75" i="31"/>
  <c r="G75" i="31"/>
  <c r="H75" i="31"/>
  <c r="I75" i="31"/>
  <c r="N75" i="31" s="1"/>
  <c r="M75" i="31"/>
  <c r="O75" i="31" s="1"/>
  <c r="Q75" i="31" s="1"/>
  <c r="P75" i="31"/>
  <c r="B76" i="31"/>
  <c r="C76" i="31"/>
  <c r="D76" i="31"/>
  <c r="E76" i="31"/>
  <c r="M76" i="31" s="1"/>
  <c r="O76" i="31" s="1"/>
  <c r="Q76" i="31" s="1"/>
  <c r="F76" i="31"/>
  <c r="G76" i="31"/>
  <c r="H76" i="31"/>
  <c r="I76" i="31"/>
  <c r="N76" i="31" s="1"/>
  <c r="P76" i="31"/>
  <c r="B77" i="31"/>
  <c r="C77" i="31"/>
  <c r="D77" i="31"/>
  <c r="E77" i="31"/>
  <c r="F77" i="31"/>
  <c r="G77" i="31"/>
  <c r="H77" i="31"/>
  <c r="I77" i="31"/>
  <c r="M77" i="31"/>
  <c r="O77" i="31" s="1"/>
  <c r="Q77" i="31" s="1"/>
  <c r="N77" i="31"/>
  <c r="P77" i="31"/>
  <c r="B78" i="31"/>
  <c r="C78" i="31"/>
  <c r="D78" i="31"/>
  <c r="E78" i="31"/>
  <c r="F78" i="31"/>
  <c r="G78" i="31"/>
  <c r="H78" i="31"/>
  <c r="I78" i="31"/>
  <c r="M78" i="31"/>
  <c r="O78" i="31" s="1"/>
  <c r="Q78" i="31" s="1"/>
  <c r="N78" i="31"/>
  <c r="P78" i="31"/>
  <c r="B79" i="31"/>
  <c r="C79" i="31"/>
  <c r="D79" i="31"/>
  <c r="E79" i="31"/>
  <c r="M79" i="31" s="1"/>
  <c r="O79" i="31" s="1"/>
  <c r="F79" i="31"/>
  <c r="G79" i="31"/>
  <c r="H79" i="31"/>
  <c r="I79" i="31"/>
  <c r="N79" i="31" s="1"/>
  <c r="P79" i="31"/>
  <c r="Q79" i="31"/>
  <c r="B80" i="31"/>
  <c r="C80" i="31"/>
  <c r="D80" i="31"/>
  <c r="E80" i="31"/>
  <c r="F80" i="31"/>
  <c r="G80" i="31"/>
  <c r="H80" i="31"/>
  <c r="I80" i="31"/>
  <c r="N80" i="31" s="1"/>
  <c r="M80" i="31"/>
  <c r="O80" i="31"/>
  <c r="Q80" i="31" s="1"/>
  <c r="P80" i="31"/>
  <c r="B81" i="31"/>
  <c r="C81" i="31"/>
  <c r="D81" i="31"/>
  <c r="E81" i="31"/>
  <c r="M81" i="31" s="1"/>
  <c r="F81" i="31"/>
  <c r="G81" i="31"/>
  <c r="H81" i="31"/>
  <c r="I81" i="31"/>
  <c r="N81" i="31"/>
  <c r="O81" i="31"/>
  <c r="Q81" i="31" s="1"/>
  <c r="P81" i="31"/>
  <c r="B82" i="31"/>
  <c r="C82" i="31"/>
  <c r="D82" i="31"/>
  <c r="E82" i="31"/>
  <c r="F82" i="31"/>
  <c r="G82" i="31"/>
  <c r="H82" i="31"/>
  <c r="I82" i="31"/>
  <c r="N82" i="31" s="1"/>
  <c r="M82" i="31"/>
  <c r="O82" i="31" s="1"/>
  <c r="P82" i="31"/>
  <c r="Q82" i="31"/>
  <c r="B83" i="31"/>
  <c r="C83" i="31"/>
  <c r="D83" i="31"/>
  <c r="E83" i="31"/>
  <c r="F83" i="31"/>
  <c r="G83" i="31"/>
  <c r="H83" i="31"/>
  <c r="I83" i="31"/>
  <c r="N83" i="31" s="1"/>
  <c r="M83" i="31"/>
  <c r="O83" i="31" s="1"/>
  <c r="Q83" i="31" s="1"/>
  <c r="P83" i="31"/>
  <c r="B84" i="31"/>
  <c r="C84" i="31"/>
  <c r="D84" i="31"/>
  <c r="E84" i="31"/>
  <c r="M84" i="31" s="1"/>
  <c r="F84" i="31"/>
  <c r="G84" i="31"/>
  <c r="H84" i="31"/>
  <c r="I84" i="31"/>
  <c r="N84" i="31" s="1"/>
  <c r="O84" i="31"/>
  <c r="P84" i="31"/>
  <c r="B85" i="31"/>
  <c r="C85" i="31"/>
  <c r="D85" i="31"/>
  <c r="E85" i="31"/>
  <c r="F85" i="31"/>
  <c r="G85" i="31"/>
  <c r="H85" i="31"/>
  <c r="I85" i="31"/>
  <c r="M85" i="31"/>
  <c r="O85" i="31" s="1"/>
  <c r="Q85" i="31" s="1"/>
  <c r="N85" i="31"/>
  <c r="P85" i="31"/>
  <c r="B86" i="31"/>
  <c r="C86" i="31"/>
  <c r="D86" i="31"/>
  <c r="E86" i="31"/>
  <c r="F86" i="31"/>
  <c r="G86" i="31"/>
  <c r="H86" i="31"/>
  <c r="I86" i="31"/>
  <c r="M86" i="31"/>
  <c r="O86" i="31" s="1"/>
  <c r="Q86" i="31" s="1"/>
  <c r="N86" i="31"/>
  <c r="P86" i="31"/>
  <c r="B87" i="31"/>
  <c r="C87" i="31"/>
  <c r="D87" i="31"/>
  <c r="E87" i="31"/>
  <c r="M87" i="31" s="1"/>
  <c r="O87" i="31" s="1"/>
  <c r="F87" i="31"/>
  <c r="G87" i="31"/>
  <c r="H87" i="31"/>
  <c r="I87" i="31"/>
  <c r="N87" i="31" s="1"/>
  <c r="P87" i="31"/>
  <c r="Q87" i="31"/>
  <c r="B88" i="31"/>
  <c r="C88" i="31"/>
  <c r="D88" i="31"/>
  <c r="E88" i="31"/>
  <c r="F88" i="31"/>
  <c r="G88" i="31"/>
  <c r="H88" i="31"/>
  <c r="I88" i="31"/>
  <c r="N88" i="31" s="1"/>
  <c r="M88" i="31"/>
  <c r="O88" i="31"/>
  <c r="Q88" i="31" s="1"/>
  <c r="P88" i="31"/>
  <c r="B89" i="31"/>
  <c r="C89" i="31"/>
  <c r="D89" i="31"/>
  <c r="E89" i="31"/>
  <c r="M89" i="31" s="1"/>
  <c r="O89" i="31" s="1"/>
  <c r="Q89" i="31" s="1"/>
  <c r="F89" i="31"/>
  <c r="G89" i="31"/>
  <c r="H89" i="31"/>
  <c r="I89" i="31"/>
  <c r="N89" i="31"/>
  <c r="P89" i="31"/>
  <c r="B90" i="31"/>
  <c r="C90" i="31"/>
  <c r="D90" i="31"/>
  <c r="E90" i="31"/>
  <c r="F90" i="31"/>
  <c r="G90" i="31"/>
  <c r="H90" i="31"/>
  <c r="I90" i="31"/>
  <c r="N90" i="31" s="1"/>
  <c r="M90" i="31"/>
  <c r="O90" i="31" s="1"/>
  <c r="Q90" i="31" s="1"/>
  <c r="P90" i="31"/>
  <c r="B91" i="31"/>
  <c r="C91" i="31"/>
  <c r="D91" i="31"/>
  <c r="E91" i="31"/>
  <c r="F91" i="31"/>
  <c r="G91" i="31"/>
  <c r="H91" i="31"/>
  <c r="I91" i="31"/>
  <c r="N91" i="31" s="1"/>
  <c r="M91" i="31"/>
  <c r="O91" i="31" s="1"/>
  <c r="Q91" i="31" s="1"/>
  <c r="P91" i="31"/>
  <c r="B92" i="31"/>
  <c r="C92" i="31"/>
  <c r="D92" i="31"/>
  <c r="E92" i="31"/>
  <c r="M92" i="31" s="1"/>
  <c r="O92" i="31" s="1"/>
  <c r="Q92" i="31" s="1"/>
  <c r="F92" i="31"/>
  <c r="G92" i="31"/>
  <c r="H92" i="31"/>
  <c r="I92" i="31"/>
  <c r="N92" i="31" s="1"/>
  <c r="P92" i="31"/>
  <c r="B93" i="31"/>
  <c r="C93" i="31"/>
  <c r="D93" i="31"/>
  <c r="E93" i="31"/>
  <c r="F93" i="31"/>
  <c r="G93" i="31"/>
  <c r="H93" i="31"/>
  <c r="I93" i="31"/>
  <c r="M93" i="31"/>
  <c r="O93" i="31" s="1"/>
  <c r="Q93" i="31" s="1"/>
  <c r="N93" i="31"/>
  <c r="P93" i="31"/>
  <c r="B94" i="31"/>
  <c r="C94" i="31"/>
  <c r="D94" i="31"/>
  <c r="E94" i="31"/>
  <c r="F94" i="31"/>
  <c r="G94" i="31"/>
  <c r="H94" i="31"/>
  <c r="I94" i="31"/>
  <c r="M94" i="31"/>
  <c r="O94" i="31" s="1"/>
  <c r="Q94" i="31" s="1"/>
  <c r="N94" i="31"/>
  <c r="P94" i="31"/>
  <c r="B95" i="31"/>
  <c r="C95" i="31"/>
  <c r="D95" i="31"/>
  <c r="E95" i="31"/>
  <c r="M95" i="31" s="1"/>
  <c r="O95" i="31" s="1"/>
  <c r="Q95" i="31" s="1"/>
  <c r="F95" i="31"/>
  <c r="G95" i="31"/>
  <c r="H95" i="31"/>
  <c r="I95" i="31"/>
  <c r="N95" i="31" s="1"/>
  <c r="P95" i="31"/>
  <c r="B96" i="31"/>
  <c r="C96" i="31"/>
  <c r="D96" i="31"/>
  <c r="E96" i="31"/>
  <c r="F96" i="31"/>
  <c r="G96" i="31"/>
  <c r="H96" i="31"/>
  <c r="I96" i="31"/>
  <c r="N96" i="31" s="1"/>
  <c r="M96" i="31"/>
  <c r="O96" i="31"/>
  <c r="Q96" i="31" s="1"/>
  <c r="P96" i="31"/>
  <c r="B97" i="31"/>
  <c r="C97" i="31"/>
  <c r="D97" i="31"/>
  <c r="E97" i="31"/>
  <c r="M97" i="31" s="1"/>
  <c r="O97" i="31" s="1"/>
  <c r="Q97" i="31" s="1"/>
  <c r="F97" i="31"/>
  <c r="G97" i="31"/>
  <c r="H97" i="31"/>
  <c r="I97" i="31"/>
  <c r="N97" i="31"/>
  <c r="P97" i="31"/>
  <c r="B98" i="31"/>
  <c r="C98" i="31"/>
  <c r="D98" i="31"/>
  <c r="E98" i="31"/>
  <c r="F98" i="31"/>
  <c r="G98" i="31"/>
  <c r="H98" i="31"/>
  <c r="I98" i="31"/>
  <c r="N98" i="31" s="1"/>
  <c r="M98" i="31"/>
  <c r="O98" i="31" s="1"/>
  <c r="P98" i="31"/>
  <c r="Q98" i="31"/>
  <c r="B99" i="31"/>
  <c r="C99" i="31"/>
  <c r="D99" i="31"/>
  <c r="E99" i="31"/>
  <c r="F99" i="31"/>
  <c r="G99" i="31"/>
  <c r="H99" i="31"/>
  <c r="I99" i="31"/>
  <c r="N99" i="31" s="1"/>
  <c r="M99" i="31"/>
  <c r="O99" i="31" s="1"/>
  <c r="Q99" i="31" s="1"/>
  <c r="P99" i="31"/>
  <c r="B100" i="31"/>
  <c r="C100" i="31"/>
  <c r="D100" i="31"/>
  <c r="E100" i="31"/>
  <c r="M100" i="31" s="1"/>
  <c r="F100" i="31"/>
  <c r="G100" i="31"/>
  <c r="H100" i="31"/>
  <c r="I100" i="31"/>
  <c r="N100" i="31" s="1"/>
  <c r="O100" i="31"/>
  <c r="Q100" i="31" s="1"/>
  <c r="P100" i="31"/>
  <c r="B101" i="31"/>
  <c r="C101" i="31"/>
  <c r="D101" i="31"/>
  <c r="E101" i="31"/>
  <c r="F101" i="31"/>
  <c r="G101" i="31"/>
  <c r="H101" i="31"/>
  <c r="I101" i="31"/>
  <c r="M101" i="31"/>
  <c r="O101" i="31" s="1"/>
  <c r="Q101" i="31" s="1"/>
  <c r="N101" i="31"/>
  <c r="P101" i="31"/>
  <c r="B102" i="31"/>
  <c r="C102" i="31"/>
  <c r="D102" i="31"/>
  <c r="E102" i="31"/>
  <c r="F102" i="31"/>
  <c r="G102" i="31"/>
  <c r="H102" i="31"/>
  <c r="I102" i="31"/>
  <c r="M102" i="31"/>
  <c r="O102" i="31" s="1"/>
  <c r="Q102" i="31" s="1"/>
  <c r="N102" i="31"/>
  <c r="P102" i="31"/>
  <c r="B103" i="31"/>
  <c r="C103" i="31"/>
  <c r="D103" i="31"/>
  <c r="E103" i="31"/>
  <c r="M103" i="31" s="1"/>
  <c r="O103" i="31" s="1"/>
  <c r="Q103" i="31" s="1"/>
  <c r="F103" i="31"/>
  <c r="G103" i="31"/>
  <c r="H103" i="31"/>
  <c r="I103" i="31"/>
  <c r="N103" i="31" s="1"/>
  <c r="P103" i="31"/>
  <c r="B104" i="31"/>
  <c r="C104" i="31"/>
  <c r="D104" i="31"/>
  <c r="E104" i="31"/>
  <c r="F104" i="31"/>
  <c r="G104" i="31"/>
  <c r="H104" i="31"/>
  <c r="I104" i="31"/>
  <c r="N104" i="31" s="1"/>
  <c r="M104" i="31"/>
  <c r="O104" i="31"/>
  <c r="Q104" i="31" s="1"/>
  <c r="P104" i="31"/>
  <c r="B105" i="31"/>
  <c r="C105" i="31"/>
  <c r="D105" i="31"/>
  <c r="E105" i="31"/>
  <c r="M105" i="31" s="1"/>
  <c r="F105" i="31"/>
  <c r="G105" i="31"/>
  <c r="H105" i="31"/>
  <c r="I105" i="31"/>
  <c r="N105" i="31"/>
  <c r="O105" i="31"/>
  <c r="Q105" i="31" s="1"/>
  <c r="P105" i="31"/>
  <c r="B106" i="31"/>
  <c r="C106" i="31"/>
  <c r="D106" i="31"/>
  <c r="E106" i="31"/>
  <c r="F106" i="31"/>
  <c r="G106" i="31"/>
  <c r="H106" i="31"/>
  <c r="I106" i="31"/>
  <c r="N106" i="31" s="1"/>
  <c r="M106" i="31"/>
  <c r="O106" i="31" s="1"/>
  <c r="P106" i="31"/>
  <c r="Q106" i="31"/>
  <c r="B107" i="31"/>
  <c r="C107" i="31"/>
  <c r="D107" i="31"/>
  <c r="E107" i="31"/>
  <c r="F107" i="31"/>
  <c r="G107" i="31"/>
  <c r="H107" i="31"/>
  <c r="I107" i="31"/>
  <c r="N107" i="31" s="1"/>
  <c r="M107" i="31"/>
  <c r="O107" i="31" s="1"/>
  <c r="Q107" i="31" s="1"/>
  <c r="P107" i="31"/>
  <c r="B108" i="31"/>
  <c r="C108" i="31"/>
  <c r="D108" i="31"/>
  <c r="E108" i="31"/>
  <c r="M108" i="31" s="1"/>
  <c r="F108" i="31"/>
  <c r="G108" i="31"/>
  <c r="H108" i="31"/>
  <c r="I108" i="31"/>
  <c r="N108" i="31" s="1"/>
  <c r="O108" i="31"/>
  <c r="Q108" i="31" s="1"/>
  <c r="P108" i="31"/>
  <c r="B109" i="31"/>
  <c r="C109" i="31"/>
  <c r="D109" i="31"/>
  <c r="E109" i="31"/>
  <c r="F109" i="31"/>
  <c r="G109" i="31"/>
  <c r="H109" i="31"/>
  <c r="I109" i="31"/>
  <c r="M109" i="31"/>
  <c r="O109" i="31" s="1"/>
  <c r="Q109" i="31" s="1"/>
  <c r="N109" i="31"/>
  <c r="P109" i="31"/>
  <c r="B110" i="31"/>
  <c r="C110" i="31"/>
  <c r="D110" i="31"/>
  <c r="E110" i="31"/>
  <c r="F110" i="31"/>
  <c r="G110" i="31"/>
  <c r="H110" i="31"/>
  <c r="I110" i="31"/>
  <c r="M110" i="31"/>
  <c r="O110" i="31" s="1"/>
  <c r="Q110" i="31" s="1"/>
  <c r="N110" i="31"/>
  <c r="P110" i="31"/>
  <c r="B111" i="31"/>
  <c r="C111" i="31"/>
  <c r="D111" i="31"/>
  <c r="E111" i="31"/>
  <c r="M111" i="31" s="1"/>
  <c r="O111" i="31" s="1"/>
  <c r="F111" i="31"/>
  <c r="G111" i="31"/>
  <c r="H111" i="31"/>
  <c r="I111" i="31"/>
  <c r="N111" i="31" s="1"/>
  <c r="P111" i="31"/>
  <c r="B112" i="31"/>
  <c r="C112" i="31"/>
  <c r="D112" i="31"/>
  <c r="E112" i="31"/>
  <c r="F112" i="31"/>
  <c r="G112" i="31"/>
  <c r="H112" i="31"/>
  <c r="I112" i="31"/>
  <c r="N112" i="31" s="1"/>
  <c r="M112" i="31"/>
  <c r="O112" i="31"/>
  <c r="Q112" i="31" s="1"/>
  <c r="P112" i="31"/>
  <c r="B113" i="31"/>
  <c r="C113" i="31"/>
  <c r="D113" i="31"/>
  <c r="E113" i="31"/>
  <c r="M113" i="31" s="1"/>
  <c r="O113" i="31" s="1"/>
  <c r="Q113" i="31" s="1"/>
  <c r="F113" i="31"/>
  <c r="G113" i="31"/>
  <c r="H113" i="31"/>
  <c r="I113" i="31"/>
  <c r="N113" i="31"/>
  <c r="P113" i="31"/>
  <c r="B114" i="31"/>
  <c r="C114" i="31"/>
  <c r="D114" i="31"/>
  <c r="E114" i="31"/>
  <c r="F114" i="31"/>
  <c r="G114" i="31"/>
  <c r="H114" i="31"/>
  <c r="I114" i="31"/>
  <c r="N114" i="31" s="1"/>
  <c r="M114" i="31"/>
  <c r="O114" i="31" s="1"/>
  <c r="Q114" i="31" s="1"/>
  <c r="P114" i="31"/>
  <c r="B115" i="31"/>
  <c r="C115" i="31"/>
  <c r="D115" i="31"/>
  <c r="E115" i="31"/>
  <c r="F115" i="31"/>
  <c r="G115" i="31"/>
  <c r="H115" i="31"/>
  <c r="I115" i="31"/>
  <c r="N115" i="31" s="1"/>
  <c r="M115" i="31"/>
  <c r="O115" i="31" s="1"/>
  <c r="Q115" i="31" s="1"/>
  <c r="P115" i="31"/>
  <c r="B116" i="31"/>
  <c r="C116" i="31"/>
  <c r="D116" i="31"/>
  <c r="E116" i="31"/>
  <c r="M116" i="31" s="1"/>
  <c r="O116" i="31" s="1"/>
  <c r="Q116" i="31" s="1"/>
  <c r="F116" i="31"/>
  <c r="G116" i="31"/>
  <c r="H116" i="31"/>
  <c r="I116" i="31"/>
  <c r="N116" i="31" s="1"/>
  <c r="P116" i="31"/>
  <c r="B117" i="31"/>
  <c r="C117" i="31"/>
  <c r="D117" i="31"/>
  <c r="E117" i="31"/>
  <c r="F117" i="31"/>
  <c r="G117" i="31"/>
  <c r="H117" i="31"/>
  <c r="I117" i="31"/>
  <c r="M117" i="31"/>
  <c r="O117" i="31" s="1"/>
  <c r="Q117" i="31" s="1"/>
  <c r="N117" i="31"/>
  <c r="P117" i="31"/>
  <c r="B118" i="31"/>
  <c r="C118" i="31"/>
  <c r="D118" i="31"/>
  <c r="E118" i="31"/>
  <c r="F118" i="31"/>
  <c r="G118" i="31"/>
  <c r="H118" i="31"/>
  <c r="I118" i="31"/>
  <c r="M118" i="31"/>
  <c r="O118" i="31" s="1"/>
  <c r="Q118" i="31" s="1"/>
  <c r="N118" i="31"/>
  <c r="P118" i="31"/>
  <c r="B119" i="31"/>
  <c r="C119" i="31"/>
  <c r="D119" i="31"/>
  <c r="E119" i="31"/>
  <c r="M119" i="31" s="1"/>
  <c r="O119" i="31" s="1"/>
  <c r="Q119" i="31" s="1"/>
  <c r="F119" i="31"/>
  <c r="G119" i="31"/>
  <c r="H119" i="31"/>
  <c r="I119" i="31"/>
  <c r="N119" i="31" s="1"/>
  <c r="P119" i="31"/>
  <c r="B120" i="31"/>
  <c r="C120" i="31"/>
  <c r="D120" i="31"/>
  <c r="E120" i="31"/>
  <c r="F120" i="31"/>
  <c r="G120" i="31"/>
  <c r="H120" i="31"/>
  <c r="I120" i="31"/>
  <c r="M120" i="31"/>
  <c r="N120" i="31"/>
  <c r="O120" i="31"/>
  <c r="Q120" i="31" s="1"/>
  <c r="P120" i="31"/>
  <c r="B121" i="31"/>
  <c r="C121" i="31"/>
  <c r="D121" i="31"/>
  <c r="E121" i="31"/>
  <c r="M121" i="31" s="1"/>
  <c r="F121" i="31"/>
  <c r="G121" i="31"/>
  <c r="H121" i="31"/>
  <c r="I121" i="31"/>
  <c r="N121" i="31"/>
  <c r="O121" i="31"/>
  <c r="Q121" i="31" s="1"/>
  <c r="P121" i="31"/>
  <c r="B122" i="31"/>
  <c r="C122" i="31"/>
  <c r="D122" i="31"/>
  <c r="E122" i="31"/>
  <c r="F122" i="31"/>
  <c r="G122" i="31"/>
  <c r="H122" i="31"/>
  <c r="I122" i="31"/>
  <c r="N122" i="31" s="1"/>
  <c r="M122" i="31"/>
  <c r="O122" i="31" s="1"/>
  <c r="Q122" i="31" s="1"/>
  <c r="P122" i="31"/>
  <c r="B123" i="31"/>
  <c r="C123" i="31"/>
  <c r="D123" i="31"/>
  <c r="E123" i="31"/>
  <c r="F123" i="31"/>
  <c r="G123" i="31"/>
  <c r="H123" i="31"/>
  <c r="I123" i="31"/>
  <c r="N123" i="31" s="1"/>
  <c r="M123" i="31"/>
  <c r="O123" i="31" s="1"/>
  <c r="Q123" i="31" s="1"/>
  <c r="P123" i="31"/>
  <c r="B124" i="31"/>
  <c r="C124" i="31"/>
  <c r="D124" i="31"/>
  <c r="E124" i="31"/>
  <c r="M124" i="31" s="1"/>
  <c r="O124" i="31" s="1"/>
  <c r="Q124" i="31" s="1"/>
  <c r="F124" i="31"/>
  <c r="G124" i="31"/>
  <c r="H124" i="31"/>
  <c r="I124" i="31"/>
  <c r="N124" i="31" s="1"/>
  <c r="P124" i="31"/>
  <c r="B125" i="31"/>
  <c r="C125" i="31"/>
  <c r="D125" i="31"/>
  <c r="E125" i="31"/>
  <c r="F125" i="31"/>
  <c r="G125" i="31"/>
  <c r="H125" i="31"/>
  <c r="I125" i="31"/>
  <c r="M125" i="31"/>
  <c r="O125" i="31" s="1"/>
  <c r="Q125" i="31" s="1"/>
  <c r="N125" i="31"/>
  <c r="P125" i="31"/>
  <c r="B126" i="31"/>
  <c r="C126" i="31"/>
  <c r="D126" i="31"/>
  <c r="E126" i="31"/>
  <c r="F126" i="31"/>
  <c r="G126" i="31"/>
  <c r="H126" i="31"/>
  <c r="I126" i="31"/>
  <c r="M126" i="31"/>
  <c r="O126" i="31" s="1"/>
  <c r="Q126" i="31" s="1"/>
  <c r="N126" i="31"/>
  <c r="P126" i="31"/>
  <c r="B127" i="31"/>
  <c r="C127" i="31"/>
  <c r="D127" i="31"/>
  <c r="E127" i="31"/>
  <c r="M127" i="31" s="1"/>
  <c r="O127" i="31" s="1"/>
  <c r="F127" i="31"/>
  <c r="G127" i="31"/>
  <c r="H127" i="31"/>
  <c r="I127" i="31"/>
  <c r="N127" i="31" s="1"/>
  <c r="P127" i="31"/>
  <c r="Q127" i="31"/>
  <c r="B128" i="31"/>
  <c r="C128" i="31"/>
  <c r="D128" i="31"/>
  <c r="E128" i="31"/>
  <c r="F128" i="31"/>
  <c r="G128" i="31"/>
  <c r="H128" i="31"/>
  <c r="I128" i="31"/>
  <c r="N128" i="31" s="1"/>
  <c r="M128" i="31"/>
  <c r="O128" i="31"/>
  <c r="Q128" i="31" s="1"/>
  <c r="P128" i="31"/>
  <c r="B129" i="31"/>
  <c r="C129" i="31"/>
  <c r="D129" i="31"/>
  <c r="E129" i="31"/>
  <c r="M129" i="31" s="1"/>
  <c r="O129" i="31" s="1"/>
  <c r="Q129" i="31" s="1"/>
  <c r="F129" i="31"/>
  <c r="G129" i="31"/>
  <c r="H129" i="31"/>
  <c r="I129" i="31"/>
  <c r="N129" i="31"/>
  <c r="P129" i="31"/>
  <c r="B130" i="31"/>
  <c r="C130" i="31"/>
  <c r="D130" i="31"/>
  <c r="E130" i="31"/>
  <c r="F130" i="31"/>
  <c r="G130" i="31"/>
  <c r="H130" i="31"/>
  <c r="I130" i="31"/>
  <c r="N130" i="31" s="1"/>
  <c r="M130" i="31"/>
  <c r="O130" i="31" s="1"/>
  <c r="P130" i="31"/>
  <c r="Q130" i="31"/>
  <c r="B131" i="31"/>
  <c r="C131" i="31"/>
  <c r="D131" i="31"/>
  <c r="E131" i="31"/>
  <c r="M131" i="31" s="1"/>
  <c r="O131" i="31" s="1"/>
  <c r="Q131" i="31" s="1"/>
  <c r="F131" i="31"/>
  <c r="G131" i="31"/>
  <c r="H131" i="31"/>
  <c r="I131" i="31"/>
  <c r="N131" i="31" s="1"/>
  <c r="P131" i="31"/>
  <c r="B132" i="31"/>
  <c r="C132" i="31"/>
  <c r="D132" i="31"/>
  <c r="E132" i="31"/>
  <c r="M132" i="31" s="1"/>
  <c r="O132" i="31" s="1"/>
  <c r="F132" i="31"/>
  <c r="G132" i="31"/>
  <c r="H132" i="31"/>
  <c r="I132" i="31"/>
  <c r="N132" i="31" s="1"/>
  <c r="P132" i="31"/>
  <c r="B133" i="31"/>
  <c r="C133" i="31"/>
  <c r="D133" i="31"/>
  <c r="E133" i="31"/>
  <c r="F133" i="31"/>
  <c r="G133" i="31"/>
  <c r="H133" i="31"/>
  <c r="I133" i="31"/>
  <c r="M133" i="31"/>
  <c r="O133" i="31" s="1"/>
  <c r="Q133" i="31" s="1"/>
  <c r="N133" i="31"/>
  <c r="P133" i="31"/>
  <c r="B134" i="31"/>
  <c r="C134" i="31"/>
  <c r="D134" i="31"/>
  <c r="E134" i="31"/>
  <c r="M134" i="31" s="1"/>
  <c r="O134" i="31" s="1"/>
  <c r="Q134" i="31" s="1"/>
  <c r="F134" i="31"/>
  <c r="G134" i="31"/>
  <c r="H134" i="31"/>
  <c r="I134" i="31"/>
  <c r="N134" i="31"/>
  <c r="P134" i="31"/>
  <c r="B135" i="31"/>
  <c r="C135" i="31"/>
  <c r="D135" i="31"/>
  <c r="E135" i="31"/>
  <c r="M135" i="31" s="1"/>
  <c r="O135" i="31" s="1"/>
  <c r="Q135" i="31" s="1"/>
  <c r="F135" i="31"/>
  <c r="G135" i="31"/>
  <c r="H135" i="31"/>
  <c r="I135" i="31"/>
  <c r="N135" i="31" s="1"/>
  <c r="P135" i="31"/>
  <c r="B136" i="31"/>
  <c r="C136" i="31"/>
  <c r="D136" i="31"/>
  <c r="E136" i="31"/>
  <c r="F136" i="31"/>
  <c r="G136" i="31"/>
  <c r="H136" i="31"/>
  <c r="I136" i="31"/>
  <c r="M136" i="31"/>
  <c r="N136" i="31"/>
  <c r="O136" i="31"/>
  <c r="Q136" i="31" s="1"/>
  <c r="P136" i="31"/>
  <c r="B137" i="31"/>
  <c r="C137" i="31"/>
  <c r="D137" i="31"/>
  <c r="E137" i="31"/>
  <c r="M137" i="31" s="1"/>
  <c r="O137" i="31" s="1"/>
  <c r="Q137" i="31" s="1"/>
  <c r="F137" i="31"/>
  <c r="G137" i="31"/>
  <c r="H137" i="31"/>
  <c r="I137" i="31"/>
  <c r="N137" i="31"/>
  <c r="P137" i="31"/>
  <c r="B138" i="31"/>
  <c r="C138" i="31"/>
  <c r="D138" i="31"/>
  <c r="E138" i="31"/>
  <c r="F138" i="31"/>
  <c r="G138" i="31"/>
  <c r="H138" i="31"/>
  <c r="I138" i="31"/>
  <c r="N138" i="31" s="1"/>
  <c r="M138" i="31"/>
  <c r="O138" i="31" s="1"/>
  <c r="Q138" i="31" s="1"/>
  <c r="P138" i="31"/>
  <c r="B139" i="31"/>
  <c r="C139" i="31"/>
  <c r="D139" i="31"/>
  <c r="E139" i="31"/>
  <c r="M139" i="31" s="1"/>
  <c r="O139" i="31" s="1"/>
  <c r="Q139" i="31" s="1"/>
  <c r="F139" i="31"/>
  <c r="G139" i="31"/>
  <c r="H139" i="31"/>
  <c r="I139" i="31"/>
  <c r="N139" i="31" s="1"/>
  <c r="P139" i="31"/>
  <c r="B140" i="31"/>
  <c r="C140" i="31"/>
  <c r="D140" i="31"/>
  <c r="E140" i="31"/>
  <c r="M140" i="31" s="1"/>
  <c r="F140" i="31"/>
  <c r="G140" i="31"/>
  <c r="H140" i="31"/>
  <c r="I140" i="31"/>
  <c r="N140" i="31" s="1"/>
  <c r="O140" i="31"/>
  <c r="Q140" i="31" s="1"/>
  <c r="P140" i="31"/>
  <c r="B141" i="31"/>
  <c r="C141" i="31"/>
  <c r="D141" i="31"/>
  <c r="E141" i="31"/>
  <c r="F141" i="31"/>
  <c r="G141" i="31"/>
  <c r="H141" i="31"/>
  <c r="I141" i="31"/>
  <c r="M141" i="31"/>
  <c r="O141" i="31" s="1"/>
  <c r="Q141" i="31" s="1"/>
  <c r="N141" i="31"/>
  <c r="P141" i="31"/>
  <c r="B142" i="31"/>
  <c r="C142" i="31"/>
  <c r="D142" i="31"/>
  <c r="E142" i="31"/>
  <c r="M142" i="31" s="1"/>
  <c r="O142" i="31" s="1"/>
  <c r="Q142" i="31" s="1"/>
  <c r="F142" i="31"/>
  <c r="G142" i="31"/>
  <c r="H142" i="31"/>
  <c r="I142" i="31"/>
  <c r="N142" i="31"/>
  <c r="P142" i="31"/>
  <c r="B143" i="31"/>
  <c r="C143" i="31"/>
  <c r="D143" i="31"/>
  <c r="E143" i="31"/>
  <c r="M143" i="31" s="1"/>
  <c r="O143" i="31" s="1"/>
  <c r="F143" i="31"/>
  <c r="G143" i="31"/>
  <c r="H143" i="31"/>
  <c r="I143" i="31"/>
  <c r="N143" i="31" s="1"/>
  <c r="P143" i="31"/>
  <c r="Q143" i="31"/>
  <c r="B144" i="31"/>
  <c r="C144" i="31"/>
  <c r="D144" i="31"/>
  <c r="E144" i="31"/>
  <c r="F144" i="31"/>
  <c r="G144" i="31"/>
  <c r="H144" i="31"/>
  <c r="I144" i="31"/>
  <c r="N144" i="31" s="1"/>
  <c r="M144" i="31"/>
  <c r="O144" i="31"/>
  <c r="Q144" i="31" s="1"/>
  <c r="P144" i="31"/>
  <c r="B145" i="31"/>
  <c r="C145" i="31"/>
  <c r="D145" i="31"/>
  <c r="E145" i="31"/>
  <c r="M145" i="31" s="1"/>
  <c r="F145" i="31"/>
  <c r="G145" i="31"/>
  <c r="H145" i="31"/>
  <c r="I145" i="31"/>
  <c r="N145" i="31"/>
  <c r="O145" i="31"/>
  <c r="Q145" i="31" s="1"/>
  <c r="P145" i="31"/>
  <c r="B146" i="31"/>
  <c r="C146" i="31"/>
  <c r="D146" i="31"/>
  <c r="E146" i="31"/>
  <c r="F146" i="31"/>
  <c r="G146" i="31"/>
  <c r="H146" i="31"/>
  <c r="I146" i="31"/>
  <c r="N146" i="31" s="1"/>
  <c r="M146" i="31"/>
  <c r="O146" i="31" s="1"/>
  <c r="P146" i="31"/>
  <c r="Q146" i="31"/>
  <c r="B147" i="31"/>
  <c r="C147" i="31"/>
  <c r="D147" i="31"/>
  <c r="E147" i="31"/>
  <c r="M147" i="31" s="1"/>
  <c r="O147" i="31" s="1"/>
  <c r="Q147" i="31" s="1"/>
  <c r="F147" i="31"/>
  <c r="G147" i="31"/>
  <c r="H147" i="31"/>
  <c r="I147" i="31"/>
  <c r="N147" i="31" s="1"/>
  <c r="P147" i="31"/>
  <c r="B148" i="31"/>
  <c r="C148" i="31"/>
  <c r="D148" i="31"/>
  <c r="E148" i="31"/>
  <c r="M148" i="31" s="1"/>
  <c r="F148" i="31"/>
  <c r="G148" i="31"/>
  <c r="H148" i="31"/>
  <c r="I148" i="31"/>
  <c r="N148" i="31" s="1"/>
  <c r="O148" i="31"/>
  <c r="P148" i="31"/>
  <c r="B149" i="31"/>
  <c r="C149" i="31"/>
  <c r="D149" i="31"/>
  <c r="E149" i="31"/>
  <c r="F149" i="31"/>
  <c r="G149" i="31"/>
  <c r="H149" i="31"/>
  <c r="I149" i="31"/>
  <c r="N149" i="31" s="1"/>
  <c r="M149" i="31"/>
  <c r="O149" i="31" s="1"/>
  <c r="Q149" i="31" s="1"/>
  <c r="P149" i="31"/>
  <c r="B150" i="31"/>
  <c r="C150" i="31"/>
  <c r="D150" i="31"/>
  <c r="E150" i="31"/>
  <c r="M150" i="31" s="1"/>
  <c r="F150" i="31"/>
  <c r="G150" i="31"/>
  <c r="H150" i="31"/>
  <c r="I150" i="31"/>
  <c r="N150" i="31"/>
  <c r="O150" i="31"/>
  <c r="Q150" i="31" s="1"/>
  <c r="P150" i="31"/>
  <c r="B151" i="31"/>
  <c r="C151" i="31"/>
  <c r="D151" i="31"/>
  <c r="E151" i="31"/>
  <c r="M151" i="31" s="1"/>
  <c r="O151" i="31" s="1"/>
  <c r="F151" i="31"/>
  <c r="G151" i="31"/>
  <c r="H151" i="31"/>
  <c r="I151" i="31"/>
  <c r="N151" i="31" s="1"/>
  <c r="P151" i="31"/>
  <c r="Q151" i="31"/>
  <c r="B152" i="31"/>
  <c r="C152" i="31"/>
  <c r="D152" i="31"/>
  <c r="E152" i="31"/>
  <c r="F152" i="31"/>
  <c r="G152" i="31"/>
  <c r="H152" i="31"/>
  <c r="I152" i="31"/>
  <c r="N152" i="31" s="1"/>
  <c r="M152" i="31"/>
  <c r="O152" i="31"/>
  <c r="Q152" i="31" s="1"/>
  <c r="P152" i="31"/>
  <c r="B153" i="31"/>
  <c r="C153" i="31"/>
  <c r="D153" i="31"/>
  <c r="E153" i="31"/>
  <c r="M153" i="31" s="1"/>
  <c r="O153" i="31" s="1"/>
  <c r="Q153" i="31" s="1"/>
  <c r="F153" i="31"/>
  <c r="G153" i="31"/>
  <c r="H153" i="31"/>
  <c r="I153" i="31"/>
  <c r="N153" i="31" s="1"/>
  <c r="P153" i="31"/>
  <c r="B154" i="31"/>
  <c r="C154" i="31"/>
  <c r="D154" i="31"/>
  <c r="E154" i="31"/>
  <c r="F154" i="31"/>
  <c r="G154" i="31"/>
  <c r="H154" i="31"/>
  <c r="I154" i="31"/>
  <c r="N154" i="31" s="1"/>
  <c r="M154" i="31"/>
  <c r="O154" i="31"/>
  <c r="Q154" i="31" s="1"/>
  <c r="P154" i="31"/>
  <c r="B155" i="31"/>
  <c r="C155" i="31"/>
  <c r="D155" i="31"/>
  <c r="E155" i="31"/>
  <c r="F155" i="31"/>
  <c r="G155" i="31"/>
  <c r="H155" i="31"/>
  <c r="I155" i="31"/>
  <c r="N155" i="31" s="1"/>
  <c r="M155" i="31"/>
  <c r="O155" i="31"/>
  <c r="Q155" i="31" s="1"/>
  <c r="P155" i="31"/>
  <c r="B156" i="31"/>
  <c r="C156" i="31"/>
  <c r="D156" i="31"/>
  <c r="E156" i="31"/>
  <c r="M156" i="31" s="1"/>
  <c r="O156" i="31" s="1"/>
  <c r="Q156" i="31" s="1"/>
  <c r="F156" i="31"/>
  <c r="G156" i="31"/>
  <c r="H156" i="31"/>
  <c r="I156" i="31"/>
  <c r="N156" i="31" s="1"/>
  <c r="P156" i="31"/>
  <c r="B157" i="31"/>
  <c r="C157" i="31"/>
  <c r="D157" i="31"/>
  <c r="E157" i="31"/>
  <c r="F157" i="31"/>
  <c r="G157" i="31"/>
  <c r="H157" i="31"/>
  <c r="I157" i="31"/>
  <c r="N157" i="31" s="1"/>
  <c r="M157" i="31"/>
  <c r="O157" i="31" s="1"/>
  <c r="P157" i="31"/>
  <c r="B158" i="31"/>
  <c r="C158" i="31"/>
  <c r="D158" i="31"/>
  <c r="E158" i="31"/>
  <c r="M158" i="31" s="1"/>
  <c r="O158" i="31" s="1"/>
  <c r="Q158" i="31" s="1"/>
  <c r="F158" i="31"/>
  <c r="G158" i="31"/>
  <c r="H158" i="31"/>
  <c r="I158" i="31"/>
  <c r="N158" i="31"/>
  <c r="P158" i="31"/>
  <c r="B159" i="31"/>
  <c r="C159" i="31"/>
  <c r="D159" i="31"/>
  <c r="E159" i="31"/>
  <c r="M159" i="31" s="1"/>
  <c r="O159" i="31" s="1"/>
  <c r="F159" i="31"/>
  <c r="G159" i="31"/>
  <c r="H159" i="31"/>
  <c r="I159" i="31"/>
  <c r="N159" i="31" s="1"/>
  <c r="P159" i="31"/>
  <c r="Q159" i="31"/>
  <c r="B160" i="31"/>
  <c r="C160" i="31"/>
  <c r="D160" i="31"/>
  <c r="E160" i="31"/>
  <c r="F160" i="31"/>
  <c r="G160" i="31"/>
  <c r="H160" i="31"/>
  <c r="I160" i="31"/>
  <c r="N160" i="31" s="1"/>
  <c r="M160" i="31"/>
  <c r="O160" i="31"/>
  <c r="Q160" i="31" s="1"/>
  <c r="P160" i="31"/>
  <c r="B161" i="31"/>
  <c r="C161" i="31"/>
  <c r="D161" i="31"/>
  <c r="E161" i="31"/>
  <c r="M161" i="31" s="1"/>
  <c r="O161" i="31" s="1"/>
  <c r="Q161" i="31" s="1"/>
  <c r="F161" i="31"/>
  <c r="G161" i="31"/>
  <c r="H161" i="31"/>
  <c r="I161" i="31"/>
  <c r="N161" i="31" s="1"/>
  <c r="P161" i="31"/>
  <c r="B162" i="31"/>
  <c r="C162" i="31"/>
  <c r="D162" i="31"/>
  <c r="E162" i="31"/>
  <c r="F162" i="31"/>
  <c r="G162" i="31"/>
  <c r="H162" i="31"/>
  <c r="I162" i="31"/>
  <c r="N162" i="31" s="1"/>
  <c r="M162" i="31"/>
  <c r="O162" i="31"/>
  <c r="Q162" i="31" s="1"/>
  <c r="P162" i="31"/>
  <c r="B163" i="31"/>
  <c r="C163" i="31"/>
  <c r="D163" i="31"/>
  <c r="E163" i="31"/>
  <c r="F163" i="31"/>
  <c r="G163" i="31"/>
  <c r="H163" i="31"/>
  <c r="I163" i="31"/>
  <c r="N163" i="31" s="1"/>
  <c r="M163" i="31"/>
  <c r="O163" i="31"/>
  <c r="Q163" i="31" s="1"/>
  <c r="P163" i="31"/>
  <c r="B164" i="31"/>
  <c r="C164" i="31"/>
  <c r="D164" i="31"/>
  <c r="E164" i="31"/>
  <c r="M164" i="31" s="1"/>
  <c r="F164" i="31"/>
  <c r="G164" i="31"/>
  <c r="H164" i="31"/>
  <c r="I164" i="31"/>
  <c r="N164" i="31" s="1"/>
  <c r="O164" i="31"/>
  <c r="Q164" i="31" s="1"/>
  <c r="P164" i="31"/>
  <c r="B165" i="31"/>
  <c r="C165" i="31"/>
  <c r="D165" i="31"/>
  <c r="E165" i="31"/>
  <c r="F165" i="31"/>
  <c r="G165" i="31"/>
  <c r="H165" i="31"/>
  <c r="I165" i="31"/>
  <c r="N165" i="31" s="1"/>
  <c r="M165" i="31"/>
  <c r="O165" i="31" s="1"/>
  <c r="P165" i="31"/>
  <c r="B166" i="31"/>
  <c r="C166" i="31"/>
  <c r="D166" i="31"/>
  <c r="E166" i="31"/>
  <c r="M166" i="31" s="1"/>
  <c r="O166" i="31" s="1"/>
  <c r="Q166" i="31" s="1"/>
  <c r="F166" i="31"/>
  <c r="G166" i="31"/>
  <c r="H166" i="31"/>
  <c r="I166" i="31"/>
  <c r="N166" i="31"/>
  <c r="P166" i="31"/>
  <c r="B167" i="31"/>
  <c r="C167" i="31"/>
  <c r="D167" i="31"/>
  <c r="E167" i="31"/>
  <c r="M167" i="31" s="1"/>
  <c r="O167" i="31" s="1"/>
  <c r="F167" i="31"/>
  <c r="G167" i="31"/>
  <c r="H167" i="31"/>
  <c r="I167" i="31"/>
  <c r="N167" i="31" s="1"/>
  <c r="P167" i="31"/>
  <c r="Q167" i="31"/>
  <c r="B168" i="31"/>
  <c r="C168" i="31"/>
  <c r="D168" i="31"/>
  <c r="E168" i="31"/>
  <c r="F168" i="31"/>
  <c r="G168" i="31"/>
  <c r="H168" i="31"/>
  <c r="I168" i="31"/>
  <c r="N168" i="31" s="1"/>
  <c r="M168" i="31"/>
  <c r="O168" i="31"/>
  <c r="Q168" i="31" s="1"/>
  <c r="P168" i="31"/>
  <c r="B169" i="31"/>
  <c r="C169" i="31"/>
  <c r="D169" i="31"/>
  <c r="E169" i="31"/>
  <c r="M169" i="31" s="1"/>
  <c r="O169" i="31" s="1"/>
  <c r="Q169" i="31" s="1"/>
  <c r="F169" i="31"/>
  <c r="G169" i="31"/>
  <c r="H169" i="31"/>
  <c r="I169" i="31"/>
  <c r="N169" i="31" s="1"/>
  <c r="P169" i="31"/>
  <c r="B170" i="31"/>
  <c r="C170" i="31"/>
  <c r="D170" i="31"/>
  <c r="E170" i="31"/>
  <c r="F170" i="31"/>
  <c r="G170" i="31"/>
  <c r="H170" i="31"/>
  <c r="I170" i="31"/>
  <c r="N170" i="31" s="1"/>
  <c r="M170" i="31"/>
  <c r="O170" i="31"/>
  <c r="Q170" i="31" s="1"/>
  <c r="P170" i="31"/>
  <c r="B171" i="31"/>
  <c r="C171" i="31"/>
  <c r="D171" i="31"/>
  <c r="E171" i="31"/>
  <c r="F171" i="31"/>
  <c r="G171" i="31"/>
  <c r="H171" i="31"/>
  <c r="I171" i="31"/>
  <c r="N171" i="31" s="1"/>
  <c r="M171" i="31"/>
  <c r="O171" i="31"/>
  <c r="Q171" i="31" s="1"/>
  <c r="P171" i="31"/>
  <c r="B172" i="31"/>
  <c r="C172" i="31"/>
  <c r="D172" i="31"/>
  <c r="E172" i="31"/>
  <c r="M172" i="31" s="1"/>
  <c r="O172" i="31" s="1"/>
  <c r="Q172" i="31" s="1"/>
  <c r="F172" i="31"/>
  <c r="G172" i="31"/>
  <c r="H172" i="31"/>
  <c r="I172" i="31"/>
  <c r="N172" i="31" s="1"/>
  <c r="P172" i="31"/>
  <c r="B173" i="31"/>
  <c r="C173" i="31"/>
  <c r="D173" i="31"/>
  <c r="E173" i="31"/>
  <c r="F173" i="31"/>
  <c r="G173" i="31"/>
  <c r="H173" i="31"/>
  <c r="I173" i="31"/>
  <c r="N173" i="31" s="1"/>
  <c r="M173" i="31"/>
  <c r="O173" i="31" s="1"/>
  <c r="P173" i="31"/>
  <c r="B174" i="31"/>
  <c r="C174" i="31"/>
  <c r="D174" i="31"/>
  <c r="E174" i="31"/>
  <c r="M174" i="31" s="1"/>
  <c r="F174" i="31"/>
  <c r="G174" i="31"/>
  <c r="H174" i="31"/>
  <c r="I174" i="31"/>
  <c r="N174" i="31"/>
  <c r="O174" i="31"/>
  <c r="Q174" i="31" s="1"/>
  <c r="P174" i="31"/>
  <c r="B175" i="31"/>
  <c r="C175" i="31"/>
  <c r="D175" i="31"/>
  <c r="E175" i="31"/>
  <c r="M175" i="31" s="1"/>
  <c r="O175" i="31" s="1"/>
  <c r="F175" i="31"/>
  <c r="G175" i="31"/>
  <c r="H175" i="31"/>
  <c r="I175" i="31"/>
  <c r="N175" i="31" s="1"/>
  <c r="P175" i="31"/>
  <c r="Q175" i="31"/>
  <c r="B176" i="31"/>
  <c r="C176" i="31"/>
  <c r="D176" i="31"/>
  <c r="E176" i="31"/>
  <c r="F176" i="31"/>
  <c r="G176" i="31"/>
  <c r="H176" i="31"/>
  <c r="I176" i="31"/>
  <c r="N176" i="31" s="1"/>
  <c r="M176" i="31"/>
  <c r="O176" i="31"/>
  <c r="Q176" i="31" s="1"/>
  <c r="P176" i="31"/>
  <c r="B177" i="31"/>
  <c r="C177" i="31"/>
  <c r="D177" i="31"/>
  <c r="E177" i="31"/>
  <c r="M177" i="31" s="1"/>
  <c r="O177" i="31" s="1"/>
  <c r="Q177" i="31" s="1"/>
  <c r="F177" i="31"/>
  <c r="G177" i="31"/>
  <c r="H177" i="31"/>
  <c r="I177" i="31"/>
  <c r="N177" i="31" s="1"/>
  <c r="P177" i="31"/>
  <c r="B178" i="31"/>
  <c r="C178" i="31"/>
  <c r="D178" i="31"/>
  <c r="E178" i="31"/>
  <c r="M178" i="31" s="1"/>
  <c r="O178" i="31" s="1"/>
  <c r="Q178" i="31" s="1"/>
  <c r="F178" i="31"/>
  <c r="G178" i="31"/>
  <c r="H178" i="31"/>
  <c r="I178" i="31"/>
  <c r="N178" i="31"/>
  <c r="P178" i="31"/>
  <c r="B179" i="31"/>
  <c r="C179" i="31"/>
  <c r="D179" i="31"/>
  <c r="E179" i="31"/>
  <c r="M179" i="31" s="1"/>
  <c r="O179" i="31" s="1"/>
  <c r="F179" i="31"/>
  <c r="G179" i="31"/>
  <c r="H179" i="31"/>
  <c r="I179" i="31"/>
  <c r="N179" i="31"/>
  <c r="P179" i="31"/>
  <c r="Q179" i="31"/>
  <c r="B180" i="31"/>
  <c r="C180" i="31"/>
  <c r="D180" i="31"/>
  <c r="E180" i="31"/>
  <c r="F180" i="31"/>
  <c r="G180" i="31"/>
  <c r="H180" i="31"/>
  <c r="I180" i="31"/>
  <c r="N180" i="31" s="1"/>
  <c r="M180" i="31"/>
  <c r="O180" i="31"/>
  <c r="P180" i="31"/>
  <c r="Q180" i="31"/>
  <c r="B181" i="31"/>
  <c r="C181" i="31"/>
  <c r="D181" i="31"/>
  <c r="E181" i="31"/>
  <c r="M181" i="31" s="1"/>
  <c r="O181" i="31" s="1"/>
  <c r="Q181" i="31" s="1"/>
  <c r="F181" i="31"/>
  <c r="G181" i="31"/>
  <c r="H181" i="31"/>
  <c r="I181" i="31"/>
  <c r="N181" i="31" s="1"/>
  <c r="P181" i="31"/>
  <c r="B182" i="31"/>
  <c r="C182" i="31"/>
  <c r="D182" i="31"/>
  <c r="E182" i="31"/>
  <c r="F182" i="31"/>
  <c r="G182" i="31"/>
  <c r="H182" i="31"/>
  <c r="I182" i="31"/>
  <c r="N182" i="31" s="1"/>
  <c r="M182" i="31"/>
  <c r="O182" i="31"/>
  <c r="Q182" i="31" s="1"/>
  <c r="P182" i="31"/>
  <c r="B183" i="31"/>
  <c r="C183" i="31"/>
  <c r="D183" i="31"/>
  <c r="E183" i="31"/>
  <c r="F183" i="31"/>
  <c r="G183" i="31"/>
  <c r="H183" i="31"/>
  <c r="I183" i="31"/>
  <c r="M183" i="31"/>
  <c r="O183" i="31" s="1"/>
  <c r="Q183" i="31" s="1"/>
  <c r="N183" i="31"/>
  <c r="P183" i="31"/>
  <c r="B184" i="31"/>
  <c r="C184" i="31"/>
  <c r="D184" i="31"/>
  <c r="E184" i="31"/>
  <c r="M184" i="31" s="1"/>
  <c r="O184" i="31" s="1"/>
  <c r="Q184" i="31" s="1"/>
  <c r="F184" i="31"/>
  <c r="G184" i="31"/>
  <c r="H184" i="31"/>
  <c r="I184" i="31"/>
  <c r="N184" i="31"/>
  <c r="P184" i="31"/>
  <c r="B185" i="31"/>
  <c r="C185" i="31"/>
  <c r="D185" i="31"/>
  <c r="E185" i="31"/>
  <c r="F185" i="31"/>
  <c r="G185" i="31"/>
  <c r="H185" i="31"/>
  <c r="I185" i="31"/>
  <c r="M185" i="31"/>
  <c r="O185" i="31" s="1"/>
  <c r="Q185" i="31" s="1"/>
  <c r="N185" i="31"/>
  <c r="P185" i="31"/>
  <c r="B186" i="31"/>
  <c r="C186" i="31"/>
  <c r="D186" i="31"/>
  <c r="E186" i="31"/>
  <c r="M186" i="31" s="1"/>
  <c r="O186" i="31" s="1"/>
  <c r="Q186" i="31" s="1"/>
  <c r="F186" i="31"/>
  <c r="G186" i="31"/>
  <c r="H186" i="31"/>
  <c r="I186" i="31"/>
  <c r="N186" i="31"/>
  <c r="P186" i="31"/>
  <c r="B187" i="31"/>
  <c r="C187" i="31"/>
  <c r="D187" i="31"/>
  <c r="E187" i="31"/>
  <c r="M187" i="31" s="1"/>
  <c r="O187" i="31" s="1"/>
  <c r="F187" i="31"/>
  <c r="G187" i="31"/>
  <c r="H187" i="31"/>
  <c r="I187" i="31"/>
  <c r="N187" i="31"/>
  <c r="P187" i="31"/>
  <c r="Q187" i="31"/>
  <c r="B188" i="31"/>
  <c r="C188" i="31"/>
  <c r="D188" i="31"/>
  <c r="E188" i="31"/>
  <c r="F188" i="31"/>
  <c r="G188" i="31"/>
  <c r="H188" i="31"/>
  <c r="I188" i="31"/>
  <c r="N188" i="31" s="1"/>
  <c r="M188" i="31"/>
  <c r="O188" i="31"/>
  <c r="P188" i="31"/>
  <c r="Q188" i="31"/>
  <c r="B189" i="31"/>
  <c r="C189" i="31"/>
  <c r="D189" i="31"/>
  <c r="E189" i="31"/>
  <c r="M189" i="31" s="1"/>
  <c r="F189" i="31"/>
  <c r="G189" i="31"/>
  <c r="H189" i="31"/>
  <c r="I189" i="31"/>
  <c r="N189" i="31" s="1"/>
  <c r="O189" i="31"/>
  <c r="Q189" i="31" s="1"/>
  <c r="P189" i="31"/>
  <c r="B190" i="31"/>
  <c r="C190" i="31"/>
  <c r="D190" i="31"/>
  <c r="E190" i="31"/>
  <c r="F190" i="31"/>
  <c r="G190" i="31"/>
  <c r="H190" i="31"/>
  <c r="I190" i="31"/>
  <c r="N190" i="31" s="1"/>
  <c r="M190" i="31"/>
  <c r="O190" i="31"/>
  <c r="Q190" i="31" s="1"/>
  <c r="P190" i="31"/>
  <c r="B191" i="31"/>
  <c r="C191" i="31"/>
  <c r="D191" i="31"/>
  <c r="E191" i="31"/>
  <c r="F191" i="31"/>
  <c r="G191" i="31"/>
  <c r="H191" i="31"/>
  <c r="I191" i="31"/>
  <c r="M191" i="31"/>
  <c r="O191" i="31" s="1"/>
  <c r="Q191" i="31" s="1"/>
  <c r="N191" i="31"/>
  <c r="P191" i="31"/>
  <c r="B192" i="31"/>
  <c r="C192" i="31"/>
  <c r="D192" i="31"/>
  <c r="E192" i="31"/>
  <c r="M192" i="31" s="1"/>
  <c r="O192" i="31" s="1"/>
  <c r="F192" i="31"/>
  <c r="G192" i="31"/>
  <c r="H192" i="31"/>
  <c r="I192" i="31"/>
  <c r="N192" i="31"/>
  <c r="P192" i="31"/>
  <c r="B193" i="31"/>
  <c r="C193" i="31"/>
  <c r="D193" i="31"/>
  <c r="E193" i="31"/>
  <c r="F193" i="31"/>
  <c r="G193" i="31"/>
  <c r="H193" i="31"/>
  <c r="I193" i="31"/>
  <c r="M193" i="31"/>
  <c r="O193" i="31" s="1"/>
  <c r="Q193" i="31" s="1"/>
  <c r="N193" i="31"/>
  <c r="P193" i="31"/>
  <c r="B194" i="31"/>
  <c r="C194" i="31"/>
  <c r="D194" i="31"/>
  <c r="E194" i="31"/>
  <c r="M194" i="31" s="1"/>
  <c r="O194" i="31" s="1"/>
  <c r="Q194" i="31" s="1"/>
  <c r="F194" i="31"/>
  <c r="G194" i="31"/>
  <c r="H194" i="31"/>
  <c r="I194" i="31"/>
  <c r="N194" i="31"/>
  <c r="P194" i="31"/>
  <c r="B195" i="31"/>
  <c r="C195" i="31"/>
  <c r="D195" i="31"/>
  <c r="E195" i="31"/>
  <c r="M195" i="31" s="1"/>
  <c r="O195" i="31" s="1"/>
  <c r="F195" i="31"/>
  <c r="G195" i="31"/>
  <c r="H195" i="31"/>
  <c r="I195" i="31"/>
  <c r="N195" i="31"/>
  <c r="P195" i="31"/>
  <c r="Q195" i="31"/>
  <c r="B196" i="31"/>
  <c r="C196" i="31"/>
  <c r="D196" i="31"/>
  <c r="E196" i="31"/>
  <c r="F196" i="31"/>
  <c r="G196" i="31"/>
  <c r="H196" i="31"/>
  <c r="I196" i="31"/>
  <c r="N196" i="31" s="1"/>
  <c r="M196" i="31"/>
  <c r="O196" i="31"/>
  <c r="P196" i="31"/>
  <c r="Q196" i="31"/>
  <c r="B197" i="31"/>
  <c r="C197" i="31"/>
  <c r="D197" i="31"/>
  <c r="E197" i="31"/>
  <c r="M197" i="31" s="1"/>
  <c r="O197" i="31" s="1"/>
  <c r="Q197" i="31" s="1"/>
  <c r="F197" i="31"/>
  <c r="G197" i="31"/>
  <c r="H197" i="31"/>
  <c r="I197" i="31"/>
  <c r="N197" i="31" s="1"/>
  <c r="P197" i="31"/>
  <c r="B198" i="31"/>
  <c r="C198" i="31"/>
  <c r="D198" i="31"/>
  <c r="E198" i="31"/>
  <c r="F198" i="31"/>
  <c r="G198" i="31"/>
  <c r="H198" i="31"/>
  <c r="I198" i="31"/>
  <c r="N198" i="31" s="1"/>
  <c r="M198" i="31"/>
  <c r="O198" i="31"/>
  <c r="Q198" i="31" s="1"/>
  <c r="P198" i="31"/>
  <c r="B199" i="31"/>
  <c r="C199" i="31"/>
  <c r="D199" i="31"/>
  <c r="E199" i="31"/>
  <c r="F199" i="31"/>
  <c r="G199" i="31"/>
  <c r="H199" i="31"/>
  <c r="I199" i="31"/>
  <c r="M199" i="31"/>
  <c r="O199" i="31" s="1"/>
  <c r="Q199" i="31" s="1"/>
  <c r="N199" i="31"/>
  <c r="P199" i="31"/>
  <c r="B200" i="31"/>
  <c r="C200" i="31"/>
  <c r="D200" i="31"/>
  <c r="E200" i="31"/>
  <c r="M200" i="31" s="1"/>
  <c r="O200" i="31" s="1"/>
  <c r="Q200" i="31" s="1"/>
  <c r="F200" i="31"/>
  <c r="G200" i="31"/>
  <c r="H200" i="31"/>
  <c r="I200" i="31"/>
  <c r="N200" i="31"/>
  <c r="P200" i="31"/>
  <c r="B201" i="31"/>
  <c r="C201" i="31"/>
  <c r="D201" i="31"/>
  <c r="E201" i="31"/>
  <c r="F201" i="31"/>
  <c r="G201" i="31"/>
  <c r="H201" i="31"/>
  <c r="I201" i="31"/>
  <c r="M201" i="31"/>
  <c r="O201" i="31" s="1"/>
  <c r="Q201" i="31" s="1"/>
  <c r="N201" i="31"/>
  <c r="P201" i="31"/>
  <c r="B202" i="31"/>
  <c r="C202" i="31"/>
  <c r="D202" i="31"/>
  <c r="E202" i="31"/>
  <c r="M202" i="31" s="1"/>
  <c r="O202" i="31" s="1"/>
  <c r="Q202" i="31" s="1"/>
  <c r="F202" i="31"/>
  <c r="G202" i="31"/>
  <c r="H202" i="31"/>
  <c r="I202" i="31"/>
  <c r="N202" i="31"/>
  <c r="P202" i="31"/>
  <c r="B203" i="31"/>
  <c r="C203" i="31"/>
  <c r="D203" i="31"/>
  <c r="E203" i="31"/>
  <c r="M203" i="31" s="1"/>
  <c r="O203" i="31" s="1"/>
  <c r="Q203" i="31" s="1"/>
  <c r="F203" i="31"/>
  <c r="G203" i="31"/>
  <c r="H203" i="31"/>
  <c r="I203" i="31"/>
  <c r="N203" i="31"/>
  <c r="P203" i="31"/>
  <c r="B204" i="31"/>
  <c r="C204" i="31"/>
  <c r="D204" i="31"/>
  <c r="E204" i="31"/>
  <c r="F204" i="31"/>
  <c r="G204" i="31"/>
  <c r="H204" i="31"/>
  <c r="I204" i="31"/>
  <c r="N204" i="31" s="1"/>
  <c r="M204" i="31"/>
  <c r="O204" i="31"/>
  <c r="P204" i="31"/>
  <c r="Q204" i="31"/>
  <c r="B205" i="31"/>
  <c r="C205" i="31"/>
  <c r="D205" i="31"/>
  <c r="E205" i="31"/>
  <c r="M205" i="31" s="1"/>
  <c r="O205" i="31" s="1"/>
  <c r="Q205" i="31" s="1"/>
  <c r="F205" i="31"/>
  <c r="G205" i="31"/>
  <c r="H205" i="31"/>
  <c r="I205" i="31"/>
  <c r="N205" i="31" s="1"/>
  <c r="P205" i="31"/>
  <c r="B206" i="31"/>
  <c r="C206" i="31"/>
  <c r="D206" i="31"/>
  <c r="E206" i="31"/>
  <c r="F206" i="31"/>
  <c r="G206" i="31"/>
  <c r="H206" i="31"/>
  <c r="I206" i="31"/>
  <c r="N206" i="31" s="1"/>
  <c r="M206" i="31"/>
  <c r="O206" i="31"/>
  <c r="Q206" i="31" s="1"/>
  <c r="P206" i="31"/>
  <c r="B207" i="31"/>
  <c r="C207" i="31"/>
  <c r="D207" i="31"/>
  <c r="E207" i="31"/>
  <c r="F207" i="31"/>
  <c r="G207" i="31"/>
  <c r="H207" i="31"/>
  <c r="I207" i="31"/>
  <c r="M207" i="31"/>
  <c r="O207" i="31" s="1"/>
  <c r="Q207" i="31" s="1"/>
  <c r="N207" i="31"/>
  <c r="P207" i="31"/>
  <c r="B208" i="31"/>
  <c r="C208" i="31"/>
  <c r="D208" i="31"/>
  <c r="E208" i="31"/>
  <c r="M208" i="31" s="1"/>
  <c r="O208" i="31" s="1"/>
  <c r="F208" i="31"/>
  <c r="G208" i="31"/>
  <c r="H208" i="31"/>
  <c r="I208" i="31"/>
  <c r="N208" i="31"/>
  <c r="P208" i="31"/>
  <c r="B209" i="31"/>
  <c r="C209" i="31"/>
  <c r="D209" i="31"/>
  <c r="E209" i="31"/>
  <c r="F209" i="31"/>
  <c r="G209" i="31"/>
  <c r="H209" i="31"/>
  <c r="I209" i="31"/>
  <c r="M209" i="31"/>
  <c r="O209" i="31" s="1"/>
  <c r="Q209" i="31" s="1"/>
  <c r="N209" i="31"/>
  <c r="P209" i="31"/>
  <c r="B210" i="31"/>
  <c r="C210" i="31"/>
  <c r="D210" i="31"/>
  <c r="E210" i="31"/>
  <c r="M210" i="31" s="1"/>
  <c r="O210" i="31" s="1"/>
  <c r="Q210" i="31" s="1"/>
  <c r="F210" i="31"/>
  <c r="G210" i="31"/>
  <c r="H210" i="31"/>
  <c r="I210" i="31"/>
  <c r="N210" i="31"/>
  <c r="P210" i="31"/>
  <c r="B211" i="31"/>
  <c r="C211" i="31"/>
  <c r="D211" i="31"/>
  <c r="E211" i="31"/>
  <c r="M211" i="31" s="1"/>
  <c r="O211" i="31" s="1"/>
  <c r="F211" i="31"/>
  <c r="G211" i="31"/>
  <c r="H211" i="31"/>
  <c r="I211" i="31"/>
  <c r="N211" i="31"/>
  <c r="P211" i="31"/>
  <c r="Q211" i="31"/>
  <c r="B212" i="31"/>
  <c r="C212" i="31"/>
  <c r="D212" i="31"/>
  <c r="E212" i="31"/>
  <c r="F212" i="31"/>
  <c r="G212" i="31"/>
  <c r="H212" i="31"/>
  <c r="I212" i="31"/>
  <c r="N212" i="31" s="1"/>
  <c r="M212" i="31"/>
  <c r="O212" i="31"/>
  <c r="P212" i="31"/>
  <c r="Q212" i="31"/>
  <c r="B213" i="31"/>
  <c r="C213" i="31"/>
  <c r="D213" i="31"/>
  <c r="E213" i="31"/>
  <c r="M213" i="31" s="1"/>
  <c r="O213" i="31" s="1"/>
  <c r="Q213" i="31" s="1"/>
  <c r="F213" i="31"/>
  <c r="G213" i="31"/>
  <c r="H213" i="31"/>
  <c r="I213" i="31"/>
  <c r="N213" i="31" s="1"/>
  <c r="P213" i="31"/>
  <c r="B214" i="31"/>
  <c r="C214" i="31"/>
  <c r="D214" i="31"/>
  <c r="E214" i="31"/>
  <c r="F214" i="31"/>
  <c r="G214" i="31"/>
  <c r="H214" i="31"/>
  <c r="I214" i="31"/>
  <c r="N214" i="31" s="1"/>
  <c r="M214" i="31"/>
  <c r="O214" i="31"/>
  <c r="Q214" i="31" s="1"/>
  <c r="P214" i="31"/>
  <c r="B215" i="31"/>
  <c r="C215" i="31"/>
  <c r="D215" i="31"/>
  <c r="E215" i="31"/>
  <c r="F215" i="31"/>
  <c r="G215" i="31"/>
  <c r="H215" i="31"/>
  <c r="I215" i="31"/>
  <c r="M215" i="31"/>
  <c r="O215" i="31" s="1"/>
  <c r="Q215" i="31" s="1"/>
  <c r="N215" i="31"/>
  <c r="P215" i="31"/>
  <c r="B216" i="31"/>
  <c r="C216" i="31"/>
  <c r="D216" i="31"/>
  <c r="E216" i="31"/>
  <c r="M216" i="31" s="1"/>
  <c r="O216" i="31" s="1"/>
  <c r="Q216" i="31" s="1"/>
  <c r="F216" i="31"/>
  <c r="G216" i="31"/>
  <c r="H216" i="31"/>
  <c r="I216" i="31"/>
  <c r="N216" i="31"/>
  <c r="P216" i="31"/>
  <c r="B217" i="31"/>
  <c r="C217" i="31"/>
  <c r="D217" i="31"/>
  <c r="E217" i="31"/>
  <c r="M217" i="31" s="1"/>
  <c r="O217" i="31" s="1"/>
  <c r="Q217" i="31" s="1"/>
  <c r="F217" i="31"/>
  <c r="G217" i="31"/>
  <c r="H217" i="31"/>
  <c r="I217" i="31"/>
  <c r="N217" i="31"/>
  <c r="P217" i="31"/>
  <c r="B218" i="31"/>
  <c r="C218" i="31"/>
  <c r="D218" i="31"/>
  <c r="E218" i="31"/>
  <c r="M218" i="31" s="1"/>
  <c r="O218" i="31" s="1"/>
  <c r="Q218" i="31" s="1"/>
  <c r="F218" i="31"/>
  <c r="G218" i="31"/>
  <c r="H218" i="31"/>
  <c r="I218" i="31"/>
  <c r="N218" i="31"/>
  <c r="P218" i="31"/>
  <c r="B219" i="31"/>
  <c r="C219" i="31"/>
  <c r="D219" i="31"/>
  <c r="E219" i="31"/>
  <c r="M219" i="31" s="1"/>
  <c r="O219" i="31" s="1"/>
  <c r="Q219" i="31" s="1"/>
  <c r="F219" i="31"/>
  <c r="G219" i="31"/>
  <c r="H219" i="31"/>
  <c r="I219" i="31"/>
  <c r="N219" i="31"/>
  <c r="P219" i="31"/>
  <c r="B220" i="31"/>
  <c r="C220" i="31"/>
  <c r="D220" i="31"/>
  <c r="E220" i="31"/>
  <c r="F220" i="31"/>
  <c r="G220" i="31"/>
  <c r="H220" i="31"/>
  <c r="I220" i="31"/>
  <c r="N220" i="31" s="1"/>
  <c r="M220" i="31"/>
  <c r="O220" i="31"/>
  <c r="P220" i="31"/>
  <c r="Q220" i="31"/>
  <c r="B221" i="31"/>
  <c r="C221" i="31"/>
  <c r="D221" i="31"/>
  <c r="E221" i="31"/>
  <c r="M221" i="31" s="1"/>
  <c r="F221" i="31"/>
  <c r="G221" i="31"/>
  <c r="H221" i="31"/>
  <c r="I221" i="31"/>
  <c r="N221" i="31" s="1"/>
  <c r="O221" i="31"/>
  <c r="Q221" i="31" s="1"/>
  <c r="P221" i="31"/>
  <c r="B222" i="31"/>
  <c r="C222" i="31"/>
  <c r="D222" i="31"/>
  <c r="E222" i="31"/>
  <c r="F222" i="31"/>
  <c r="G222" i="31"/>
  <c r="H222" i="31"/>
  <c r="I222" i="31"/>
  <c r="N222" i="31" s="1"/>
  <c r="M222" i="31"/>
  <c r="O222" i="31"/>
  <c r="Q222" i="31" s="1"/>
  <c r="P222" i="31"/>
  <c r="B223" i="31"/>
  <c r="C223" i="31"/>
  <c r="D223" i="31"/>
  <c r="E223" i="31"/>
  <c r="F223" i="31"/>
  <c r="G223" i="31"/>
  <c r="H223" i="31"/>
  <c r="I223" i="31"/>
  <c r="M223" i="31"/>
  <c r="O223" i="31" s="1"/>
  <c r="Q223" i="31" s="1"/>
  <c r="N223" i="31"/>
  <c r="P223" i="31"/>
  <c r="B224" i="31"/>
  <c r="C224" i="31"/>
  <c r="D224" i="31"/>
  <c r="E224" i="31"/>
  <c r="M224" i="31" s="1"/>
  <c r="O224" i="31" s="1"/>
  <c r="F224" i="31"/>
  <c r="G224" i="31"/>
  <c r="H224" i="31"/>
  <c r="I224" i="31"/>
  <c r="N224" i="31"/>
  <c r="P224" i="31"/>
  <c r="B225" i="31"/>
  <c r="C225" i="31"/>
  <c r="D225" i="31"/>
  <c r="E225" i="31"/>
  <c r="M225" i="31" s="1"/>
  <c r="O225" i="31" s="1"/>
  <c r="Q225" i="31" s="1"/>
  <c r="F225" i="31"/>
  <c r="G225" i="31"/>
  <c r="H225" i="31"/>
  <c r="I225" i="31"/>
  <c r="N225" i="31"/>
  <c r="P225" i="31"/>
  <c r="B226" i="31"/>
  <c r="C226" i="31"/>
  <c r="D226" i="31"/>
  <c r="E226" i="31"/>
  <c r="M226" i="31" s="1"/>
  <c r="O226" i="31" s="1"/>
  <c r="Q226" i="31" s="1"/>
  <c r="F226" i="31"/>
  <c r="G226" i="31"/>
  <c r="H226" i="31"/>
  <c r="I226" i="31"/>
  <c r="N226" i="31"/>
  <c r="P226" i="31"/>
  <c r="B227" i="31"/>
  <c r="C227" i="31"/>
  <c r="D227" i="31"/>
  <c r="E227" i="31"/>
  <c r="M227" i="31" s="1"/>
  <c r="O227" i="31" s="1"/>
  <c r="Q227" i="31" s="1"/>
  <c r="F227" i="31"/>
  <c r="G227" i="31"/>
  <c r="H227" i="31"/>
  <c r="I227" i="31"/>
  <c r="N227" i="31"/>
  <c r="P227" i="31"/>
  <c r="B228" i="31"/>
  <c r="C228" i="31"/>
  <c r="D228" i="31"/>
  <c r="E228" i="31"/>
  <c r="F228" i="31"/>
  <c r="G228" i="31"/>
  <c r="H228" i="31"/>
  <c r="I228" i="31"/>
  <c r="N228" i="31" s="1"/>
  <c r="M228" i="31"/>
  <c r="O228" i="31"/>
  <c r="P228" i="31"/>
  <c r="Q228" i="31"/>
  <c r="B229" i="31"/>
  <c r="C229" i="31"/>
  <c r="D229" i="31"/>
  <c r="E229" i="31"/>
  <c r="M229" i="31" s="1"/>
  <c r="O229" i="31" s="1"/>
  <c r="Q229" i="31" s="1"/>
  <c r="F229" i="31"/>
  <c r="G229" i="31"/>
  <c r="H229" i="31"/>
  <c r="I229" i="31"/>
  <c r="N229" i="31" s="1"/>
  <c r="P229" i="31"/>
  <c r="B230" i="31"/>
  <c r="C230" i="31"/>
  <c r="D230" i="31"/>
  <c r="E230" i="31"/>
  <c r="F230" i="31"/>
  <c r="G230" i="31"/>
  <c r="H230" i="31"/>
  <c r="I230" i="31"/>
  <c r="N230" i="31" s="1"/>
  <c r="M230" i="31"/>
  <c r="O230" i="31"/>
  <c r="Q230" i="31" s="1"/>
  <c r="P230" i="31"/>
  <c r="B231" i="31"/>
  <c r="C231" i="31"/>
  <c r="D231" i="31"/>
  <c r="E231" i="31"/>
  <c r="F231" i="31"/>
  <c r="G231" i="31"/>
  <c r="H231" i="31"/>
  <c r="I231" i="31"/>
  <c r="M231" i="31"/>
  <c r="O231" i="31" s="1"/>
  <c r="Q231" i="31" s="1"/>
  <c r="N231" i="31"/>
  <c r="P231" i="31"/>
  <c r="B232" i="31"/>
  <c r="C232" i="31"/>
  <c r="D232" i="31"/>
  <c r="E232" i="31"/>
  <c r="M232" i="31" s="1"/>
  <c r="O232" i="31" s="1"/>
  <c r="Q232" i="31" s="1"/>
  <c r="F232" i="31"/>
  <c r="G232" i="31"/>
  <c r="H232" i="31"/>
  <c r="I232" i="31"/>
  <c r="N232" i="31"/>
  <c r="P232" i="31"/>
  <c r="B233" i="31"/>
  <c r="C233" i="31"/>
  <c r="D233" i="31"/>
  <c r="E233" i="31"/>
  <c r="F233" i="31"/>
  <c r="G233" i="31"/>
  <c r="H233" i="31"/>
  <c r="I233" i="31"/>
  <c r="M233" i="31"/>
  <c r="O233" i="31" s="1"/>
  <c r="Q233" i="31" s="1"/>
  <c r="N233" i="31"/>
  <c r="P233" i="31"/>
  <c r="B234" i="31"/>
  <c r="C234" i="31"/>
  <c r="D234" i="31"/>
  <c r="E234" i="31"/>
  <c r="M234" i="31" s="1"/>
  <c r="O234" i="31" s="1"/>
  <c r="Q234" i="31" s="1"/>
  <c r="F234" i="31"/>
  <c r="G234" i="31"/>
  <c r="H234" i="31"/>
  <c r="I234" i="31"/>
  <c r="N234" i="31"/>
  <c r="P234" i="31"/>
  <c r="B235" i="31"/>
  <c r="C235" i="31"/>
  <c r="D235" i="31"/>
  <c r="E235" i="31"/>
  <c r="M235" i="31" s="1"/>
  <c r="O235" i="31" s="1"/>
  <c r="Q235" i="31" s="1"/>
  <c r="F235" i="31"/>
  <c r="G235" i="31"/>
  <c r="H235" i="31"/>
  <c r="I235" i="31"/>
  <c r="N235" i="31"/>
  <c r="P235" i="31"/>
  <c r="B236" i="31"/>
  <c r="C236" i="31"/>
  <c r="D236" i="31"/>
  <c r="E236" i="31"/>
  <c r="F236" i="31"/>
  <c r="G236" i="31"/>
  <c r="H236" i="31"/>
  <c r="I236" i="31"/>
  <c r="M236" i="31"/>
  <c r="N236" i="31"/>
  <c r="O236" i="31"/>
  <c r="P236" i="31"/>
  <c r="Q236" i="31"/>
  <c r="B237" i="31"/>
  <c r="C237" i="31"/>
  <c r="D237" i="31"/>
  <c r="E237" i="31"/>
  <c r="M237" i="31" s="1"/>
  <c r="O237" i="31" s="1"/>
  <c r="Q237" i="31" s="1"/>
  <c r="F237" i="31"/>
  <c r="G237" i="31"/>
  <c r="H237" i="31"/>
  <c r="I237" i="31"/>
  <c r="N237" i="31" s="1"/>
  <c r="P237" i="31"/>
  <c r="B238" i="31"/>
  <c r="C238" i="31"/>
  <c r="D238" i="31"/>
  <c r="E238" i="31"/>
  <c r="F238" i="31"/>
  <c r="G238" i="31"/>
  <c r="H238" i="31"/>
  <c r="I238" i="31"/>
  <c r="N238" i="31" s="1"/>
  <c r="M238" i="31"/>
  <c r="O238" i="31"/>
  <c r="Q238" i="31" s="1"/>
  <c r="P238" i="31"/>
  <c r="B239" i="31"/>
  <c r="C239" i="31"/>
  <c r="D239" i="31"/>
  <c r="E239" i="31"/>
  <c r="F239" i="31"/>
  <c r="G239" i="31"/>
  <c r="H239" i="31"/>
  <c r="I239" i="31"/>
  <c r="M239" i="31"/>
  <c r="O239" i="31" s="1"/>
  <c r="Q239" i="31" s="1"/>
  <c r="N239" i="31"/>
  <c r="P239" i="31"/>
  <c r="B240" i="31"/>
  <c r="C240" i="31"/>
  <c r="D240" i="31"/>
  <c r="E240" i="31"/>
  <c r="F240" i="31"/>
  <c r="G240" i="31"/>
  <c r="H240" i="31"/>
  <c r="I240" i="31"/>
  <c r="M240" i="31"/>
  <c r="O240" i="31" s="1"/>
  <c r="N240" i="31"/>
  <c r="P240" i="31"/>
  <c r="B241" i="31"/>
  <c r="C241" i="31"/>
  <c r="D241" i="31"/>
  <c r="E241" i="31"/>
  <c r="M241" i="31" s="1"/>
  <c r="O241" i="31" s="1"/>
  <c r="Q241" i="31" s="1"/>
  <c r="F241" i="31"/>
  <c r="G241" i="31"/>
  <c r="H241" i="31"/>
  <c r="I241" i="31"/>
  <c r="N241" i="31"/>
  <c r="P241" i="31"/>
  <c r="B242" i="31"/>
  <c r="C242" i="31"/>
  <c r="D242" i="31"/>
  <c r="E242" i="31"/>
  <c r="M242" i="31" s="1"/>
  <c r="O242" i="31" s="1"/>
  <c r="Q242" i="31" s="1"/>
  <c r="F242" i="31"/>
  <c r="G242" i="31"/>
  <c r="H242" i="31"/>
  <c r="I242" i="31"/>
  <c r="N242" i="31"/>
  <c r="P242" i="31"/>
  <c r="B243" i="31"/>
  <c r="C243" i="31"/>
  <c r="D243" i="31"/>
  <c r="E243" i="31"/>
  <c r="M243" i="31" s="1"/>
  <c r="O243" i="31" s="1"/>
  <c r="Q243" i="31" s="1"/>
  <c r="F243" i="31"/>
  <c r="G243" i="31"/>
  <c r="H243" i="31"/>
  <c r="I243" i="31"/>
  <c r="N243" i="31"/>
  <c r="P243" i="31"/>
  <c r="B244" i="31"/>
  <c r="C244" i="31"/>
  <c r="D244" i="31"/>
  <c r="E244" i="31"/>
  <c r="F244" i="31"/>
  <c r="G244" i="31"/>
  <c r="H244" i="31"/>
  <c r="I244" i="31"/>
  <c r="M244" i="31"/>
  <c r="N244" i="31"/>
  <c r="O244" i="31"/>
  <c r="P244" i="31"/>
  <c r="Q244" i="31"/>
  <c r="B245" i="31"/>
  <c r="C245" i="31"/>
  <c r="D245" i="31"/>
  <c r="E245" i="31"/>
  <c r="M245" i="31" s="1"/>
  <c r="F245" i="31"/>
  <c r="G245" i="31"/>
  <c r="H245" i="31"/>
  <c r="I245" i="31"/>
  <c r="N245" i="31" s="1"/>
  <c r="O245" i="31"/>
  <c r="Q245" i="31" s="1"/>
  <c r="P245" i="31"/>
  <c r="B246" i="31"/>
  <c r="C246" i="31"/>
  <c r="D246" i="31"/>
  <c r="E246" i="31"/>
  <c r="F246" i="31"/>
  <c r="G246" i="31"/>
  <c r="H246" i="31"/>
  <c r="I246" i="31"/>
  <c r="N246" i="31" s="1"/>
  <c r="M246" i="31"/>
  <c r="O246" i="31" s="1"/>
  <c r="Q246" i="31" s="1"/>
  <c r="P246" i="31"/>
  <c r="B247" i="31"/>
  <c r="C247" i="31"/>
  <c r="D247" i="31"/>
  <c r="E247" i="31"/>
  <c r="M247" i="31" s="1"/>
  <c r="O247" i="31" s="1"/>
  <c r="Q247" i="31" s="1"/>
  <c r="F247" i="31"/>
  <c r="G247" i="31"/>
  <c r="H247" i="31"/>
  <c r="I247" i="31"/>
  <c r="N247" i="31"/>
  <c r="P247" i="31"/>
  <c r="B248" i="31"/>
  <c r="C248" i="31"/>
  <c r="D248" i="31"/>
  <c r="E248" i="31"/>
  <c r="M248" i="31" s="1"/>
  <c r="O248" i="31" s="1"/>
  <c r="Q248" i="31" s="1"/>
  <c r="F248" i="31"/>
  <c r="G248" i="31"/>
  <c r="H248" i="31"/>
  <c r="I248" i="31"/>
  <c r="N248" i="31"/>
  <c r="P248" i="31"/>
  <c r="B249" i="31"/>
  <c r="C249" i="31"/>
  <c r="D249" i="31"/>
  <c r="E249" i="31"/>
  <c r="M249" i="31" s="1"/>
  <c r="O249" i="31" s="1"/>
  <c r="Q249" i="31" s="1"/>
  <c r="F249" i="31"/>
  <c r="G249" i="31"/>
  <c r="H249" i="31"/>
  <c r="I249" i="31"/>
  <c r="N249" i="31"/>
  <c r="P249" i="31"/>
  <c r="B250" i="31"/>
  <c r="C250" i="31"/>
  <c r="D250" i="31"/>
  <c r="E250" i="31"/>
  <c r="M250" i="31" s="1"/>
  <c r="O250" i="31" s="1"/>
  <c r="Q250" i="31" s="1"/>
  <c r="F250" i="31"/>
  <c r="G250" i="31"/>
  <c r="H250" i="31"/>
  <c r="I250" i="31"/>
  <c r="N250" i="31"/>
  <c r="P250" i="31"/>
  <c r="B251" i="31"/>
  <c r="C251" i="31"/>
  <c r="D251" i="31"/>
  <c r="E251" i="31"/>
  <c r="M251" i="31" s="1"/>
  <c r="O251" i="31" s="1"/>
  <c r="F251" i="31"/>
  <c r="G251" i="31"/>
  <c r="H251" i="31"/>
  <c r="I251" i="31"/>
  <c r="N251" i="31"/>
  <c r="P251" i="31"/>
  <c r="Q251" i="31"/>
  <c r="B252" i="31"/>
  <c r="C252" i="31"/>
  <c r="D252" i="31"/>
  <c r="E252" i="31"/>
  <c r="F252" i="31"/>
  <c r="G252" i="31"/>
  <c r="H252" i="31"/>
  <c r="I252" i="31"/>
  <c r="M252" i="31"/>
  <c r="N252" i="31"/>
  <c r="O252" i="31"/>
  <c r="Q252" i="31" s="1"/>
  <c r="P252" i="31"/>
  <c r="B253" i="31"/>
  <c r="C253" i="31"/>
  <c r="D253" i="31"/>
  <c r="E253" i="31"/>
  <c r="M253" i="31" s="1"/>
  <c r="F253" i="31"/>
  <c r="G253" i="31"/>
  <c r="H253" i="31"/>
  <c r="I253" i="31"/>
  <c r="N253" i="31" s="1"/>
  <c r="O253" i="31"/>
  <c r="Q253" i="31" s="1"/>
  <c r="P253" i="31"/>
  <c r="B254" i="31"/>
  <c r="C254" i="31"/>
  <c r="D254" i="31"/>
  <c r="E254" i="31"/>
  <c r="F254" i="31"/>
  <c r="G254" i="31"/>
  <c r="H254" i="31"/>
  <c r="I254" i="31"/>
  <c r="N254" i="31" s="1"/>
  <c r="M254" i="31"/>
  <c r="O254" i="31"/>
  <c r="Q254" i="31" s="1"/>
  <c r="P254" i="31"/>
  <c r="B255" i="31"/>
  <c r="C255" i="31"/>
  <c r="D255" i="31"/>
  <c r="E255" i="31"/>
  <c r="F255" i="31"/>
  <c r="G255" i="31"/>
  <c r="H255" i="31"/>
  <c r="I255" i="31"/>
  <c r="M255" i="31"/>
  <c r="O255" i="31" s="1"/>
  <c r="Q255" i="31" s="1"/>
  <c r="N255" i="31"/>
  <c r="P255" i="31"/>
  <c r="B256" i="31"/>
  <c r="C256" i="31"/>
  <c r="D256" i="31"/>
  <c r="E256" i="31"/>
  <c r="M256" i="31" s="1"/>
  <c r="O256" i="31" s="1"/>
  <c r="Q256" i="31" s="1"/>
  <c r="F256" i="31"/>
  <c r="G256" i="31"/>
  <c r="H256" i="31"/>
  <c r="I256" i="31"/>
  <c r="N256" i="31"/>
  <c r="P256" i="31"/>
  <c r="B257" i="31"/>
  <c r="C257" i="31"/>
  <c r="D257" i="31"/>
  <c r="E257" i="31"/>
  <c r="F257" i="31"/>
  <c r="G257" i="31"/>
  <c r="H257" i="31"/>
  <c r="I257" i="31"/>
  <c r="N257" i="31" s="1"/>
  <c r="M257" i="31"/>
  <c r="O257" i="31" s="1"/>
  <c r="Q257" i="31" s="1"/>
  <c r="P257" i="31"/>
  <c r="B258" i="31"/>
  <c r="C258" i="31"/>
  <c r="D258" i="31"/>
  <c r="E258" i="31"/>
  <c r="M258" i="31" s="1"/>
  <c r="O258" i="31" s="1"/>
  <c r="Q258" i="31" s="1"/>
  <c r="F258" i="31"/>
  <c r="G258" i="31"/>
  <c r="H258" i="31"/>
  <c r="I258" i="31"/>
  <c r="N258" i="31"/>
  <c r="P258" i="31"/>
  <c r="B259" i="31"/>
  <c r="C259" i="31"/>
  <c r="D259" i="31"/>
  <c r="E259" i="31"/>
  <c r="M259" i="31" s="1"/>
  <c r="O259" i="31" s="1"/>
  <c r="Q259" i="31" s="1"/>
  <c r="F259" i="31"/>
  <c r="G259" i="31"/>
  <c r="H259" i="31"/>
  <c r="I259" i="31"/>
  <c r="N259" i="31"/>
  <c r="P259" i="31"/>
  <c r="B260" i="31"/>
  <c r="C260" i="31"/>
  <c r="D260" i="31"/>
  <c r="E260" i="31"/>
  <c r="F260" i="31"/>
  <c r="G260" i="31"/>
  <c r="H260" i="31"/>
  <c r="I260" i="31"/>
  <c r="M260" i="31"/>
  <c r="O260" i="31" s="1"/>
  <c r="Q260" i="31" s="1"/>
  <c r="N260" i="31"/>
  <c r="P260" i="31"/>
  <c r="B261" i="31"/>
  <c r="C261" i="31"/>
  <c r="D261" i="31"/>
  <c r="E261" i="31"/>
  <c r="M261" i="31" s="1"/>
  <c r="F261" i="31"/>
  <c r="G261" i="31"/>
  <c r="H261" i="31"/>
  <c r="I261" i="31"/>
  <c r="N261" i="31" s="1"/>
  <c r="O261" i="31"/>
  <c r="Q261" i="31" s="1"/>
  <c r="P261" i="31"/>
  <c r="B262" i="31"/>
  <c r="C262" i="31"/>
  <c r="D262" i="31"/>
  <c r="E262" i="31"/>
  <c r="F262" i="31"/>
  <c r="G262" i="31"/>
  <c r="H262" i="31"/>
  <c r="I262" i="31"/>
  <c r="N262" i="31" s="1"/>
  <c r="M262" i="31"/>
  <c r="O262" i="31" s="1"/>
  <c r="Q262" i="31" s="1"/>
  <c r="P262" i="31"/>
  <c r="B263" i="31"/>
  <c r="C263" i="31"/>
  <c r="D263" i="31"/>
  <c r="E263" i="31"/>
  <c r="M263" i="31" s="1"/>
  <c r="O263" i="31" s="1"/>
  <c r="Q263" i="31" s="1"/>
  <c r="F263" i="31"/>
  <c r="G263" i="31"/>
  <c r="H263" i="31"/>
  <c r="I263" i="31"/>
  <c r="N263" i="31"/>
  <c r="P263" i="31"/>
  <c r="B264" i="31"/>
  <c r="C264" i="31"/>
  <c r="D264" i="31"/>
  <c r="E264" i="31"/>
  <c r="M264" i="31" s="1"/>
  <c r="O264" i="31" s="1"/>
  <c r="Q264" i="31" s="1"/>
  <c r="F264" i="31"/>
  <c r="G264" i="31"/>
  <c r="H264" i="31"/>
  <c r="I264" i="31"/>
  <c r="N264" i="31"/>
  <c r="P264" i="31"/>
  <c r="B265" i="31"/>
  <c r="C265" i="31"/>
  <c r="D265" i="31"/>
  <c r="E265" i="31"/>
  <c r="M265" i="31" s="1"/>
  <c r="O265" i="31" s="1"/>
  <c r="F265" i="31"/>
  <c r="G265" i="31"/>
  <c r="H265" i="31"/>
  <c r="I265" i="31"/>
  <c r="N265" i="31"/>
  <c r="P265" i="31"/>
  <c r="B266" i="31"/>
  <c r="C266" i="31"/>
  <c r="D266" i="31"/>
  <c r="E266" i="31"/>
  <c r="M266" i="31" s="1"/>
  <c r="F266" i="31"/>
  <c r="G266" i="31"/>
  <c r="H266" i="31"/>
  <c r="I266" i="31"/>
  <c r="N266" i="31"/>
  <c r="O266" i="31"/>
  <c r="Q266" i="31" s="1"/>
  <c r="P266" i="31"/>
  <c r="B267" i="31"/>
  <c r="C267" i="31"/>
  <c r="D267" i="31"/>
  <c r="E267" i="31"/>
  <c r="M267" i="31" s="1"/>
  <c r="O267" i="31" s="1"/>
  <c r="Q267" i="31" s="1"/>
  <c r="F267" i="31"/>
  <c r="G267" i="31"/>
  <c r="H267" i="31"/>
  <c r="I267" i="31"/>
  <c r="N267" i="31"/>
  <c r="P267" i="31"/>
  <c r="B268" i="31"/>
  <c r="C268" i="31"/>
  <c r="D268" i="31"/>
  <c r="E268" i="31"/>
  <c r="F268" i="31"/>
  <c r="G268" i="31"/>
  <c r="H268" i="31"/>
  <c r="I268" i="31"/>
  <c r="M268" i="31"/>
  <c r="O268" i="31" s="1"/>
  <c r="Q268" i="31" s="1"/>
  <c r="N268" i="31"/>
  <c r="P268" i="31"/>
  <c r="B269" i="31"/>
  <c r="C269" i="31"/>
  <c r="D269" i="31"/>
  <c r="E269" i="31"/>
  <c r="M269" i="31" s="1"/>
  <c r="O269" i="31" s="1"/>
  <c r="Q269" i="31" s="1"/>
  <c r="F269" i="31"/>
  <c r="G269" i="31"/>
  <c r="H269" i="31"/>
  <c r="I269" i="31"/>
  <c r="N269" i="31" s="1"/>
  <c r="P269" i="31"/>
  <c r="B270" i="31"/>
  <c r="C270" i="31"/>
  <c r="D270" i="31"/>
  <c r="E270" i="31"/>
  <c r="F270" i="31"/>
  <c r="G270" i="31"/>
  <c r="H270" i="31"/>
  <c r="I270" i="31"/>
  <c r="N270" i="31" s="1"/>
  <c r="M270" i="31"/>
  <c r="O270" i="31" s="1"/>
  <c r="Q270" i="31" s="1"/>
  <c r="P270" i="31"/>
  <c r="B271" i="31"/>
  <c r="C271" i="31"/>
  <c r="D271" i="31"/>
  <c r="E271" i="31"/>
  <c r="F271" i="31"/>
  <c r="G271" i="31"/>
  <c r="H271" i="31"/>
  <c r="I271" i="31"/>
  <c r="M271" i="31"/>
  <c r="O271" i="31" s="1"/>
  <c r="Q271" i="31" s="1"/>
  <c r="N271" i="31"/>
  <c r="P271" i="31"/>
  <c r="B272" i="31"/>
  <c r="C272" i="31"/>
  <c r="D272" i="31"/>
  <c r="E272" i="31"/>
  <c r="F272" i="31"/>
  <c r="G272" i="31"/>
  <c r="H272" i="31"/>
  <c r="I272" i="31"/>
  <c r="M272" i="31"/>
  <c r="O272" i="31" s="1"/>
  <c r="Q272" i="31" s="1"/>
  <c r="N272" i="31"/>
  <c r="P272" i="31"/>
  <c r="B273" i="31"/>
  <c r="C273" i="31"/>
  <c r="D273" i="31"/>
  <c r="E273" i="31"/>
  <c r="F273" i="31"/>
  <c r="G273" i="31"/>
  <c r="H273" i="31"/>
  <c r="I273" i="31"/>
  <c r="M273" i="31"/>
  <c r="O273" i="31" s="1"/>
  <c r="Q273" i="31" s="1"/>
  <c r="N273" i="31"/>
  <c r="P273" i="31"/>
  <c r="B274" i="31"/>
  <c r="C274" i="31"/>
  <c r="D274" i="31"/>
  <c r="E274" i="31"/>
  <c r="M274" i="31" s="1"/>
  <c r="O274" i="31" s="1"/>
  <c r="Q274" i="31" s="1"/>
  <c r="F274" i="31"/>
  <c r="G274" i="31"/>
  <c r="H274" i="31"/>
  <c r="I274" i="31"/>
  <c r="N274" i="31"/>
  <c r="P274" i="31"/>
  <c r="B275" i="31"/>
  <c r="C275" i="31"/>
  <c r="D275" i="31"/>
  <c r="E275" i="31"/>
  <c r="M275" i="31" s="1"/>
  <c r="F275" i="31"/>
  <c r="G275" i="31"/>
  <c r="H275" i="31"/>
  <c r="I275" i="31"/>
  <c r="N275" i="31" s="1"/>
  <c r="O275" i="31"/>
  <c r="Q275" i="31" s="1"/>
  <c r="P275" i="31"/>
  <c r="B276" i="31"/>
  <c r="C276" i="31"/>
  <c r="D276" i="31"/>
  <c r="E276" i="31"/>
  <c r="F276" i="31"/>
  <c r="G276" i="31"/>
  <c r="H276" i="31"/>
  <c r="I276" i="31"/>
  <c r="M276" i="31"/>
  <c r="N276" i="31"/>
  <c r="O276" i="31"/>
  <c r="Q276" i="31" s="1"/>
  <c r="P276" i="31"/>
  <c r="B277" i="31"/>
  <c r="C277" i="31"/>
  <c r="D277" i="31"/>
  <c r="E277" i="31"/>
  <c r="F277" i="31"/>
  <c r="G277" i="31"/>
  <c r="H277" i="31"/>
  <c r="I277" i="31"/>
  <c r="N277" i="31" s="1"/>
  <c r="M277" i="31"/>
  <c r="O277" i="31" s="1"/>
  <c r="Q277" i="31" s="1"/>
  <c r="P277" i="31"/>
  <c r="B278" i="31"/>
  <c r="C278" i="31"/>
  <c r="D278" i="31"/>
  <c r="E278" i="31"/>
  <c r="F278" i="31"/>
  <c r="G278" i="31"/>
  <c r="H278" i="31"/>
  <c r="I278" i="31"/>
  <c r="N278" i="31" s="1"/>
  <c r="M278" i="31"/>
  <c r="O278" i="31"/>
  <c r="Q278" i="31" s="1"/>
  <c r="P278" i="31"/>
  <c r="B279" i="31"/>
  <c r="C279" i="31"/>
  <c r="D279" i="31"/>
  <c r="E279" i="31"/>
  <c r="M279" i="31" s="1"/>
  <c r="O279" i="31" s="1"/>
  <c r="Q279" i="31" s="1"/>
  <c r="F279" i="31"/>
  <c r="G279" i="31"/>
  <c r="H279" i="31"/>
  <c r="I279" i="31"/>
  <c r="N279" i="31"/>
  <c r="P279" i="31"/>
  <c r="B280" i="31"/>
  <c r="C280" i="31"/>
  <c r="D280" i="31"/>
  <c r="E280" i="31"/>
  <c r="M280" i="31" s="1"/>
  <c r="O280" i="31" s="1"/>
  <c r="F280" i="31"/>
  <c r="G280" i="31"/>
  <c r="H280" i="31"/>
  <c r="I280" i="31"/>
  <c r="N280" i="31"/>
  <c r="P280" i="31"/>
  <c r="B281" i="31"/>
  <c r="C281" i="31"/>
  <c r="D281" i="31"/>
  <c r="E281" i="31"/>
  <c r="M281" i="31" s="1"/>
  <c r="O281" i="31" s="1"/>
  <c r="Q281" i="31" s="1"/>
  <c r="F281" i="31"/>
  <c r="G281" i="31"/>
  <c r="H281" i="31"/>
  <c r="I281" i="31"/>
  <c r="N281" i="31" s="1"/>
  <c r="P281" i="31"/>
  <c r="B282" i="31"/>
  <c r="C282" i="31"/>
  <c r="D282" i="31"/>
  <c r="E282" i="31"/>
  <c r="M282" i="31" s="1"/>
  <c r="O282" i="31" s="1"/>
  <c r="F282" i="31"/>
  <c r="G282" i="31"/>
  <c r="H282" i="31"/>
  <c r="I282" i="31"/>
  <c r="N282" i="31" s="1"/>
  <c r="P282" i="31"/>
  <c r="B283" i="31"/>
  <c r="C283" i="31"/>
  <c r="D283" i="31"/>
  <c r="E283" i="31"/>
  <c r="F283" i="31"/>
  <c r="G283" i="31"/>
  <c r="H283" i="31"/>
  <c r="I283" i="31"/>
  <c r="N283" i="31" s="1"/>
  <c r="M283" i="31"/>
  <c r="O283" i="31"/>
  <c r="P283" i="31"/>
  <c r="Q283" i="31"/>
  <c r="B284" i="31"/>
  <c r="C284" i="31"/>
  <c r="D284" i="31"/>
  <c r="E284" i="31"/>
  <c r="F284" i="31"/>
  <c r="G284" i="31"/>
  <c r="H284" i="31"/>
  <c r="I284" i="31"/>
  <c r="M284" i="31"/>
  <c r="N284" i="31"/>
  <c r="O284" i="31"/>
  <c r="Q284" i="31" s="1"/>
  <c r="P284" i="31"/>
  <c r="B285" i="31"/>
  <c r="C285" i="31"/>
  <c r="D285" i="31"/>
  <c r="E285" i="31"/>
  <c r="M285" i="31" s="1"/>
  <c r="O285" i="31" s="1"/>
  <c r="Q285" i="31" s="1"/>
  <c r="F285" i="31"/>
  <c r="G285" i="31"/>
  <c r="H285" i="31"/>
  <c r="I285" i="31"/>
  <c r="N285" i="31" s="1"/>
  <c r="P285" i="31"/>
  <c r="B286" i="31"/>
  <c r="C286" i="31"/>
  <c r="D286" i="31"/>
  <c r="E286" i="31"/>
  <c r="F286" i="31"/>
  <c r="G286" i="31"/>
  <c r="H286" i="31"/>
  <c r="I286" i="31"/>
  <c r="N286" i="31" s="1"/>
  <c r="M286" i="31"/>
  <c r="O286" i="31" s="1"/>
  <c r="Q286" i="31" s="1"/>
  <c r="P286" i="31"/>
  <c r="B287" i="31"/>
  <c r="C287" i="31"/>
  <c r="D287" i="31"/>
  <c r="E287" i="31"/>
  <c r="F287" i="31"/>
  <c r="G287" i="31"/>
  <c r="H287" i="31"/>
  <c r="I287" i="31"/>
  <c r="M287" i="31"/>
  <c r="O287" i="31" s="1"/>
  <c r="Q287" i="31" s="1"/>
  <c r="N287" i="31"/>
  <c r="P287" i="31"/>
  <c r="B288" i="31"/>
  <c r="C288" i="31"/>
  <c r="D288" i="31"/>
  <c r="E288" i="31"/>
  <c r="F288" i="31"/>
  <c r="G288" i="31"/>
  <c r="H288" i="31"/>
  <c r="I288" i="31"/>
  <c r="M288" i="31"/>
  <c r="O288" i="31" s="1"/>
  <c r="Q288" i="31" s="1"/>
  <c r="N288" i="31"/>
  <c r="P288" i="31"/>
  <c r="B289" i="31"/>
  <c r="C289" i="31"/>
  <c r="D289" i="31"/>
  <c r="E289" i="31"/>
  <c r="F289" i="31"/>
  <c r="G289" i="31"/>
  <c r="H289" i="31"/>
  <c r="I289" i="31"/>
  <c r="M289" i="31"/>
  <c r="O289" i="31" s="1"/>
  <c r="Q289" i="31" s="1"/>
  <c r="N289" i="31"/>
  <c r="P289" i="31"/>
  <c r="B290" i="31"/>
  <c r="C290" i="31"/>
  <c r="D290" i="31"/>
  <c r="E290" i="31"/>
  <c r="M290" i="31" s="1"/>
  <c r="F290" i="31"/>
  <c r="G290" i="31"/>
  <c r="H290" i="31"/>
  <c r="I290" i="31"/>
  <c r="N290" i="31"/>
  <c r="O290" i="31"/>
  <c r="Q290" i="31" s="1"/>
  <c r="P290" i="31"/>
  <c r="B291" i="31"/>
  <c r="C291" i="31"/>
  <c r="D291" i="31"/>
  <c r="E291" i="31"/>
  <c r="M291" i="31" s="1"/>
  <c r="O291" i="31" s="1"/>
  <c r="Q291" i="31" s="1"/>
  <c r="F291" i="31"/>
  <c r="G291" i="31"/>
  <c r="H291" i="31"/>
  <c r="I291" i="31"/>
  <c r="N291" i="31"/>
  <c r="P291" i="31"/>
  <c r="B292" i="31"/>
  <c r="C292" i="31"/>
  <c r="D292" i="31"/>
  <c r="E292" i="31"/>
  <c r="F292" i="31"/>
  <c r="G292" i="31"/>
  <c r="H292" i="31"/>
  <c r="I292" i="31"/>
  <c r="M292" i="31"/>
  <c r="N292" i="31"/>
  <c r="O292" i="31"/>
  <c r="Q292" i="31" s="1"/>
  <c r="P292" i="31"/>
  <c r="B293" i="31"/>
  <c r="C293" i="31"/>
  <c r="D293" i="31"/>
  <c r="E293" i="31"/>
  <c r="M293" i="31" s="1"/>
  <c r="O293" i="31" s="1"/>
  <c r="Q293" i="31" s="1"/>
  <c r="F293" i="31"/>
  <c r="G293" i="31"/>
  <c r="H293" i="31"/>
  <c r="I293" i="31"/>
  <c r="N293" i="31" s="1"/>
  <c r="P293" i="31"/>
  <c r="B294" i="31"/>
  <c r="C294" i="31"/>
  <c r="D294" i="31"/>
  <c r="E294" i="31"/>
  <c r="F294" i="31"/>
  <c r="G294" i="31"/>
  <c r="H294" i="31"/>
  <c r="I294" i="31"/>
  <c r="N294" i="31" s="1"/>
  <c r="M294" i="31"/>
  <c r="O294" i="31" s="1"/>
  <c r="Q294" i="31" s="1"/>
  <c r="P294" i="31"/>
  <c r="B295" i="31"/>
  <c r="C295" i="31"/>
  <c r="D295" i="31"/>
  <c r="E295" i="31"/>
  <c r="F295" i="31"/>
  <c r="G295" i="31"/>
  <c r="H295" i="31"/>
  <c r="I295" i="31"/>
  <c r="M295" i="31"/>
  <c r="O295" i="31" s="1"/>
  <c r="Q295" i="31" s="1"/>
  <c r="N295" i="31"/>
  <c r="P295" i="31"/>
  <c r="B296" i="31"/>
  <c r="C296" i="31"/>
  <c r="D296" i="31"/>
  <c r="E296" i="31"/>
  <c r="F296" i="31"/>
  <c r="G296" i="31"/>
  <c r="H296" i="31"/>
  <c r="I296" i="31"/>
  <c r="M296" i="31"/>
  <c r="O296" i="31" s="1"/>
  <c r="Q296" i="31" s="1"/>
  <c r="N296" i="31"/>
  <c r="P296" i="31"/>
  <c r="B297" i="31"/>
  <c r="C297" i="31"/>
  <c r="D297" i="31"/>
  <c r="E297" i="31"/>
  <c r="F297" i="31"/>
  <c r="G297" i="31"/>
  <c r="H297" i="31"/>
  <c r="I297" i="31"/>
  <c r="M297" i="31"/>
  <c r="O297" i="31" s="1"/>
  <c r="Q297" i="31" s="1"/>
  <c r="N297" i="31"/>
  <c r="P297" i="31"/>
  <c r="B298" i="31"/>
  <c r="C298" i="31"/>
  <c r="D298" i="31"/>
  <c r="E298" i="31"/>
  <c r="M298" i="31" s="1"/>
  <c r="F298" i="31"/>
  <c r="G298" i="31"/>
  <c r="H298" i="31"/>
  <c r="I298" i="31"/>
  <c r="N298" i="31"/>
  <c r="O298" i="31"/>
  <c r="Q298" i="31" s="1"/>
  <c r="P298" i="31"/>
  <c r="B299" i="31"/>
  <c r="C299" i="31"/>
  <c r="D299" i="31"/>
  <c r="E299" i="31"/>
  <c r="M299" i="31" s="1"/>
  <c r="O299" i="31" s="1"/>
  <c r="Q299" i="31" s="1"/>
  <c r="F299" i="31"/>
  <c r="G299" i="31"/>
  <c r="H299" i="31"/>
  <c r="I299" i="31"/>
  <c r="N299" i="31"/>
  <c r="P299" i="31"/>
  <c r="B300" i="31"/>
  <c r="C300" i="31"/>
  <c r="D300" i="31"/>
  <c r="E300" i="31"/>
  <c r="F300" i="31"/>
  <c r="G300" i="31"/>
  <c r="H300" i="31"/>
  <c r="I300" i="31"/>
  <c r="M300" i="31"/>
  <c r="N300" i="31"/>
  <c r="O300" i="31"/>
  <c r="P300" i="31"/>
  <c r="Q300" i="31"/>
  <c r="B301" i="31"/>
  <c r="C301" i="31"/>
  <c r="D301" i="31"/>
  <c r="E301" i="31"/>
  <c r="M301" i="31" s="1"/>
  <c r="O301" i="31" s="1"/>
  <c r="Q301" i="31" s="1"/>
  <c r="F301" i="31"/>
  <c r="G301" i="31"/>
  <c r="H301" i="31"/>
  <c r="I301" i="31"/>
  <c r="N301" i="31" s="1"/>
  <c r="P301" i="31"/>
  <c r="B302" i="31"/>
  <c r="C302" i="31"/>
  <c r="D302" i="31"/>
  <c r="E302" i="31"/>
  <c r="F302" i="31"/>
  <c r="G302" i="31"/>
  <c r="H302" i="31"/>
  <c r="I302" i="31"/>
  <c r="N302" i="31" s="1"/>
  <c r="M302" i="31"/>
  <c r="O302" i="31" s="1"/>
  <c r="Q302" i="31" s="1"/>
  <c r="P302" i="31"/>
  <c r="B303" i="31"/>
  <c r="C303" i="31"/>
  <c r="D303" i="31"/>
  <c r="E303" i="31"/>
  <c r="F303" i="31"/>
  <c r="G303" i="31"/>
  <c r="H303" i="31"/>
  <c r="I303" i="31"/>
  <c r="M303" i="31"/>
  <c r="O303" i="31" s="1"/>
  <c r="Q303" i="31" s="1"/>
  <c r="N303" i="31"/>
  <c r="P303" i="31"/>
  <c r="B304" i="31"/>
  <c r="C304" i="31"/>
  <c r="D304" i="31"/>
  <c r="E304" i="31"/>
  <c r="F304" i="31"/>
  <c r="G304" i="31"/>
  <c r="H304" i="31"/>
  <c r="I304" i="31"/>
  <c r="M304" i="31"/>
  <c r="N304" i="31"/>
  <c r="O304" i="31"/>
  <c r="P304" i="31"/>
  <c r="Q304" i="31"/>
  <c r="B305" i="31"/>
  <c r="C305" i="31"/>
  <c r="D305" i="31"/>
  <c r="E305" i="31"/>
  <c r="M305" i="31" s="1"/>
  <c r="O305" i="31" s="1"/>
  <c r="F305" i="31"/>
  <c r="G305" i="31"/>
  <c r="H305" i="31"/>
  <c r="I305" i="31"/>
  <c r="N305" i="31" s="1"/>
  <c r="P305" i="31"/>
  <c r="Q305" i="31"/>
  <c r="B306" i="31"/>
  <c r="C306" i="31"/>
  <c r="D306" i="31"/>
  <c r="E306" i="31"/>
  <c r="F306" i="31"/>
  <c r="G306" i="31"/>
  <c r="H306" i="31"/>
  <c r="I306" i="31"/>
  <c r="N306" i="31" s="1"/>
  <c r="M306" i="31"/>
  <c r="O306" i="31"/>
  <c r="Q306" i="31" s="1"/>
  <c r="P306" i="31"/>
  <c r="B307" i="31"/>
  <c r="C307" i="31"/>
  <c r="D307" i="31"/>
  <c r="E307" i="31"/>
  <c r="M307" i="31" s="1"/>
  <c r="F307" i="31"/>
  <c r="G307" i="31"/>
  <c r="H307" i="31"/>
  <c r="I307" i="31"/>
  <c r="N307" i="31"/>
  <c r="O307" i="31"/>
  <c r="Q307" i="31" s="1"/>
  <c r="P307" i="31"/>
  <c r="B308" i="31"/>
  <c r="C308" i="31"/>
  <c r="D308" i="31"/>
  <c r="E308" i="31"/>
  <c r="F308" i="31"/>
  <c r="G308" i="31"/>
  <c r="H308" i="31"/>
  <c r="I308" i="31"/>
  <c r="M308" i="31"/>
  <c r="O308" i="31" s="1"/>
  <c r="Q308" i="31" s="1"/>
  <c r="N308" i="31"/>
  <c r="P308" i="31"/>
  <c r="B309" i="31"/>
  <c r="C309" i="31"/>
  <c r="D309" i="31"/>
  <c r="E309" i="31"/>
  <c r="F309" i="31"/>
  <c r="G309" i="31"/>
  <c r="H309" i="31"/>
  <c r="I309" i="31"/>
  <c r="M309" i="31"/>
  <c r="O309" i="31" s="1"/>
  <c r="Q309" i="31" s="1"/>
  <c r="N309" i="31"/>
  <c r="P309" i="31"/>
  <c r="B310" i="31"/>
  <c r="C310" i="31"/>
  <c r="D310" i="31"/>
  <c r="E310" i="31"/>
  <c r="M310" i="31" s="1"/>
  <c r="O310" i="31" s="1"/>
  <c r="F310" i="31"/>
  <c r="G310" i="31"/>
  <c r="H310" i="31"/>
  <c r="I310" i="31"/>
  <c r="N310" i="31"/>
  <c r="P310" i="31"/>
  <c r="B311" i="31"/>
  <c r="C311" i="31"/>
  <c r="D311" i="31"/>
  <c r="E311" i="31"/>
  <c r="M311" i="31" s="1"/>
  <c r="O311" i="31" s="1"/>
  <c r="Q311" i="31" s="1"/>
  <c r="F311" i="31"/>
  <c r="G311" i="31"/>
  <c r="H311" i="31"/>
  <c r="I311" i="31"/>
  <c r="N311" i="31"/>
  <c r="P311" i="31"/>
  <c r="B312" i="31"/>
  <c r="C312" i="31"/>
  <c r="D312" i="31"/>
  <c r="E312" i="31"/>
  <c r="F312" i="31"/>
  <c r="G312" i="31"/>
  <c r="H312" i="31"/>
  <c r="I312" i="31"/>
  <c r="M312" i="31"/>
  <c r="N312" i="31"/>
  <c r="O312" i="31"/>
  <c r="P312" i="31"/>
  <c r="Q312" i="31"/>
  <c r="B313" i="31"/>
  <c r="C313" i="31"/>
  <c r="D313" i="31"/>
  <c r="E313" i="31"/>
  <c r="M313" i="31" s="1"/>
  <c r="O313" i="31" s="1"/>
  <c r="F313" i="31"/>
  <c r="G313" i="31"/>
  <c r="H313" i="31"/>
  <c r="I313" i="31"/>
  <c r="N313" i="31" s="1"/>
  <c r="P313" i="31"/>
  <c r="Q313" i="31"/>
  <c r="B314" i="31"/>
  <c r="C314" i="31"/>
  <c r="D314" i="31"/>
  <c r="E314" i="31"/>
  <c r="F314" i="31"/>
  <c r="G314" i="31"/>
  <c r="H314" i="31"/>
  <c r="I314" i="31"/>
  <c r="N314" i="31" s="1"/>
  <c r="M314" i="31"/>
  <c r="O314" i="31"/>
  <c r="Q314" i="31" s="1"/>
  <c r="P314" i="31"/>
  <c r="B315" i="31"/>
  <c r="C315" i="31"/>
  <c r="D315" i="31"/>
  <c r="E315" i="31"/>
  <c r="M315" i="31" s="1"/>
  <c r="O315" i="31" s="1"/>
  <c r="Q315" i="31" s="1"/>
  <c r="F315" i="31"/>
  <c r="G315" i="31"/>
  <c r="H315" i="31"/>
  <c r="I315" i="31"/>
  <c r="N315" i="31"/>
  <c r="P315" i="31"/>
  <c r="B316" i="31"/>
  <c r="C316" i="31"/>
  <c r="D316" i="31"/>
  <c r="E316" i="31"/>
  <c r="F316" i="31"/>
  <c r="G316" i="31"/>
  <c r="H316" i="31"/>
  <c r="I316" i="31"/>
  <c r="M316" i="31"/>
  <c r="O316" i="31" s="1"/>
  <c r="Q316" i="31" s="1"/>
  <c r="N316" i="31"/>
  <c r="P316" i="31"/>
  <c r="B317" i="31"/>
  <c r="C317" i="31"/>
  <c r="D317" i="31"/>
  <c r="E317" i="31"/>
  <c r="F317" i="31"/>
  <c r="G317" i="31"/>
  <c r="H317" i="31"/>
  <c r="I317" i="31"/>
  <c r="M317" i="31"/>
  <c r="O317" i="31" s="1"/>
  <c r="Q317" i="31" s="1"/>
  <c r="N317" i="31"/>
  <c r="P317" i="31"/>
  <c r="B318" i="31"/>
  <c r="C318" i="31"/>
  <c r="D318" i="31"/>
  <c r="E318" i="31"/>
  <c r="M318" i="31" s="1"/>
  <c r="O318" i="31" s="1"/>
  <c r="F318" i="31"/>
  <c r="G318" i="31"/>
  <c r="H318" i="31"/>
  <c r="I318" i="31"/>
  <c r="N318" i="31"/>
  <c r="P318" i="31"/>
  <c r="B319" i="31"/>
  <c r="C319" i="31"/>
  <c r="D319" i="31"/>
  <c r="E319" i="31"/>
  <c r="M319" i="31" s="1"/>
  <c r="O319" i="31" s="1"/>
  <c r="Q319" i="31" s="1"/>
  <c r="F319" i="31"/>
  <c r="G319" i="31"/>
  <c r="H319" i="31"/>
  <c r="I319" i="31"/>
  <c r="N319" i="31"/>
  <c r="P319" i="31"/>
  <c r="B320" i="31"/>
  <c r="C320" i="31"/>
  <c r="D320" i="31"/>
  <c r="E320" i="31"/>
  <c r="F320" i="31"/>
  <c r="G320" i="31"/>
  <c r="H320" i="31"/>
  <c r="I320" i="31"/>
  <c r="M320" i="31"/>
  <c r="N320" i="31"/>
  <c r="O320" i="31"/>
  <c r="P320" i="31"/>
  <c r="Q320" i="31"/>
  <c r="B321" i="31"/>
  <c r="C321" i="31"/>
  <c r="D321" i="31"/>
  <c r="E321" i="31"/>
  <c r="M321" i="31" s="1"/>
  <c r="O321" i="31" s="1"/>
  <c r="F321" i="31"/>
  <c r="G321" i="31"/>
  <c r="H321" i="31"/>
  <c r="I321" i="31"/>
  <c r="N321" i="31" s="1"/>
  <c r="P321" i="31"/>
  <c r="Q321" i="31"/>
  <c r="B322" i="31"/>
  <c r="C322" i="31"/>
  <c r="D322" i="31"/>
  <c r="E322" i="31"/>
  <c r="F322" i="31"/>
  <c r="G322" i="31"/>
  <c r="H322" i="31"/>
  <c r="I322" i="31"/>
  <c r="N322" i="31" s="1"/>
  <c r="M322" i="31"/>
  <c r="O322" i="31"/>
  <c r="Q322" i="31" s="1"/>
  <c r="P322" i="31"/>
  <c r="B323" i="31"/>
  <c r="C323" i="31"/>
  <c r="D323" i="31"/>
  <c r="E323" i="31"/>
  <c r="M323" i="31" s="1"/>
  <c r="O323" i="31" s="1"/>
  <c r="Q323" i="31" s="1"/>
  <c r="F323" i="31"/>
  <c r="G323" i="31"/>
  <c r="H323" i="31"/>
  <c r="I323" i="31"/>
  <c r="N323" i="31"/>
  <c r="P323" i="31"/>
  <c r="B324" i="31"/>
  <c r="C324" i="31"/>
  <c r="D324" i="31"/>
  <c r="E324" i="31"/>
  <c r="F324" i="31"/>
  <c r="G324" i="31"/>
  <c r="H324" i="31"/>
  <c r="I324" i="31"/>
  <c r="M324" i="31"/>
  <c r="O324" i="31" s="1"/>
  <c r="Q324" i="31" s="1"/>
  <c r="N324" i="31"/>
  <c r="P324" i="31"/>
  <c r="B325" i="31"/>
  <c r="C325" i="31"/>
  <c r="D325" i="31"/>
  <c r="E325" i="31"/>
  <c r="F325" i="31"/>
  <c r="G325" i="31"/>
  <c r="H325" i="31"/>
  <c r="I325" i="31"/>
  <c r="M325" i="31"/>
  <c r="O325" i="31" s="1"/>
  <c r="Q325" i="31" s="1"/>
  <c r="N325" i="31"/>
  <c r="P325" i="31"/>
  <c r="B326" i="31"/>
  <c r="C326" i="31"/>
  <c r="D326" i="31"/>
  <c r="E326" i="31"/>
  <c r="M326" i="31" s="1"/>
  <c r="O326" i="31" s="1"/>
  <c r="Q326" i="31" s="1"/>
  <c r="F326" i="31"/>
  <c r="G326" i="31"/>
  <c r="H326" i="31"/>
  <c r="I326" i="31"/>
  <c r="N326" i="31" s="1"/>
  <c r="P326" i="31"/>
  <c r="B327" i="31"/>
  <c r="C327" i="31"/>
  <c r="D327" i="31"/>
  <c r="E327" i="31"/>
  <c r="M327" i="31" s="1"/>
  <c r="O327" i="31" s="1"/>
  <c r="Q327" i="31" s="1"/>
  <c r="F327" i="31"/>
  <c r="G327" i="31"/>
  <c r="H327" i="31"/>
  <c r="I327" i="31"/>
  <c r="N327" i="31"/>
  <c r="P327" i="31"/>
  <c r="B328" i="31"/>
  <c r="C328" i="31"/>
  <c r="D328" i="31"/>
  <c r="E328" i="31"/>
  <c r="F328" i="31"/>
  <c r="G328" i="31"/>
  <c r="H328" i="31"/>
  <c r="I328" i="31"/>
  <c r="M328" i="31"/>
  <c r="N328" i="31"/>
  <c r="O328" i="31"/>
  <c r="P328" i="31"/>
  <c r="Q328" i="31"/>
  <c r="B329" i="31"/>
  <c r="C329" i="31"/>
  <c r="D329" i="31"/>
  <c r="E329" i="31"/>
  <c r="M329" i="31" s="1"/>
  <c r="O329" i="31" s="1"/>
  <c r="Q329" i="31" s="1"/>
  <c r="F329" i="31"/>
  <c r="G329" i="31"/>
  <c r="H329" i="31"/>
  <c r="I329" i="31"/>
  <c r="N329" i="31" s="1"/>
  <c r="P329" i="31"/>
  <c r="B330" i="31"/>
  <c r="C330" i="31"/>
  <c r="D330" i="31"/>
  <c r="E330" i="31"/>
  <c r="F330" i="31"/>
  <c r="G330" i="31"/>
  <c r="H330" i="31"/>
  <c r="I330" i="31"/>
  <c r="N330" i="31" s="1"/>
  <c r="M330" i="31"/>
  <c r="O330" i="31"/>
  <c r="Q330" i="31" s="1"/>
  <c r="P330" i="31"/>
  <c r="B331" i="31"/>
  <c r="C331" i="31"/>
  <c r="D331" i="31"/>
  <c r="E331" i="31"/>
  <c r="M331" i="31" s="1"/>
  <c r="F331" i="31"/>
  <c r="G331" i="31"/>
  <c r="H331" i="31"/>
  <c r="I331" i="31"/>
  <c r="N331" i="31"/>
  <c r="O331" i="31"/>
  <c r="Q331" i="31" s="1"/>
  <c r="P331" i="31"/>
  <c r="B332" i="31"/>
  <c r="C332" i="31"/>
  <c r="D332" i="31"/>
  <c r="E332" i="31"/>
  <c r="F332" i="31"/>
  <c r="G332" i="31"/>
  <c r="H332" i="31"/>
  <c r="I332" i="31"/>
  <c r="M332" i="31"/>
  <c r="O332" i="31" s="1"/>
  <c r="Q332" i="31" s="1"/>
  <c r="N332" i="31"/>
  <c r="P332" i="31"/>
  <c r="B333" i="31"/>
  <c r="C333" i="31"/>
  <c r="D333" i="31"/>
  <c r="E333" i="31"/>
  <c r="F333" i="31"/>
  <c r="G333" i="31"/>
  <c r="H333" i="31"/>
  <c r="I333" i="31"/>
  <c r="M333" i="31"/>
  <c r="O333" i="31" s="1"/>
  <c r="Q333" i="31" s="1"/>
  <c r="N333" i="31"/>
  <c r="P333" i="31"/>
  <c r="B334" i="31"/>
  <c r="C334" i="31"/>
  <c r="D334" i="31"/>
  <c r="E334" i="31"/>
  <c r="M334" i="31" s="1"/>
  <c r="O334" i="31" s="1"/>
  <c r="F334" i="31"/>
  <c r="G334" i="31"/>
  <c r="H334" i="31"/>
  <c r="I334" i="31"/>
  <c r="N334" i="31" s="1"/>
  <c r="P334" i="31"/>
  <c r="B335" i="31"/>
  <c r="C335" i="31"/>
  <c r="D335" i="31"/>
  <c r="E335" i="31"/>
  <c r="M335" i="31" s="1"/>
  <c r="O335" i="31" s="1"/>
  <c r="Q335" i="31" s="1"/>
  <c r="F335" i="31"/>
  <c r="G335" i="31"/>
  <c r="H335" i="31"/>
  <c r="I335" i="31"/>
  <c r="N335" i="31"/>
  <c r="P335" i="31"/>
  <c r="B336" i="31"/>
  <c r="C336" i="31"/>
  <c r="D336" i="31"/>
  <c r="E336" i="31"/>
  <c r="F336" i="31"/>
  <c r="G336" i="31"/>
  <c r="H336" i="31"/>
  <c r="I336" i="31"/>
  <c r="M336" i="31"/>
  <c r="N336" i="31"/>
  <c r="O336" i="31"/>
  <c r="Q336" i="31" s="1"/>
  <c r="P336" i="31"/>
  <c r="B337" i="31"/>
  <c r="C337" i="31"/>
  <c r="D337" i="31"/>
  <c r="E337" i="31"/>
  <c r="M337" i="31" s="1"/>
  <c r="O337" i="31" s="1"/>
  <c r="F337" i="31"/>
  <c r="G337" i="31"/>
  <c r="H337" i="31"/>
  <c r="I337" i="31"/>
  <c r="N337" i="31" s="1"/>
  <c r="P337" i="31"/>
  <c r="Q337" i="31"/>
  <c r="B338" i="31"/>
  <c r="C338" i="31"/>
  <c r="D338" i="31"/>
  <c r="E338" i="31"/>
  <c r="F338" i="31"/>
  <c r="G338" i="31"/>
  <c r="H338" i="31"/>
  <c r="I338" i="31"/>
  <c r="N338" i="31" s="1"/>
  <c r="M338" i="31"/>
  <c r="O338" i="31" s="1"/>
  <c r="Q338" i="31" s="1"/>
  <c r="P338" i="31"/>
  <c r="B339" i="31"/>
  <c r="C339" i="31"/>
  <c r="D339" i="31"/>
  <c r="E339" i="31"/>
  <c r="M339" i="31" s="1"/>
  <c r="F339" i="31"/>
  <c r="G339" i="31"/>
  <c r="H339" i="31"/>
  <c r="I339" i="31"/>
  <c r="N339" i="31"/>
  <c r="O339" i="31"/>
  <c r="Q339" i="31" s="1"/>
  <c r="P339" i="31"/>
  <c r="B340" i="31"/>
  <c r="C340" i="31"/>
  <c r="D340" i="31"/>
  <c r="E340" i="31"/>
  <c r="F340" i="31"/>
  <c r="G340" i="31"/>
  <c r="H340" i="31"/>
  <c r="I340" i="31"/>
  <c r="M340" i="31"/>
  <c r="O340" i="31" s="1"/>
  <c r="Q340" i="31" s="1"/>
  <c r="N340" i="31"/>
  <c r="P340" i="31"/>
  <c r="B341" i="31"/>
  <c r="C341" i="31"/>
  <c r="D341" i="31"/>
  <c r="E341" i="31"/>
  <c r="F341" i="31"/>
  <c r="G341" i="31"/>
  <c r="H341" i="31"/>
  <c r="I341" i="31"/>
  <c r="M341" i="31"/>
  <c r="O341" i="31" s="1"/>
  <c r="Q341" i="31" s="1"/>
  <c r="N341" i="31"/>
  <c r="P341" i="31"/>
  <c r="B342" i="31"/>
  <c r="C342" i="31"/>
  <c r="D342" i="31"/>
  <c r="E342" i="31"/>
  <c r="M342" i="31" s="1"/>
  <c r="O342" i="31" s="1"/>
  <c r="F342" i="31"/>
  <c r="G342" i="31"/>
  <c r="H342" i="31"/>
  <c r="I342" i="31"/>
  <c r="N342" i="31" s="1"/>
  <c r="P342" i="31"/>
  <c r="B343" i="31"/>
  <c r="C343" i="31"/>
  <c r="D343" i="31"/>
  <c r="E343" i="31"/>
  <c r="M343" i="31" s="1"/>
  <c r="O343" i="31" s="1"/>
  <c r="Q343" i="31" s="1"/>
  <c r="F343" i="31"/>
  <c r="G343" i="31"/>
  <c r="H343" i="31"/>
  <c r="I343" i="31"/>
  <c r="N343" i="31" s="1"/>
  <c r="P343" i="31"/>
  <c r="B344" i="31"/>
  <c r="C344" i="31"/>
  <c r="D344" i="31"/>
  <c r="E344" i="31"/>
  <c r="F344" i="31"/>
  <c r="G344" i="31"/>
  <c r="H344" i="31"/>
  <c r="I344" i="31"/>
  <c r="M344" i="31"/>
  <c r="N344" i="31"/>
  <c r="O344" i="31"/>
  <c r="Q344" i="31" s="1"/>
  <c r="P344" i="31"/>
  <c r="B345" i="31"/>
  <c r="C345" i="31"/>
  <c r="D345" i="31"/>
  <c r="E345" i="31"/>
  <c r="M345" i="31" s="1"/>
  <c r="O345" i="31" s="1"/>
  <c r="Q345" i="31" s="1"/>
  <c r="F345" i="31"/>
  <c r="G345" i="31"/>
  <c r="H345" i="31"/>
  <c r="I345" i="31"/>
  <c r="N345" i="31" s="1"/>
  <c r="P345" i="31"/>
  <c r="B346" i="31"/>
  <c r="C346" i="31"/>
  <c r="D346" i="31"/>
  <c r="E346" i="31"/>
  <c r="F346" i="31"/>
  <c r="G346" i="31"/>
  <c r="H346" i="31"/>
  <c r="I346" i="31"/>
  <c r="N346" i="31" s="1"/>
  <c r="M346" i="31"/>
  <c r="O346" i="31" s="1"/>
  <c r="Q346" i="31" s="1"/>
  <c r="P346" i="31"/>
  <c r="B347" i="31"/>
  <c r="C347" i="31"/>
  <c r="D347" i="31"/>
  <c r="E347" i="31"/>
  <c r="M347" i="31" s="1"/>
  <c r="F347" i="31"/>
  <c r="G347" i="31"/>
  <c r="H347" i="31"/>
  <c r="I347" i="31"/>
  <c r="N347" i="31"/>
  <c r="O347" i="31"/>
  <c r="Q347" i="31" s="1"/>
  <c r="P347" i="31"/>
  <c r="B348" i="31"/>
  <c r="C348" i="31"/>
  <c r="D348" i="31"/>
  <c r="E348" i="31"/>
  <c r="F348" i="31"/>
  <c r="G348" i="31"/>
  <c r="H348" i="31"/>
  <c r="I348" i="31"/>
  <c r="M348" i="31"/>
  <c r="O348" i="31" s="1"/>
  <c r="Q348" i="31" s="1"/>
  <c r="N348" i="31"/>
  <c r="P348" i="31"/>
  <c r="B349" i="31"/>
  <c r="C349" i="31"/>
  <c r="D349" i="31"/>
  <c r="E349" i="31"/>
  <c r="F349" i="31"/>
  <c r="G349" i="31"/>
  <c r="H349" i="31"/>
  <c r="I349" i="31"/>
  <c r="M349" i="31"/>
  <c r="O349" i="31" s="1"/>
  <c r="Q349" i="31" s="1"/>
  <c r="N349" i="31"/>
  <c r="P349" i="31"/>
  <c r="B350" i="31"/>
  <c r="C350" i="31"/>
  <c r="D350" i="31"/>
  <c r="E350" i="31"/>
  <c r="M350" i="31" s="1"/>
  <c r="O350" i="31" s="1"/>
  <c r="F350" i="31"/>
  <c r="G350" i="31"/>
  <c r="H350" i="31"/>
  <c r="I350" i="31"/>
  <c r="N350" i="31" s="1"/>
  <c r="P350" i="31"/>
  <c r="B351" i="31"/>
  <c r="C351" i="31"/>
  <c r="D351" i="31"/>
  <c r="E351" i="31"/>
  <c r="M351" i="31" s="1"/>
  <c r="O351" i="31" s="1"/>
  <c r="Q351" i="31" s="1"/>
  <c r="F351" i="31"/>
  <c r="G351" i="31"/>
  <c r="H351" i="31"/>
  <c r="I351" i="31"/>
  <c r="N351" i="31" s="1"/>
  <c r="P351" i="31"/>
  <c r="B352" i="31"/>
  <c r="C352" i="31"/>
  <c r="D352" i="31"/>
  <c r="E352" i="31"/>
  <c r="F352" i="31"/>
  <c r="G352" i="31"/>
  <c r="H352" i="31"/>
  <c r="I352" i="31"/>
  <c r="M352" i="31"/>
  <c r="N352" i="31"/>
  <c r="O352" i="31"/>
  <c r="Q352" i="31" s="1"/>
  <c r="P352" i="31"/>
  <c r="B353" i="31"/>
  <c r="C353" i="31"/>
  <c r="D353" i="31"/>
  <c r="E353" i="31"/>
  <c r="M353" i="31" s="1"/>
  <c r="O353" i="31" s="1"/>
  <c r="Q353" i="31" s="1"/>
  <c r="F353" i="31"/>
  <c r="G353" i="31"/>
  <c r="H353" i="31"/>
  <c r="I353" i="31"/>
  <c r="N353" i="31" s="1"/>
  <c r="P353" i="31"/>
  <c r="B354" i="31"/>
  <c r="C354" i="31"/>
  <c r="D354" i="31"/>
  <c r="E354" i="31"/>
  <c r="F354" i="31"/>
  <c r="G354" i="31"/>
  <c r="H354" i="31"/>
  <c r="I354" i="31"/>
  <c r="N354" i="31" s="1"/>
  <c r="M354" i="31"/>
  <c r="O354" i="31" s="1"/>
  <c r="Q354" i="31" s="1"/>
  <c r="P354" i="31"/>
  <c r="B355" i="31"/>
  <c r="C355" i="31"/>
  <c r="D355" i="31"/>
  <c r="E355" i="31"/>
  <c r="M355" i="31" s="1"/>
  <c r="O355" i="31" s="1"/>
  <c r="Q355" i="31" s="1"/>
  <c r="F355" i="31"/>
  <c r="G355" i="31"/>
  <c r="H355" i="31"/>
  <c r="I355" i="31"/>
  <c r="N355" i="31"/>
  <c r="P355" i="31"/>
  <c r="B356" i="31"/>
  <c r="C356" i="31"/>
  <c r="D356" i="31"/>
  <c r="E356" i="31"/>
  <c r="F356" i="31"/>
  <c r="G356" i="31"/>
  <c r="H356" i="31"/>
  <c r="I356" i="31"/>
  <c r="M356" i="31"/>
  <c r="O356" i="31" s="1"/>
  <c r="Q356" i="31" s="1"/>
  <c r="N356" i="31"/>
  <c r="P356" i="31"/>
  <c r="B357" i="31"/>
  <c r="C357" i="31"/>
  <c r="D357" i="31"/>
  <c r="E357" i="31"/>
  <c r="F357" i="31"/>
  <c r="G357" i="31"/>
  <c r="H357" i="31"/>
  <c r="I357" i="31"/>
  <c r="M357" i="31"/>
  <c r="O357" i="31" s="1"/>
  <c r="Q357" i="31" s="1"/>
  <c r="N357" i="31"/>
  <c r="P357" i="31"/>
  <c r="B358" i="31"/>
  <c r="C358" i="31"/>
  <c r="D358" i="31"/>
  <c r="E358" i="31"/>
  <c r="M358" i="31" s="1"/>
  <c r="O358" i="31" s="1"/>
  <c r="Q358" i="31" s="1"/>
  <c r="F358" i="31"/>
  <c r="G358" i="31"/>
  <c r="H358" i="31"/>
  <c r="I358" i="31"/>
  <c r="N358" i="31" s="1"/>
  <c r="P358" i="31"/>
  <c r="B359" i="31"/>
  <c r="C359" i="31"/>
  <c r="D359" i="31"/>
  <c r="E359" i="31"/>
  <c r="M359" i="31" s="1"/>
  <c r="O359" i="31" s="1"/>
  <c r="Q359" i="31" s="1"/>
  <c r="F359" i="31"/>
  <c r="G359" i="31"/>
  <c r="H359" i="31"/>
  <c r="I359" i="31"/>
  <c r="N359" i="31" s="1"/>
  <c r="P359" i="31"/>
  <c r="B360" i="31"/>
  <c r="C360" i="31"/>
  <c r="D360" i="31"/>
  <c r="E360" i="31"/>
  <c r="F360" i="31"/>
  <c r="G360" i="31"/>
  <c r="H360" i="31"/>
  <c r="I360" i="31"/>
  <c r="M360" i="31"/>
  <c r="N360" i="31"/>
  <c r="O360" i="31"/>
  <c r="Q360" i="31" s="1"/>
  <c r="P360" i="31"/>
  <c r="B361" i="31"/>
  <c r="C361" i="31"/>
  <c r="D361" i="31"/>
  <c r="E361" i="31"/>
  <c r="M361" i="31" s="1"/>
  <c r="O361" i="31" s="1"/>
  <c r="F361" i="31"/>
  <c r="G361" i="31"/>
  <c r="H361" i="31"/>
  <c r="I361" i="31"/>
  <c r="N361" i="31" s="1"/>
  <c r="P361" i="31"/>
  <c r="Q361" i="31"/>
  <c r="B362" i="31"/>
  <c r="C362" i="31"/>
  <c r="D362" i="31"/>
  <c r="E362" i="31"/>
  <c r="F362" i="31"/>
  <c r="G362" i="31"/>
  <c r="H362" i="31"/>
  <c r="I362" i="31"/>
  <c r="N362" i="31" s="1"/>
  <c r="M362" i="31"/>
  <c r="O362" i="31" s="1"/>
  <c r="Q362" i="31" s="1"/>
  <c r="P362" i="31"/>
  <c r="B363" i="31"/>
  <c r="C363" i="31"/>
  <c r="D363" i="31"/>
  <c r="E363" i="31"/>
  <c r="M363" i="31" s="1"/>
  <c r="F363" i="31"/>
  <c r="G363" i="31"/>
  <c r="H363" i="31"/>
  <c r="I363" i="31"/>
  <c r="N363" i="31"/>
  <c r="O363" i="31"/>
  <c r="Q363" i="31" s="1"/>
  <c r="P363" i="31"/>
  <c r="B364" i="31"/>
  <c r="C364" i="31"/>
  <c r="D364" i="31"/>
  <c r="E364" i="31"/>
  <c r="F364" i="31"/>
  <c r="G364" i="31"/>
  <c r="H364" i="31"/>
  <c r="I364" i="31"/>
  <c r="M364" i="31"/>
  <c r="O364" i="31" s="1"/>
  <c r="Q364" i="31" s="1"/>
  <c r="N364" i="31"/>
  <c r="P364" i="31"/>
  <c r="B365" i="31"/>
  <c r="C365" i="31"/>
  <c r="D365" i="31"/>
  <c r="E365" i="31"/>
  <c r="F365" i="31"/>
  <c r="G365" i="31"/>
  <c r="H365" i="31"/>
  <c r="I365" i="31"/>
  <c r="M365" i="31"/>
  <c r="O365" i="31" s="1"/>
  <c r="Q365" i="31" s="1"/>
  <c r="N365" i="31"/>
  <c r="P365" i="31"/>
  <c r="B366" i="31"/>
  <c r="C366" i="31"/>
  <c r="D366" i="31"/>
  <c r="E366" i="31"/>
  <c r="M366" i="31" s="1"/>
  <c r="O366" i="31" s="1"/>
  <c r="F366" i="31"/>
  <c r="G366" i="31"/>
  <c r="H366" i="31"/>
  <c r="I366" i="31"/>
  <c r="N366" i="31" s="1"/>
  <c r="P366" i="31"/>
  <c r="B367" i="31"/>
  <c r="C367" i="31"/>
  <c r="D367" i="31"/>
  <c r="E367" i="31"/>
  <c r="M367" i="31" s="1"/>
  <c r="O367" i="31" s="1"/>
  <c r="Q367" i="31" s="1"/>
  <c r="F367" i="31"/>
  <c r="G367" i="31"/>
  <c r="H367" i="31"/>
  <c r="I367" i="31"/>
  <c r="N367" i="31" s="1"/>
  <c r="P367" i="31"/>
  <c r="B368" i="31"/>
  <c r="C368" i="31"/>
  <c r="D368" i="31"/>
  <c r="E368" i="31"/>
  <c r="F368" i="31"/>
  <c r="G368" i="31"/>
  <c r="H368" i="31"/>
  <c r="I368" i="31"/>
  <c r="M368" i="31"/>
  <c r="N368" i="31"/>
  <c r="O368" i="31"/>
  <c r="Q368" i="31" s="1"/>
  <c r="P368" i="31"/>
  <c r="B369" i="31"/>
  <c r="C369" i="31"/>
  <c r="D369" i="31"/>
  <c r="E369" i="31"/>
  <c r="M369" i="31" s="1"/>
  <c r="O369" i="31" s="1"/>
  <c r="F369" i="31"/>
  <c r="G369" i="31"/>
  <c r="H369" i="31"/>
  <c r="I369" i="31"/>
  <c r="N369" i="31" s="1"/>
  <c r="P369" i="31"/>
  <c r="Q369" i="31"/>
  <c r="B370" i="31"/>
  <c r="C370" i="31"/>
  <c r="D370" i="31"/>
  <c r="E370" i="31"/>
  <c r="F370" i="31"/>
  <c r="G370" i="31"/>
  <c r="H370" i="31"/>
  <c r="I370" i="31"/>
  <c r="N370" i="31" s="1"/>
  <c r="M370" i="31"/>
  <c r="O370" i="31" s="1"/>
  <c r="Q370" i="31" s="1"/>
  <c r="P370" i="31"/>
  <c r="B371" i="31"/>
  <c r="C371" i="31"/>
  <c r="D371" i="31"/>
  <c r="E371" i="31"/>
  <c r="M371" i="31" s="1"/>
  <c r="F371" i="31"/>
  <c r="G371" i="31"/>
  <c r="H371" i="31"/>
  <c r="I371" i="31"/>
  <c r="N371" i="31"/>
  <c r="O371" i="31"/>
  <c r="Q371" i="31" s="1"/>
  <c r="P371" i="31"/>
  <c r="B372" i="31"/>
  <c r="C372" i="31"/>
  <c r="D372" i="31"/>
  <c r="E372" i="31"/>
  <c r="F372" i="31"/>
  <c r="G372" i="31"/>
  <c r="H372" i="31"/>
  <c r="I372" i="31"/>
  <c r="M372" i="31"/>
  <c r="O372" i="31" s="1"/>
  <c r="Q372" i="31" s="1"/>
  <c r="N372" i="31"/>
  <c r="P372" i="31"/>
  <c r="B373" i="31"/>
  <c r="C373" i="31"/>
  <c r="D373" i="31"/>
  <c r="E373" i="31"/>
  <c r="F373" i="31"/>
  <c r="G373" i="31"/>
  <c r="H373" i="31"/>
  <c r="I373" i="31"/>
  <c r="M373" i="31"/>
  <c r="O373" i="31" s="1"/>
  <c r="Q373" i="31" s="1"/>
  <c r="N373" i="31"/>
  <c r="P373" i="31"/>
  <c r="B374" i="31"/>
  <c r="C374" i="31"/>
  <c r="D374" i="31"/>
  <c r="E374" i="31"/>
  <c r="M374" i="31" s="1"/>
  <c r="O374" i="31" s="1"/>
  <c r="F374" i="31"/>
  <c r="G374" i="31"/>
  <c r="H374" i="31"/>
  <c r="I374" i="31"/>
  <c r="N374" i="31" s="1"/>
  <c r="P374" i="31"/>
  <c r="B375" i="31"/>
  <c r="C375" i="31"/>
  <c r="D375" i="31"/>
  <c r="E375" i="31"/>
  <c r="F375" i="31"/>
  <c r="G375" i="31"/>
  <c r="H375" i="31"/>
  <c r="I375" i="31"/>
  <c r="N375" i="31" s="1"/>
  <c r="M375" i="31"/>
  <c r="O375" i="31"/>
  <c r="Q375" i="31" s="1"/>
  <c r="P375" i="31"/>
  <c r="B376" i="31"/>
  <c r="C376" i="31"/>
  <c r="D376" i="31"/>
  <c r="E376" i="31"/>
  <c r="F376" i="31"/>
  <c r="G376" i="31"/>
  <c r="H376" i="31"/>
  <c r="I376" i="31"/>
  <c r="M376" i="31"/>
  <c r="N376" i="31"/>
  <c r="O376" i="31"/>
  <c r="Q376" i="31" s="1"/>
  <c r="P376" i="31"/>
  <c r="B377" i="31"/>
  <c r="C377" i="31"/>
  <c r="D377" i="31"/>
  <c r="E377" i="31"/>
  <c r="M377" i="31" s="1"/>
  <c r="O377" i="31" s="1"/>
  <c r="F377" i="31"/>
  <c r="G377" i="31"/>
  <c r="H377" i="31"/>
  <c r="I377" i="31"/>
  <c r="N377" i="31" s="1"/>
  <c r="P377" i="31"/>
  <c r="Q377" i="31"/>
  <c r="B378" i="31"/>
  <c r="C378" i="31"/>
  <c r="D378" i="31"/>
  <c r="E378" i="31"/>
  <c r="F378" i="31"/>
  <c r="G378" i="31"/>
  <c r="H378" i="31"/>
  <c r="I378" i="31"/>
  <c r="N378" i="31" s="1"/>
  <c r="M378" i="31"/>
  <c r="O378" i="31" s="1"/>
  <c r="Q378" i="31" s="1"/>
  <c r="P378" i="31"/>
  <c r="B379" i="31"/>
  <c r="C379" i="31"/>
  <c r="D379" i="31"/>
  <c r="E379" i="31"/>
  <c r="M379" i="31" s="1"/>
  <c r="F379" i="31"/>
  <c r="G379" i="31"/>
  <c r="H379" i="31"/>
  <c r="I379" i="31"/>
  <c r="N379" i="31"/>
  <c r="O379" i="31"/>
  <c r="Q379" i="31" s="1"/>
  <c r="P379" i="31"/>
  <c r="B380" i="31"/>
  <c r="C380" i="31"/>
  <c r="D380" i="31"/>
  <c r="E380" i="31"/>
  <c r="F380" i="31"/>
  <c r="G380" i="31"/>
  <c r="H380" i="31"/>
  <c r="I380" i="31"/>
  <c r="M380" i="31"/>
  <c r="O380" i="31" s="1"/>
  <c r="Q380" i="31" s="1"/>
  <c r="N380" i="31"/>
  <c r="P380" i="31"/>
  <c r="B381" i="31"/>
  <c r="C381" i="31"/>
  <c r="D381" i="31"/>
  <c r="E381" i="31"/>
  <c r="F381" i="31"/>
  <c r="G381" i="31"/>
  <c r="H381" i="31"/>
  <c r="I381" i="31"/>
  <c r="M381" i="31"/>
  <c r="O381" i="31" s="1"/>
  <c r="Q381" i="31" s="1"/>
  <c r="N381" i="31"/>
  <c r="P381" i="31"/>
  <c r="B382" i="31"/>
  <c r="C382" i="31"/>
  <c r="D382" i="31"/>
  <c r="E382" i="31"/>
  <c r="M382" i="31" s="1"/>
  <c r="O382" i="31" s="1"/>
  <c r="F382" i="31"/>
  <c r="G382" i="31"/>
  <c r="H382" i="31"/>
  <c r="I382" i="31"/>
  <c r="N382" i="31" s="1"/>
  <c r="P382" i="31"/>
  <c r="B383" i="31"/>
  <c r="C383" i="31"/>
  <c r="D383" i="31"/>
  <c r="E383" i="31"/>
  <c r="F383" i="31"/>
  <c r="G383" i="31"/>
  <c r="H383" i="31"/>
  <c r="I383" i="31"/>
  <c r="N383" i="31" s="1"/>
  <c r="M383" i="31"/>
  <c r="O383" i="31"/>
  <c r="Q383" i="31" s="1"/>
  <c r="P383" i="31"/>
  <c r="B384" i="31"/>
  <c r="C384" i="31"/>
  <c r="D384" i="31"/>
  <c r="E384" i="31"/>
  <c r="F384" i="31"/>
  <c r="G384" i="31"/>
  <c r="H384" i="31"/>
  <c r="I384" i="31"/>
  <c r="M384" i="31"/>
  <c r="N384" i="31"/>
  <c r="O384" i="31"/>
  <c r="Q384" i="31" s="1"/>
  <c r="P384" i="31"/>
  <c r="B385" i="31"/>
  <c r="C385" i="31"/>
  <c r="D385" i="31"/>
  <c r="E385" i="31"/>
  <c r="M385" i="31" s="1"/>
  <c r="O385" i="31" s="1"/>
  <c r="Q385" i="31" s="1"/>
  <c r="F385" i="31"/>
  <c r="G385" i="31"/>
  <c r="H385" i="31"/>
  <c r="I385" i="31"/>
  <c r="N385" i="31" s="1"/>
  <c r="P385" i="31"/>
  <c r="B386" i="31"/>
  <c r="C386" i="31"/>
  <c r="D386" i="31"/>
  <c r="E386" i="31"/>
  <c r="F386" i="31"/>
  <c r="G386" i="31"/>
  <c r="H386" i="31"/>
  <c r="I386" i="31"/>
  <c r="N386" i="31" s="1"/>
  <c r="M386" i="31"/>
  <c r="O386" i="31" s="1"/>
  <c r="Q386" i="31" s="1"/>
  <c r="P386" i="31"/>
  <c r="B387" i="31"/>
  <c r="C387" i="31"/>
  <c r="D387" i="31"/>
  <c r="E387" i="31"/>
  <c r="M387" i="31" s="1"/>
  <c r="O387" i="31" s="1"/>
  <c r="Q387" i="31" s="1"/>
  <c r="F387" i="31"/>
  <c r="G387" i="31"/>
  <c r="H387" i="31"/>
  <c r="I387" i="31"/>
  <c r="N387" i="31"/>
  <c r="P387" i="31"/>
  <c r="B388" i="31"/>
  <c r="C388" i="31"/>
  <c r="D388" i="31"/>
  <c r="E388" i="31"/>
  <c r="F388" i="31"/>
  <c r="G388" i="31"/>
  <c r="H388" i="31"/>
  <c r="I388" i="31"/>
  <c r="M388" i="31"/>
  <c r="O388" i="31" s="1"/>
  <c r="Q388" i="31" s="1"/>
  <c r="N388" i="31"/>
  <c r="P388" i="31"/>
  <c r="B389" i="31"/>
  <c r="C389" i="31"/>
  <c r="D389" i="31"/>
  <c r="E389" i="31"/>
  <c r="F389" i="31"/>
  <c r="G389" i="31"/>
  <c r="H389" i="31"/>
  <c r="I389" i="31"/>
  <c r="M389" i="31"/>
  <c r="O389" i="31" s="1"/>
  <c r="Q389" i="31" s="1"/>
  <c r="N389" i="31"/>
  <c r="P389" i="31"/>
  <c r="B390" i="31"/>
  <c r="C390" i="31"/>
  <c r="D390" i="31"/>
  <c r="E390" i="31"/>
  <c r="M390" i="31" s="1"/>
  <c r="O390" i="31" s="1"/>
  <c r="Q390" i="31" s="1"/>
  <c r="F390" i="31"/>
  <c r="G390" i="31"/>
  <c r="H390" i="31"/>
  <c r="I390" i="31"/>
  <c r="N390" i="31" s="1"/>
  <c r="P390" i="31"/>
  <c r="B391" i="31"/>
  <c r="C391" i="31"/>
  <c r="D391" i="31"/>
  <c r="E391" i="31"/>
  <c r="F391" i="31"/>
  <c r="G391" i="31"/>
  <c r="H391" i="31"/>
  <c r="I391" i="31"/>
  <c r="N391" i="31" s="1"/>
  <c r="M391" i="31"/>
  <c r="O391" i="31"/>
  <c r="Q391" i="31" s="1"/>
  <c r="P391" i="31"/>
  <c r="B392" i="31"/>
  <c r="C392" i="31"/>
  <c r="D392" i="31"/>
  <c r="E392" i="31"/>
  <c r="F392" i="31"/>
  <c r="G392" i="31"/>
  <c r="H392" i="31"/>
  <c r="I392" i="31"/>
  <c r="M392" i="31"/>
  <c r="N392" i="31"/>
  <c r="O392" i="31"/>
  <c r="Q392" i="31" s="1"/>
  <c r="P392" i="31"/>
  <c r="B393" i="31"/>
  <c r="C393" i="31"/>
  <c r="D393" i="31"/>
  <c r="E393" i="31"/>
  <c r="M393" i="31" s="1"/>
  <c r="O393" i="31" s="1"/>
  <c r="F393" i="31"/>
  <c r="G393" i="31"/>
  <c r="H393" i="31"/>
  <c r="I393" i="31"/>
  <c r="N393" i="31" s="1"/>
  <c r="P393" i="31"/>
  <c r="Q393" i="31"/>
  <c r="B394" i="31"/>
  <c r="C394" i="31"/>
  <c r="D394" i="31"/>
  <c r="E394" i="31"/>
  <c r="F394" i="31"/>
  <c r="G394" i="31"/>
  <c r="H394" i="31"/>
  <c r="I394" i="31"/>
  <c r="N394" i="31" s="1"/>
  <c r="M394" i="31"/>
  <c r="O394" i="31" s="1"/>
  <c r="Q394" i="31" s="1"/>
  <c r="P394" i="31"/>
  <c r="B395" i="31"/>
  <c r="C395" i="31"/>
  <c r="D395" i="31"/>
  <c r="E395" i="31"/>
  <c r="M395" i="31" s="1"/>
  <c r="F395" i="31"/>
  <c r="G395" i="31"/>
  <c r="H395" i="31"/>
  <c r="I395" i="31"/>
  <c r="N395" i="31"/>
  <c r="O395" i="31"/>
  <c r="P395" i="31"/>
  <c r="B396" i="31"/>
  <c r="C396" i="31"/>
  <c r="D396" i="31"/>
  <c r="E396" i="31"/>
  <c r="F396" i="31"/>
  <c r="G396" i="31"/>
  <c r="H396" i="31"/>
  <c r="I396" i="31"/>
  <c r="M396" i="31"/>
  <c r="O396" i="31" s="1"/>
  <c r="Q396" i="31" s="1"/>
  <c r="N396" i="31"/>
  <c r="P396" i="31"/>
  <c r="B397" i="31"/>
  <c r="C397" i="31"/>
  <c r="D397" i="31"/>
  <c r="E397" i="31"/>
  <c r="F397" i="31"/>
  <c r="G397" i="31"/>
  <c r="H397" i="31"/>
  <c r="I397" i="31"/>
  <c r="M397" i="31"/>
  <c r="O397" i="31" s="1"/>
  <c r="Q397" i="31" s="1"/>
  <c r="N397" i="31"/>
  <c r="P397" i="31"/>
  <c r="B398" i="31"/>
  <c r="C398" i="31"/>
  <c r="D398" i="31"/>
  <c r="E398" i="31"/>
  <c r="M398" i="31" s="1"/>
  <c r="O398" i="31" s="1"/>
  <c r="F398" i="31"/>
  <c r="G398" i="31"/>
  <c r="H398" i="31"/>
  <c r="I398" i="31"/>
  <c r="N398" i="31" s="1"/>
  <c r="P398" i="31"/>
  <c r="Q398" i="31"/>
  <c r="B399" i="31"/>
  <c r="C399" i="31"/>
  <c r="D399" i="31"/>
  <c r="E399" i="31"/>
  <c r="F399" i="31"/>
  <c r="G399" i="31"/>
  <c r="H399" i="31"/>
  <c r="I399" i="31"/>
  <c r="N399" i="31" s="1"/>
  <c r="M399" i="31"/>
  <c r="O399" i="31"/>
  <c r="Q399" i="31" s="1"/>
  <c r="P399" i="31"/>
  <c r="B400" i="31"/>
  <c r="C400" i="31"/>
  <c r="D400" i="31"/>
  <c r="E400" i="31"/>
  <c r="F400" i="31"/>
  <c r="G400" i="31"/>
  <c r="H400" i="31"/>
  <c r="I400" i="31"/>
  <c r="M400" i="31"/>
  <c r="N400" i="31"/>
  <c r="O400" i="31"/>
  <c r="Q400" i="31" s="1"/>
  <c r="P400" i="31"/>
  <c r="B401" i="31"/>
  <c r="C401" i="31"/>
  <c r="D401" i="31"/>
  <c r="E401" i="31"/>
  <c r="M401" i="31" s="1"/>
  <c r="O401" i="31" s="1"/>
  <c r="F401" i="31"/>
  <c r="G401" i="31"/>
  <c r="H401" i="31"/>
  <c r="I401" i="31"/>
  <c r="N401" i="31" s="1"/>
  <c r="P401" i="31"/>
  <c r="Q401" i="31"/>
  <c r="B402" i="31"/>
  <c r="C402" i="31"/>
  <c r="D402" i="31"/>
  <c r="E402" i="31"/>
  <c r="F402" i="31"/>
  <c r="G402" i="31"/>
  <c r="H402" i="31"/>
  <c r="I402" i="31"/>
  <c r="N402" i="31" s="1"/>
  <c r="M402" i="31"/>
  <c r="O402" i="31" s="1"/>
  <c r="Q402" i="31" s="1"/>
  <c r="P402" i="31"/>
  <c r="B403" i="31"/>
  <c r="C403" i="31"/>
  <c r="D403" i="31"/>
  <c r="E403" i="31"/>
  <c r="M403" i="31" s="1"/>
  <c r="F403" i="31"/>
  <c r="G403" i="31"/>
  <c r="H403" i="31"/>
  <c r="I403" i="31"/>
  <c r="N403" i="31"/>
  <c r="O403" i="31"/>
  <c r="Q403" i="31" s="1"/>
  <c r="P403" i="31"/>
  <c r="B404" i="31"/>
  <c r="C404" i="31"/>
  <c r="D404" i="31"/>
  <c r="E404" i="31"/>
  <c r="F404" i="31"/>
  <c r="G404" i="31"/>
  <c r="H404" i="31"/>
  <c r="I404" i="31"/>
  <c r="M404" i="31"/>
  <c r="O404" i="31" s="1"/>
  <c r="N404" i="31"/>
  <c r="P404" i="31"/>
  <c r="Q404" i="31"/>
  <c r="B405" i="31"/>
  <c r="C405" i="31"/>
  <c r="D405" i="31"/>
  <c r="E405" i="31"/>
  <c r="F405" i="31"/>
  <c r="G405" i="31"/>
  <c r="H405" i="31"/>
  <c r="I405" i="31"/>
  <c r="M405" i="31"/>
  <c r="O405" i="31" s="1"/>
  <c r="Q405" i="31" s="1"/>
  <c r="N405" i="31"/>
  <c r="P405" i="31"/>
  <c r="B406" i="31"/>
  <c r="C406" i="31"/>
  <c r="D406" i="31"/>
  <c r="E406" i="31"/>
  <c r="M406" i="31" s="1"/>
  <c r="O406" i="31" s="1"/>
  <c r="Q406" i="31" s="1"/>
  <c r="F406" i="31"/>
  <c r="G406" i="31"/>
  <c r="H406" i="31"/>
  <c r="I406" i="31"/>
  <c r="N406" i="31" s="1"/>
  <c r="P406" i="31"/>
  <c r="B407" i="31"/>
  <c r="C407" i="31"/>
  <c r="D407" i="31"/>
  <c r="E407" i="31"/>
  <c r="F407" i="31"/>
  <c r="G407" i="31"/>
  <c r="H407" i="31"/>
  <c r="I407" i="31"/>
  <c r="N407" i="31" s="1"/>
  <c r="M407" i="31"/>
  <c r="O407" i="31"/>
  <c r="Q407" i="31" s="1"/>
  <c r="P407" i="31"/>
  <c r="B408" i="31"/>
  <c r="C408" i="31"/>
  <c r="D408" i="31"/>
  <c r="E408" i="31"/>
  <c r="F408" i="31"/>
  <c r="G408" i="31"/>
  <c r="H408" i="31"/>
  <c r="I408" i="31"/>
  <c r="M408" i="31"/>
  <c r="O408" i="31" s="1"/>
  <c r="Q408" i="31" s="1"/>
  <c r="N408" i="31"/>
  <c r="P408" i="31"/>
  <c r="B409" i="31"/>
  <c r="C409" i="31"/>
  <c r="D409" i="31"/>
  <c r="E409" i="31"/>
  <c r="M409" i="31" s="1"/>
  <c r="O409" i="31" s="1"/>
  <c r="F409" i="31"/>
  <c r="G409" i="31"/>
  <c r="H409" i="31"/>
  <c r="I409" i="31"/>
  <c r="N409" i="31" s="1"/>
  <c r="P409" i="31"/>
  <c r="Q409" i="31"/>
  <c r="B410" i="31"/>
  <c r="C410" i="31"/>
  <c r="D410" i="31"/>
  <c r="E410" i="31"/>
  <c r="F410" i="31"/>
  <c r="G410" i="31"/>
  <c r="H410" i="31"/>
  <c r="I410" i="31"/>
  <c r="N410" i="31" s="1"/>
  <c r="M410" i="31"/>
  <c r="O410" i="31"/>
  <c r="Q410" i="31" s="1"/>
  <c r="P410" i="31"/>
  <c r="B411" i="31"/>
  <c r="C411" i="31"/>
  <c r="D411" i="31"/>
  <c r="E411" i="31"/>
  <c r="M411" i="31" s="1"/>
  <c r="F411" i="31"/>
  <c r="G411" i="31"/>
  <c r="H411" i="31"/>
  <c r="I411" i="31"/>
  <c r="N411" i="31"/>
  <c r="O411" i="31"/>
  <c r="P411" i="31"/>
  <c r="B412" i="31"/>
  <c r="C412" i="31"/>
  <c r="D412" i="31"/>
  <c r="E412" i="31"/>
  <c r="F412" i="31"/>
  <c r="G412" i="31"/>
  <c r="H412" i="31"/>
  <c r="I412" i="31"/>
  <c r="M412" i="31"/>
  <c r="O412" i="31" s="1"/>
  <c r="N412" i="31"/>
  <c r="P412" i="31"/>
  <c r="Q412" i="31"/>
  <c r="B413" i="31"/>
  <c r="C413" i="31"/>
  <c r="D413" i="31"/>
  <c r="E413" i="31"/>
  <c r="M413" i="31" s="1"/>
  <c r="O413" i="31" s="1"/>
  <c r="Q413" i="31" s="1"/>
  <c r="F413" i="31"/>
  <c r="G413" i="31"/>
  <c r="H413" i="31"/>
  <c r="I413" i="31"/>
  <c r="N413" i="31" s="1"/>
  <c r="P413" i="31"/>
  <c r="B414" i="31"/>
  <c r="C414" i="31"/>
  <c r="D414" i="31"/>
  <c r="E414" i="31"/>
  <c r="M414" i="31" s="1"/>
  <c r="F414" i="31"/>
  <c r="G414" i="31"/>
  <c r="H414" i="31"/>
  <c r="I414" i="31"/>
  <c r="N414" i="31" s="1"/>
  <c r="O414" i="31"/>
  <c r="Q414" i="31" s="1"/>
  <c r="P414" i="31"/>
  <c r="B415" i="31"/>
  <c r="C415" i="31"/>
  <c r="D415" i="31"/>
  <c r="E415" i="31"/>
  <c r="F415" i="31"/>
  <c r="G415" i="31"/>
  <c r="H415" i="31"/>
  <c r="I415" i="31"/>
  <c r="N415" i="31" s="1"/>
  <c r="M415" i="31"/>
  <c r="O415" i="31"/>
  <c r="Q415" i="31" s="1"/>
  <c r="P415" i="31"/>
  <c r="B416" i="31"/>
  <c r="C416" i="31"/>
  <c r="D416" i="31"/>
  <c r="E416" i="31"/>
  <c r="F416" i="31"/>
  <c r="G416" i="31"/>
  <c r="H416" i="31"/>
  <c r="I416" i="31"/>
  <c r="M416" i="31"/>
  <c r="O416" i="31" s="1"/>
  <c r="Q416" i="31" s="1"/>
  <c r="N416" i="31"/>
  <c r="P416" i="31"/>
  <c r="B417" i="31"/>
  <c r="C417" i="31"/>
  <c r="D417" i="31"/>
  <c r="E417" i="31"/>
  <c r="M417" i="31" s="1"/>
  <c r="O417" i="31" s="1"/>
  <c r="Q417" i="31" s="1"/>
  <c r="F417" i="31"/>
  <c r="G417" i="31"/>
  <c r="H417" i="31"/>
  <c r="I417" i="31"/>
  <c r="N417" i="31" s="1"/>
  <c r="P417" i="31"/>
  <c r="B418" i="31"/>
  <c r="C418" i="31"/>
  <c r="D418" i="31"/>
  <c r="E418" i="31"/>
  <c r="F418" i="31"/>
  <c r="G418" i="31"/>
  <c r="H418" i="31"/>
  <c r="I418" i="31"/>
  <c r="N418" i="31" s="1"/>
  <c r="M418" i="31"/>
  <c r="O418" i="31"/>
  <c r="Q418" i="31" s="1"/>
  <c r="P418" i="31"/>
  <c r="B419" i="31"/>
  <c r="C419" i="31"/>
  <c r="D419" i="31"/>
  <c r="E419" i="31"/>
  <c r="M419" i="31" s="1"/>
  <c r="O419" i="31" s="1"/>
  <c r="Q419" i="31" s="1"/>
  <c r="F419" i="31"/>
  <c r="G419" i="31"/>
  <c r="H419" i="31"/>
  <c r="I419" i="31"/>
  <c r="N419" i="31"/>
  <c r="P419" i="31"/>
  <c r="B420" i="31"/>
  <c r="C420" i="31"/>
  <c r="D420" i="31"/>
  <c r="E420" i="31"/>
  <c r="F420" i="31"/>
  <c r="G420" i="31"/>
  <c r="H420" i="31"/>
  <c r="I420" i="31"/>
  <c r="M420" i="31"/>
  <c r="O420" i="31" s="1"/>
  <c r="N420" i="31"/>
  <c r="P420" i="31"/>
  <c r="Q420" i="31"/>
  <c r="B421" i="31"/>
  <c r="C421" i="31"/>
  <c r="D421" i="31"/>
  <c r="E421" i="31"/>
  <c r="F421" i="31"/>
  <c r="G421" i="31"/>
  <c r="H421" i="31"/>
  <c r="I421" i="31"/>
  <c r="N421" i="31" s="1"/>
  <c r="M421" i="31"/>
  <c r="O421" i="31" s="1"/>
  <c r="Q421" i="31" s="1"/>
  <c r="P421" i="31"/>
  <c r="B422" i="31"/>
  <c r="C422" i="31"/>
  <c r="D422" i="31"/>
  <c r="E422" i="31"/>
  <c r="M422" i="31" s="1"/>
  <c r="F422" i="31"/>
  <c r="G422" i="31"/>
  <c r="H422" i="31"/>
  <c r="I422" i="31"/>
  <c r="N422" i="31" s="1"/>
  <c r="O422" i="31"/>
  <c r="Q422" i="31" s="1"/>
  <c r="P422" i="31"/>
  <c r="B423" i="31"/>
  <c r="C423" i="31"/>
  <c r="D423" i="31"/>
  <c r="E423" i="31"/>
  <c r="F423" i="31"/>
  <c r="G423" i="31"/>
  <c r="H423" i="31"/>
  <c r="I423" i="31"/>
  <c r="M423" i="31"/>
  <c r="N423" i="31"/>
  <c r="O423" i="31"/>
  <c r="Q423" i="31" s="1"/>
  <c r="P423" i="31"/>
  <c r="B424" i="31"/>
  <c r="C424" i="31"/>
  <c r="D424" i="31"/>
  <c r="E424" i="31"/>
  <c r="F424" i="31"/>
  <c r="G424" i="31"/>
  <c r="H424" i="31"/>
  <c r="I424" i="31"/>
  <c r="M424" i="31"/>
  <c r="N424" i="31"/>
  <c r="O424" i="31"/>
  <c r="Q424" i="31" s="1"/>
  <c r="P424" i="31"/>
  <c r="B425" i="31"/>
  <c r="C425" i="31"/>
  <c r="D425" i="31"/>
  <c r="E425" i="31"/>
  <c r="M425" i="31" s="1"/>
  <c r="O425" i="31" s="1"/>
  <c r="F425" i="31"/>
  <c r="G425" i="31"/>
  <c r="H425" i="31"/>
  <c r="I425" i="31"/>
  <c r="N425" i="31" s="1"/>
  <c r="P425" i="31"/>
  <c r="Q425" i="31"/>
  <c r="B426" i="31"/>
  <c r="C426" i="31"/>
  <c r="D426" i="31"/>
  <c r="E426" i="31"/>
  <c r="F426" i="31"/>
  <c r="G426" i="31"/>
  <c r="H426" i="31"/>
  <c r="I426" i="31"/>
  <c r="N426" i="31" s="1"/>
  <c r="M426" i="31"/>
  <c r="O426" i="31"/>
  <c r="Q426" i="31" s="1"/>
  <c r="P426" i="31"/>
  <c r="B427" i="31"/>
  <c r="C427" i="31"/>
  <c r="D427" i="31"/>
  <c r="E427" i="31"/>
  <c r="M427" i="31" s="1"/>
  <c r="O427" i="31" s="1"/>
  <c r="Q427" i="31" s="1"/>
  <c r="F427" i="31"/>
  <c r="G427" i="31"/>
  <c r="H427" i="31"/>
  <c r="I427" i="31"/>
  <c r="N427" i="31"/>
  <c r="P427" i="31"/>
  <c r="B428" i="31"/>
  <c r="C428" i="31"/>
  <c r="D428" i="31"/>
  <c r="E428" i="31"/>
  <c r="F428" i="31"/>
  <c r="G428" i="31"/>
  <c r="H428" i="31"/>
  <c r="I428" i="31"/>
  <c r="M428" i="31"/>
  <c r="O428" i="31" s="1"/>
  <c r="Q428" i="31" s="1"/>
  <c r="N428" i="31"/>
  <c r="P428" i="31"/>
  <c r="B429" i="31"/>
  <c r="C429" i="31"/>
  <c r="D429" i="31"/>
  <c r="E429" i="31"/>
  <c r="F429" i="31"/>
  <c r="G429" i="31"/>
  <c r="H429" i="31"/>
  <c r="I429" i="31"/>
  <c r="N429" i="31" s="1"/>
  <c r="M429" i="31"/>
  <c r="O429" i="31" s="1"/>
  <c r="Q429" i="31" s="1"/>
  <c r="P429" i="31"/>
  <c r="B430" i="31"/>
  <c r="C430" i="31"/>
  <c r="D430" i="31"/>
  <c r="E430" i="31"/>
  <c r="M430" i="31" s="1"/>
  <c r="F430" i="31"/>
  <c r="G430" i="31"/>
  <c r="H430" i="31"/>
  <c r="I430" i="31"/>
  <c r="N430" i="31" s="1"/>
  <c r="O430" i="31"/>
  <c r="Q430" i="31" s="1"/>
  <c r="P430" i="31"/>
  <c r="B431" i="31"/>
  <c r="C431" i="31"/>
  <c r="D431" i="31"/>
  <c r="E431" i="31"/>
  <c r="F431" i="31"/>
  <c r="G431" i="31"/>
  <c r="H431" i="31"/>
  <c r="I431" i="31"/>
  <c r="M431" i="31"/>
  <c r="N431" i="31"/>
  <c r="O431" i="31"/>
  <c r="Q431" i="31" s="1"/>
  <c r="P431" i="31"/>
  <c r="B432" i="31"/>
  <c r="C432" i="31"/>
  <c r="D432" i="31"/>
  <c r="E432" i="31"/>
  <c r="F432" i="31"/>
  <c r="G432" i="31"/>
  <c r="H432" i="31"/>
  <c r="I432" i="31"/>
  <c r="M432" i="31"/>
  <c r="N432" i="31"/>
  <c r="O432" i="31"/>
  <c r="Q432" i="31" s="1"/>
  <c r="P432" i="31"/>
  <c r="B433" i="31"/>
  <c r="C433" i="31"/>
  <c r="D433" i="31"/>
  <c r="E433" i="31"/>
  <c r="F433" i="31"/>
  <c r="G433" i="31"/>
  <c r="H433" i="31"/>
  <c r="I433" i="31"/>
  <c r="N433" i="31" s="1"/>
  <c r="M433" i="31"/>
  <c r="O433" i="31" s="1"/>
  <c r="Q433" i="31" s="1"/>
  <c r="P433" i="31"/>
  <c r="B434" i="31"/>
  <c r="C434" i="31"/>
  <c r="D434" i="31"/>
  <c r="E434" i="31"/>
  <c r="M434" i="31" s="1"/>
  <c r="O434" i="31" s="1"/>
  <c r="Q434" i="31" s="1"/>
  <c r="F434" i="31"/>
  <c r="G434" i="31"/>
  <c r="H434" i="31"/>
  <c r="I434" i="31"/>
  <c r="N434" i="31"/>
  <c r="P434" i="31"/>
  <c r="B435" i="31"/>
  <c r="C435" i="31"/>
  <c r="D435" i="31"/>
  <c r="E435" i="31"/>
  <c r="F435" i="31"/>
  <c r="G435" i="31"/>
  <c r="H435" i="31"/>
  <c r="I435" i="31"/>
  <c r="M435" i="31"/>
  <c r="N435" i="31"/>
  <c r="O435" i="31"/>
  <c r="Q435" i="31" s="1"/>
  <c r="P435" i="31"/>
  <c r="B436" i="31"/>
  <c r="C436" i="31"/>
  <c r="D436" i="31"/>
  <c r="E436" i="31"/>
  <c r="F436" i="31"/>
  <c r="G436" i="31"/>
  <c r="H436" i="31"/>
  <c r="I436" i="31"/>
  <c r="M436" i="31"/>
  <c r="O436" i="31" s="1"/>
  <c r="Q436" i="31" s="1"/>
  <c r="N436" i="31"/>
  <c r="P436" i="31"/>
  <c r="B437" i="31"/>
  <c r="C437" i="31"/>
  <c r="D437" i="31"/>
  <c r="E437" i="31"/>
  <c r="M437" i="31" s="1"/>
  <c r="O437" i="31" s="1"/>
  <c r="Q437" i="31" s="1"/>
  <c r="F437" i="31"/>
  <c r="G437" i="31"/>
  <c r="H437" i="31"/>
  <c r="I437" i="31"/>
  <c r="N437" i="31" s="1"/>
  <c r="P437" i="31"/>
  <c r="B438" i="31"/>
  <c r="C438" i="31"/>
  <c r="D438" i="31"/>
  <c r="E438" i="31"/>
  <c r="M438" i="31" s="1"/>
  <c r="O438" i="31" s="1"/>
  <c r="Q438" i="31" s="1"/>
  <c r="F438" i="31"/>
  <c r="G438" i="31"/>
  <c r="H438" i="31"/>
  <c r="I438" i="31"/>
  <c r="N438" i="31" s="1"/>
  <c r="P438" i="31"/>
  <c r="B439" i="31"/>
  <c r="C439" i="31"/>
  <c r="D439" i="31"/>
  <c r="E439" i="31"/>
  <c r="M439" i="31" s="1"/>
  <c r="O439" i="31" s="1"/>
  <c r="Q439" i="31" s="1"/>
  <c r="F439" i="31"/>
  <c r="G439" i="31"/>
  <c r="H439" i="31"/>
  <c r="I439" i="31"/>
  <c r="N439" i="31"/>
  <c r="P439" i="31"/>
  <c r="B440" i="31"/>
  <c r="C440" i="31"/>
  <c r="D440" i="31"/>
  <c r="E440" i="31"/>
  <c r="F440" i="31"/>
  <c r="G440" i="31"/>
  <c r="H440" i="31"/>
  <c r="I440" i="31"/>
  <c r="M440" i="31"/>
  <c r="O440" i="31" s="1"/>
  <c r="Q440" i="31" s="1"/>
  <c r="N440" i="31"/>
  <c r="P440" i="31"/>
  <c r="B441" i="31"/>
  <c r="C441" i="31"/>
  <c r="D441" i="31"/>
  <c r="E441" i="31"/>
  <c r="F441" i="31"/>
  <c r="G441" i="31"/>
  <c r="H441" i="31"/>
  <c r="I441" i="31"/>
  <c r="N441" i="31" s="1"/>
  <c r="M441" i="31"/>
  <c r="O441" i="31" s="1"/>
  <c r="Q441" i="31" s="1"/>
  <c r="P441" i="31"/>
  <c r="B442" i="31"/>
  <c r="C442" i="31"/>
  <c r="D442" i="31"/>
  <c r="E442" i="31"/>
  <c r="M442" i="31" s="1"/>
  <c r="O442" i="31" s="1"/>
  <c r="Q442" i="31" s="1"/>
  <c r="F442" i="31"/>
  <c r="G442" i="31"/>
  <c r="H442" i="31"/>
  <c r="I442" i="31"/>
  <c r="N442" i="31" s="1"/>
  <c r="P442" i="31"/>
  <c r="B443" i="31"/>
  <c r="C443" i="31"/>
  <c r="D443" i="31"/>
  <c r="E443" i="31"/>
  <c r="F443" i="31"/>
  <c r="G443" i="31"/>
  <c r="H443" i="31"/>
  <c r="I443" i="31"/>
  <c r="M443" i="31"/>
  <c r="N443" i="31"/>
  <c r="O443" i="31"/>
  <c r="Q443" i="31" s="1"/>
  <c r="P443" i="31"/>
  <c r="B444" i="31"/>
  <c r="C444" i="31"/>
  <c r="D444" i="31"/>
  <c r="E444" i="31"/>
  <c r="F444" i="31"/>
  <c r="G444" i="31"/>
  <c r="H444" i="31"/>
  <c r="I444" i="31"/>
  <c r="M444" i="31"/>
  <c r="O444" i="31" s="1"/>
  <c r="Q444" i="31" s="1"/>
  <c r="N444" i="31"/>
  <c r="P444" i="31"/>
  <c r="B445" i="31"/>
  <c r="C445" i="31"/>
  <c r="D445" i="31"/>
  <c r="E445" i="31"/>
  <c r="M445" i="31" s="1"/>
  <c r="O445" i="31" s="1"/>
  <c r="Q445" i="31" s="1"/>
  <c r="F445" i="31"/>
  <c r="G445" i="31"/>
  <c r="H445" i="31"/>
  <c r="I445" i="31"/>
  <c r="N445" i="31" s="1"/>
  <c r="P445" i="31"/>
  <c r="B446" i="31"/>
  <c r="C446" i="31"/>
  <c r="D446" i="31"/>
  <c r="E446" i="31"/>
  <c r="M446" i="31" s="1"/>
  <c r="O446" i="31" s="1"/>
  <c r="Q446" i="31" s="1"/>
  <c r="F446" i="31"/>
  <c r="G446" i="31"/>
  <c r="H446" i="31"/>
  <c r="I446" i="31"/>
  <c r="N446" i="31" s="1"/>
  <c r="P446" i="31"/>
  <c r="B447" i="31"/>
  <c r="C447" i="31"/>
  <c r="D447" i="31"/>
  <c r="E447" i="31"/>
  <c r="M447" i="31" s="1"/>
  <c r="O447" i="31" s="1"/>
  <c r="Q447" i="31" s="1"/>
  <c r="F447" i="31"/>
  <c r="G447" i="31"/>
  <c r="H447" i="31"/>
  <c r="I447" i="31"/>
  <c r="N447" i="31"/>
  <c r="P447" i="31"/>
  <c r="B448" i="31"/>
  <c r="C448" i="31"/>
  <c r="D448" i="31"/>
  <c r="E448" i="31"/>
  <c r="F448" i="31"/>
  <c r="G448" i="31"/>
  <c r="H448" i="31"/>
  <c r="I448" i="31"/>
  <c r="N448" i="31" s="1"/>
  <c r="M448" i="31"/>
  <c r="O448" i="31" s="1"/>
  <c r="Q448" i="31" s="1"/>
  <c r="P448" i="31"/>
  <c r="B449" i="31"/>
  <c r="C449" i="31"/>
  <c r="D449" i="31"/>
  <c r="E449" i="31"/>
  <c r="F449" i="31"/>
  <c r="G449" i="31"/>
  <c r="H449" i="31"/>
  <c r="I449" i="31"/>
  <c r="N449" i="31" s="1"/>
  <c r="M449" i="31"/>
  <c r="O449" i="31" s="1"/>
  <c r="Q449" i="31" s="1"/>
  <c r="P449" i="31"/>
  <c r="B450" i="31"/>
  <c r="C450" i="31"/>
  <c r="D450" i="31"/>
  <c r="E450" i="31"/>
  <c r="M450" i="31" s="1"/>
  <c r="O450" i="31" s="1"/>
  <c r="Q450" i="31" s="1"/>
  <c r="F450" i="31"/>
  <c r="G450" i="31"/>
  <c r="H450" i="31"/>
  <c r="I450" i="31"/>
  <c r="N450" i="31" s="1"/>
  <c r="P450" i="31"/>
  <c r="B451" i="31"/>
  <c r="C451" i="31"/>
  <c r="D451" i="31"/>
  <c r="E451" i="31"/>
  <c r="F451" i="31"/>
  <c r="G451" i="31"/>
  <c r="H451" i="31"/>
  <c r="I451" i="31"/>
  <c r="M451" i="31"/>
  <c r="O451" i="31" s="1"/>
  <c r="Q451" i="31" s="1"/>
  <c r="N451" i="31"/>
  <c r="P451" i="31"/>
  <c r="B452" i="31"/>
  <c r="C452" i="31"/>
  <c r="D452" i="31"/>
  <c r="E452" i="31"/>
  <c r="F452" i="31"/>
  <c r="G452" i="31"/>
  <c r="H452" i="31"/>
  <c r="I452" i="31"/>
  <c r="M452" i="31"/>
  <c r="O452" i="31" s="1"/>
  <c r="Q452" i="31" s="1"/>
  <c r="N452" i="31"/>
  <c r="P452" i="31"/>
  <c r="B453" i="31"/>
  <c r="C453" i="31"/>
  <c r="D453" i="31"/>
  <c r="E453" i="31"/>
  <c r="M453" i="31" s="1"/>
  <c r="O453" i="31" s="1"/>
  <c r="Q453" i="31" s="1"/>
  <c r="F453" i="31"/>
  <c r="G453" i="31"/>
  <c r="H453" i="31"/>
  <c r="I453" i="31"/>
  <c r="N453" i="31" s="1"/>
  <c r="P453" i="31"/>
  <c r="B454" i="31"/>
  <c r="C454" i="31"/>
  <c r="D454" i="31"/>
  <c r="E454" i="31"/>
  <c r="M454" i="31" s="1"/>
  <c r="O454" i="31" s="1"/>
  <c r="Q454" i="31" s="1"/>
  <c r="F454" i="31"/>
  <c r="G454" i="31"/>
  <c r="H454" i="31"/>
  <c r="I454" i="31"/>
  <c r="N454" i="31" s="1"/>
  <c r="P454" i="31"/>
  <c r="B455" i="31"/>
  <c r="C455" i="31"/>
  <c r="D455" i="31"/>
  <c r="E455" i="31"/>
  <c r="M455" i="31" s="1"/>
  <c r="O455" i="31" s="1"/>
  <c r="Q455" i="31" s="1"/>
  <c r="F455" i="31"/>
  <c r="G455" i="31"/>
  <c r="H455" i="31"/>
  <c r="I455" i="31"/>
  <c r="N455" i="31"/>
  <c r="P455" i="31"/>
  <c r="B456" i="31"/>
  <c r="C456" i="31"/>
  <c r="D456" i="31"/>
  <c r="E456" i="31"/>
  <c r="F456" i="31"/>
  <c r="G456" i="31"/>
  <c r="H456" i="31"/>
  <c r="I456" i="31"/>
  <c r="N456" i="31" s="1"/>
  <c r="M456" i="31"/>
  <c r="O456" i="31" s="1"/>
  <c r="Q456" i="31" s="1"/>
  <c r="P456" i="31"/>
  <c r="B457" i="31"/>
  <c r="C457" i="31"/>
  <c r="D457" i="31"/>
  <c r="E457" i="31"/>
  <c r="F457" i="31"/>
  <c r="G457" i="31"/>
  <c r="H457" i="31"/>
  <c r="I457" i="31"/>
  <c r="N457" i="31" s="1"/>
  <c r="M457" i="31"/>
  <c r="O457" i="31" s="1"/>
  <c r="Q457" i="31" s="1"/>
  <c r="P457" i="31"/>
  <c r="B458" i="31"/>
  <c r="C458" i="31"/>
  <c r="D458" i="31"/>
  <c r="E458" i="31"/>
  <c r="M458" i="31" s="1"/>
  <c r="O458" i="31" s="1"/>
  <c r="Q458" i="31" s="1"/>
  <c r="F458" i="31"/>
  <c r="G458" i="31"/>
  <c r="H458" i="31"/>
  <c r="I458" i="31"/>
  <c r="N458" i="31" s="1"/>
  <c r="P458" i="31"/>
  <c r="B459" i="31"/>
  <c r="C459" i="31"/>
  <c r="D459" i="31"/>
  <c r="E459" i="31"/>
  <c r="F459" i="31"/>
  <c r="G459" i="31"/>
  <c r="H459" i="31"/>
  <c r="I459" i="31"/>
  <c r="M459" i="31"/>
  <c r="O459" i="31" s="1"/>
  <c r="Q459" i="31" s="1"/>
  <c r="N459" i="31"/>
  <c r="P459" i="31"/>
  <c r="B460" i="31"/>
  <c r="C460" i="31"/>
  <c r="D460" i="31"/>
  <c r="E460" i="31"/>
  <c r="F460" i="31"/>
  <c r="G460" i="31"/>
  <c r="H460" i="31"/>
  <c r="I460" i="31"/>
  <c r="M460" i="31"/>
  <c r="O460" i="31" s="1"/>
  <c r="Q460" i="31" s="1"/>
  <c r="N460" i="31"/>
  <c r="P460" i="31"/>
  <c r="B461" i="31"/>
  <c r="C461" i="31"/>
  <c r="D461" i="31"/>
  <c r="E461" i="31"/>
  <c r="M461" i="31" s="1"/>
  <c r="O461" i="31" s="1"/>
  <c r="Q461" i="31" s="1"/>
  <c r="F461" i="31"/>
  <c r="G461" i="31"/>
  <c r="H461" i="31"/>
  <c r="I461" i="31"/>
  <c r="N461" i="31" s="1"/>
  <c r="P461" i="31"/>
  <c r="B462" i="31"/>
  <c r="C462" i="31"/>
  <c r="D462" i="31"/>
  <c r="E462" i="31"/>
  <c r="M462" i="31" s="1"/>
  <c r="O462" i="31" s="1"/>
  <c r="Q462" i="31" s="1"/>
  <c r="F462" i="31"/>
  <c r="G462" i="31"/>
  <c r="H462" i="31"/>
  <c r="I462" i="31"/>
  <c r="N462" i="31" s="1"/>
  <c r="P462" i="31"/>
  <c r="B463" i="31"/>
  <c r="C463" i="31"/>
  <c r="D463" i="31"/>
  <c r="E463" i="31"/>
  <c r="M463" i="31" s="1"/>
  <c r="O463" i="31" s="1"/>
  <c r="Q463" i="31" s="1"/>
  <c r="F463" i="31"/>
  <c r="G463" i="31"/>
  <c r="H463" i="31"/>
  <c r="I463" i="31"/>
  <c r="N463" i="31"/>
  <c r="P463" i="31"/>
  <c r="B464" i="31"/>
  <c r="C464" i="31"/>
  <c r="D464" i="31"/>
  <c r="E464" i="31"/>
  <c r="F464" i="31"/>
  <c r="G464" i="31"/>
  <c r="H464" i="31"/>
  <c r="I464" i="31"/>
  <c r="N464" i="31" s="1"/>
  <c r="M464" i="31"/>
  <c r="O464" i="31" s="1"/>
  <c r="Q464" i="31" s="1"/>
  <c r="P464" i="31"/>
  <c r="B465" i="31"/>
  <c r="C465" i="31"/>
  <c r="D465" i="31"/>
  <c r="E465" i="31"/>
  <c r="F465" i="31"/>
  <c r="G465" i="31"/>
  <c r="H465" i="31"/>
  <c r="I465" i="31"/>
  <c r="N465" i="31" s="1"/>
  <c r="M465" i="31"/>
  <c r="O465" i="31" s="1"/>
  <c r="Q465" i="31" s="1"/>
  <c r="P465" i="31"/>
  <c r="B466" i="31"/>
  <c r="C466" i="31"/>
  <c r="D466" i="31"/>
  <c r="E466" i="31"/>
  <c r="M466" i="31" s="1"/>
  <c r="O466" i="31" s="1"/>
  <c r="Q466" i="31" s="1"/>
  <c r="F466" i="31"/>
  <c r="G466" i="31"/>
  <c r="H466" i="31"/>
  <c r="I466" i="31"/>
  <c r="N466" i="31" s="1"/>
  <c r="P466" i="31"/>
  <c r="B467" i="31"/>
  <c r="C467" i="31"/>
  <c r="D467" i="31"/>
  <c r="E467" i="31"/>
  <c r="F467" i="31"/>
  <c r="G467" i="31"/>
  <c r="H467" i="31"/>
  <c r="I467" i="31"/>
  <c r="M467" i="31"/>
  <c r="O467" i="31" s="1"/>
  <c r="Q467" i="31" s="1"/>
  <c r="N467" i="31"/>
  <c r="P467" i="31"/>
  <c r="B468" i="31"/>
  <c r="C468" i="31"/>
  <c r="D468" i="31"/>
  <c r="E468" i="31"/>
  <c r="F468" i="31"/>
  <c r="G468" i="31"/>
  <c r="H468" i="31"/>
  <c r="I468" i="31"/>
  <c r="M468" i="31"/>
  <c r="O468" i="31" s="1"/>
  <c r="Q468" i="31" s="1"/>
  <c r="N468" i="31"/>
  <c r="P468" i="31"/>
  <c r="B469" i="31"/>
  <c r="C469" i="31"/>
  <c r="D469" i="31"/>
  <c r="E469" i="31"/>
  <c r="M469" i="31" s="1"/>
  <c r="O469" i="31" s="1"/>
  <c r="Q469" i="31" s="1"/>
  <c r="F469" i="31"/>
  <c r="G469" i="31"/>
  <c r="H469" i="31"/>
  <c r="I469" i="31"/>
  <c r="N469" i="31" s="1"/>
  <c r="P469" i="31"/>
  <c r="B470" i="31"/>
  <c r="C470" i="31"/>
  <c r="D470" i="31"/>
  <c r="E470" i="31"/>
  <c r="M470" i="31" s="1"/>
  <c r="O470" i="31" s="1"/>
  <c r="Q470" i="31" s="1"/>
  <c r="F470" i="31"/>
  <c r="G470" i="31"/>
  <c r="H470" i="31"/>
  <c r="I470" i="31"/>
  <c r="N470" i="31" s="1"/>
  <c r="P470" i="31"/>
  <c r="B471" i="31"/>
  <c r="C471" i="31"/>
  <c r="D471" i="31"/>
  <c r="E471" i="31"/>
  <c r="M471" i="31" s="1"/>
  <c r="O471" i="31" s="1"/>
  <c r="Q471" i="31" s="1"/>
  <c r="F471" i="31"/>
  <c r="G471" i="31"/>
  <c r="H471" i="31"/>
  <c r="I471" i="31"/>
  <c r="N471" i="31"/>
  <c r="P471" i="31"/>
  <c r="B472" i="31"/>
  <c r="C472" i="31"/>
  <c r="D472" i="31"/>
  <c r="E472" i="31"/>
  <c r="F472" i="31"/>
  <c r="G472" i="31"/>
  <c r="H472" i="31"/>
  <c r="I472" i="31"/>
  <c r="N472" i="31" s="1"/>
  <c r="M472" i="31"/>
  <c r="O472" i="31" s="1"/>
  <c r="Q472" i="31" s="1"/>
  <c r="P472" i="31"/>
  <c r="B473" i="31"/>
  <c r="C473" i="31"/>
  <c r="D473" i="31"/>
  <c r="E473" i="31"/>
  <c r="F473" i="31"/>
  <c r="G473" i="31"/>
  <c r="H473" i="31"/>
  <c r="I473" i="31"/>
  <c r="N473" i="31" s="1"/>
  <c r="M473" i="31"/>
  <c r="O473" i="31" s="1"/>
  <c r="Q473" i="31" s="1"/>
  <c r="P473" i="31"/>
  <c r="B474" i="31"/>
  <c r="C474" i="31"/>
  <c r="D474" i="31"/>
  <c r="E474" i="31"/>
  <c r="M474" i="31" s="1"/>
  <c r="O474" i="31" s="1"/>
  <c r="Q474" i="31" s="1"/>
  <c r="F474" i="31"/>
  <c r="G474" i="31"/>
  <c r="H474" i="31"/>
  <c r="I474" i="31"/>
  <c r="N474" i="31" s="1"/>
  <c r="P474" i="31"/>
  <c r="B475" i="31"/>
  <c r="C475" i="31"/>
  <c r="D475" i="31"/>
  <c r="E475" i="31"/>
  <c r="F475" i="31"/>
  <c r="G475" i="31"/>
  <c r="H475" i="31"/>
  <c r="I475" i="31"/>
  <c r="M475" i="31"/>
  <c r="O475" i="31" s="1"/>
  <c r="Q475" i="31" s="1"/>
  <c r="N475" i="31"/>
  <c r="P475" i="31"/>
  <c r="B476" i="31"/>
  <c r="C476" i="31"/>
  <c r="D476" i="31"/>
  <c r="E476" i="31"/>
  <c r="F476" i="31"/>
  <c r="G476" i="31"/>
  <c r="H476" i="31"/>
  <c r="I476" i="31"/>
  <c r="M476" i="31"/>
  <c r="O476" i="31" s="1"/>
  <c r="Q476" i="31" s="1"/>
  <c r="N476" i="31"/>
  <c r="P476" i="31"/>
  <c r="B477" i="31"/>
  <c r="C477" i="31"/>
  <c r="D477" i="31"/>
  <c r="E477" i="31"/>
  <c r="M477" i="31" s="1"/>
  <c r="O477" i="31" s="1"/>
  <c r="Q477" i="31" s="1"/>
  <c r="F477" i="31"/>
  <c r="G477" i="31"/>
  <c r="H477" i="31"/>
  <c r="I477" i="31"/>
  <c r="N477" i="31" s="1"/>
  <c r="P477" i="31"/>
  <c r="B478" i="31"/>
  <c r="C478" i="31"/>
  <c r="D478" i="31"/>
  <c r="E478" i="31"/>
  <c r="M478" i="31" s="1"/>
  <c r="O478" i="31" s="1"/>
  <c r="Q478" i="31" s="1"/>
  <c r="F478" i="31"/>
  <c r="G478" i="31"/>
  <c r="H478" i="31"/>
  <c r="I478" i="31"/>
  <c r="N478" i="31" s="1"/>
  <c r="P478" i="31"/>
  <c r="B479" i="31"/>
  <c r="C479" i="31"/>
  <c r="D479" i="31"/>
  <c r="E479" i="31"/>
  <c r="M479" i="31" s="1"/>
  <c r="O479" i="31" s="1"/>
  <c r="Q479" i="31" s="1"/>
  <c r="F479" i="31"/>
  <c r="G479" i="31"/>
  <c r="H479" i="31"/>
  <c r="I479" i="31"/>
  <c r="N479" i="31"/>
  <c r="P479" i="31"/>
  <c r="B480" i="31"/>
  <c r="C480" i="31"/>
  <c r="D480" i="31"/>
  <c r="E480" i="31"/>
  <c r="F480" i="31"/>
  <c r="G480" i="31"/>
  <c r="H480" i="31"/>
  <c r="I480" i="31"/>
  <c r="N480" i="31" s="1"/>
  <c r="M480" i="31"/>
  <c r="O480" i="31" s="1"/>
  <c r="Q480" i="31" s="1"/>
  <c r="P480" i="31"/>
  <c r="B481" i="31"/>
  <c r="C481" i="31"/>
  <c r="D481" i="31"/>
  <c r="E481" i="31"/>
  <c r="F481" i="31"/>
  <c r="G481" i="31"/>
  <c r="H481" i="31"/>
  <c r="I481" i="31"/>
  <c r="N481" i="31" s="1"/>
  <c r="M481" i="31"/>
  <c r="O481" i="31" s="1"/>
  <c r="Q481" i="31" s="1"/>
  <c r="P481" i="31"/>
  <c r="B482" i="31"/>
  <c r="C482" i="31"/>
  <c r="D482" i="31"/>
  <c r="E482" i="31"/>
  <c r="M482" i="31" s="1"/>
  <c r="O482" i="31" s="1"/>
  <c r="Q482" i="31" s="1"/>
  <c r="F482" i="31"/>
  <c r="G482" i="31"/>
  <c r="H482" i="31"/>
  <c r="I482" i="31"/>
  <c r="N482" i="31" s="1"/>
  <c r="P482" i="31"/>
  <c r="B483" i="31"/>
  <c r="C483" i="31"/>
  <c r="D483" i="31"/>
  <c r="E483" i="31"/>
  <c r="F483" i="31"/>
  <c r="G483" i="31"/>
  <c r="H483" i="31"/>
  <c r="I483" i="31"/>
  <c r="M483" i="31"/>
  <c r="O483" i="31" s="1"/>
  <c r="Q483" i="31" s="1"/>
  <c r="N483" i="31"/>
  <c r="P483" i="31"/>
  <c r="B484" i="31"/>
  <c r="C484" i="31"/>
  <c r="D484" i="31"/>
  <c r="E484" i="31"/>
  <c r="F484" i="31"/>
  <c r="G484" i="31"/>
  <c r="H484" i="31"/>
  <c r="I484" i="31"/>
  <c r="M484" i="31"/>
  <c r="O484" i="31" s="1"/>
  <c r="Q484" i="31" s="1"/>
  <c r="N484" i="31"/>
  <c r="P484" i="31"/>
  <c r="B485" i="31"/>
  <c r="C485" i="31"/>
  <c r="D485" i="31"/>
  <c r="E485" i="31"/>
  <c r="M485" i="31" s="1"/>
  <c r="O485" i="31" s="1"/>
  <c r="Q485" i="31" s="1"/>
  <c r="F485" i="31"/>
  <c r="G485" i="31"/>
  <c r="H485" i="31"/>
  <c r="I485" i="31"/>
  <c r="N485" i="31" s="1"/>
  <c r="P485" i="31"/>
  <c r="B486" i="31"/>
  <c r="C486" i="31"/>
  <c r="D486" i="31"/>
  <c r="E486" i="31"/>
  <c r="M486" i="31" s="1"/>
  <c r="O486" i="31" s="1"/>
  <c r="Q486" i="31" s="1"/>
  <c r="F486" i="31"/>
  <c r="G486" i="31"/>
  <c r="H486" i="31"/>
  <c r="I486" i="31"/>
  <c r="N486" i="31" s="1"/>
  <c r="P486" i="31"/>
  <c r="B487" i="31"/>
  <c r="C487" i="31"/>
  <c r="D487" i="31"/>
  <c r="E487" i="31"/>
  <c r="M487" i="31" s="1"/>
  <c r="O487" i="31" s="1"/>
  <c r="Q487" i="31" s="1"/>
  <c r="F487" i="31"/>
  <c r="G487" i="31"/>
  <c r="H487" i="31"/>
  <c r="I487" i="31"/>
  <c r="N487" i="31"/>
  <c r="P487" i="31"/>
  <c r="B488" i="31"/>
  <c r="C488" i="31"/>
  <c r="D488" i="31"/>
  <c r="E488" i="31"/>
  <c r="F488" i="31"/>
  <c r="G488" i="31"/>
  <c r="H488" i="31"/>
  <c r="I488" i="31"/>
  <c r="N488" i="31" s="1"/>
  <c r="M488" i="31"/>
  <c r="O488" i="31" s="1"/>
  <c r="Q488" i="31" s="1"/>
  <c r="P488" i="31"/>
  <c r="B489" i="31"/>
  <c r="C489" i="31"/>
  <c r="D489" i="31"/>
  <c r="E489" i="31"/>
  <c r="F489" i="31"/>
  <c r="G489" i="31"/>
  <c r="H489" i="31"/>
  <c r="I489" i="31"/>
  <c r="N489" i="31" s="1"/>
  <c r="M489" i="31"/>
  <c r="O489" i="31" s="1"/>
  <c r="Q489" i="31" s="1"/>
  <c r="P489" i="31"/>
  <c r="B490" i="31"/>
  <c r="C490" i="31"/>
  <c r="D490" i="31"/>
  <c r="E490" i="31"/>
  <c r="M490" i="31" s="1"/>
  <c r="O490" i="31" s="1"/>
  <c r="Q490" i="31" s="1"/>
  <c r="F490" i="31"/>
  <c r="G490" i="31"/>
  <c r="H490" i="31"/>
  <c r="I490" i="31"/>
  <c r="N490" i="31" s="1"/>
  <c r="P490" i="31"/>
  <c r="B491" i="31"/>
  <c r="C491" i="31"/>
  <c r="D491" i="31"/>
  <c r="E491" i="31"/>
  <c r="F491" i="31"/>
  <c r="G491" i="31"/>
  <c r="H491" i="31"/>
  <c r="I491" i="31"/>
  <c r="M491" i="31"/>
  <c r="N491" i="31"/>
  <c r="O491" i="31"/>
  <c r="Q491" i="31" s="1"/>
  <c r="P491" i="31"/>
  <c r="B492" i="31"/>
  <c r="C492" i="31"/>
  <c r="D492" i="31"/>
  <c r="E492" i="31"/>
  <c r="F492" i="31"/>
  <c r="G492" i="31"/>
  <c r="H492" i="31"/>
  <c r="I492" i="31"/>
  <c r="M492" i="31"/>
  <c r="O492" i="31" s="1"/>
  <c r="Q492" i="31" s="1"/>
  <c r="N492" i="31"/>
  <c r="P492" i="31"/>
  <c r="B493" i="31"/>
  <c r="C493" i="31"/>
  <c r="D493" i="31"/>
  <c r="E493" i="31"/>
  <c r="M493" i="31" s="1"/>
  <c r="O493" i="31" s="1"/>
  <c r="Q493" i="31" s="1"/>
  <c r="F493" i="31"/>
  <c r="G493" i="31"/>
  <c r="H493" i="31"/>
  <c r="I493" i="31"/>
  <c r="N493" i="31" s="1"/>
  <c r="P493" i="31"/>
  <c r="B494" i="31"/>
  <c r="C494" i="31"/>
  <c r="D494" i="31"/>
  <c r="E494" i="31"/>
  <c r="M494" i="31" s="1"/>
  <c r="O494" i="31" s="1"/>
  <c r="Q494" i="31" s="1"/>
  <c r="F494" i="31"/>
  <c r="G494" i="31"/>
  <c r="H494" i="31"/>
  <c r="I494" i="31"/>
  <c r="N494" i="31" s="1"/>
  <c r="P494" i="31"/>
  <c r="B495" i="31"/>
  <c r="C495" i="31"/>
  <c r="D495" i="31"/>
  <c r="E495" i="31"/>
  <c r="M495" i="31" s="1"/>
  <c r="O495" i="31" s="1"/>
  <c r="Q495" i="31" s="1"/>
  <c r="F495" i="31"/>
  <c r="G495" i="31"/>
  <c r="H495" i="31"/>
  <c r="I495" i="31"/>
  <c r="N495" i="31"/>
  <c r="P495" i="31"/>
  <c r="B496" i="31"/>
  <c r="C496" i="31"/>
  <c r="D496" i="31"/>
  <c r="E496" i="31"/>
  <c r="F496" i="31"/>
  <c r="G496" i="31"/>
  <c r="H496" i="31"/>
  <c r="I496" i="31"/>
  <c r="M496" i="31"/>
  <c r="O496" i="31" s="1"/>
  <c r="Q496" i="31" s="1"/>
  <c r="N496" i="31"/>
  <c r="P496" i="31"/>
  <c r="B497" i="31"/>
  <c r="C497" i="31"/>
  <c r="D497" i="31"/>
  <c r="E497" i="31"/>
  <c r="F497" i="31"/>
  <c r="G497" i="31"/>
  <c r="H497" i="31"/>
  <c r="I497" i="31"/>
  <c r="N497" i="31" s="1"/>
  <c r="M497" i="31"/>
  <c r="O497" i="31" s="1"/>
  <c r="Q497" i="31" s="1"/>
  <c r="P497" i="31"/>
  <c r="B498" i="31"/>
  <c r="C498" i="31"/>
  <c r="D498" i="31"/>
  <c r="E498" i="31"/>
  <c r="M498" i="31" s="1"/>
  <c r="O498" i="31" s="1"/>
  <c r="Q498" i="31" s="1"/>
  <c r="F498" i="31"/>
  <c r="G498" i="31"/>
  <c r="H498" i="31"/>
  <c r="I498" i="31"/>
  <c r="N498" i="31" s="1"/>
  <c r="P498" i="31"/>
  <c r="B499" i="31"/>
  <c r="C499" i="31"/>
  <c r="D499" i="31"/>
  <c r="E499" i="31"/>
  <c r="F499" i="31"/>
  <c r="G499" i="31"/>
  <c r="H499" i="31"/>
  <c r="I499" i="31"/>
  <c r="M499" i="31"/>
  <c r="N499" i="31"/>
  <c r="O499" i="31"/>
  <c r="Q499" i="31" s="1"/>
  <c r="P499" i="31"/>
  <c r="B500" i="31"/>
  <c r="C500" i="31"/>
  <c r="D500" i="31"/>
  <c r="E500" i="31"/>
  <c r="F500" i="31"/>
  <c r="G500" i="31"/>
  <c r="H500" i="31"/>
  <c r="I500" i="31"/>
  <c r="M500" i="31"/>
  <c r="O500" i="31" s="1"/>
  <c r="Q500" i="31" s="1"/>
  <c r="N500" i="31"/>
  <c r="P500" i="31"/>
  <c r="B501" i="31"/>
  <c r="C501" i="31"/>
  <c r="D501" i="31"/>
  <c r="E501" i="31"/>
  <c r="M501" i="31" s="1"/>
  <c r="O501" i="31" s="1"/>
  <c r="Q501" i="31" s="1"/>
  <c r="F501" i="31"/>
  <c r="G501" i="31"/>
  <c r="H501" i="31"/>
  <c r="I501" i="31"/>
  <c r="N501" i="31" s="1"/>
  <c r="P501" i="31"/>
  <c r="B502" i="31"/>
  <c r="C502" i="31"/>
  <c r="D502" i="31"/>
  <c r="E502" i="31"/>
  <c r="M502" i="31" s="1"/>
  <c r="O502" i="31" s="1"/>
  <c r="Q502" i="31" s="1"/>
  <c r="F502" i="31"/>
  <c r="G502" i="31"/>
  <c r="H502" i="31"/>
  <c r="I502" i="31"/>
  <c r="N502" i="31" s="1"/>
  <c r="P502" i="31"/>
  <c r="B503" i="31"/>
  <c r="C503" i="31"/>
  <c r="D503" i="31"/>
  <c r="E503" i="31"/>
  <c r="M503" i="31" s="1"/>
  <c r="O503" i="31" s="1"/>
  <c r="Q503" i="31" s="1"/>
  <c r="F503" i="31"/>
  <c r="G503" i="31"/>
  <c r="H503" i="31"/>
  <c r="I503" i="31"/>
  <c r="N503" i="31"/>
  <c r="P503" i="31"/>
  <c r="B504" i="31"/>
  <c r="C504" i="31"/>
  <c r="D504" i="31"/>
  <c r="E504" i="31"/>
  <c r="F504" i="31"/>
  <c r="G504" i="31"/>
  <c r="H504" i="31"/>
  <c r="I504" i="31"/>
  <c r="M504" i="31"/>
  <c r="O504" i="31" s="1"/>
  <c r="Q504" i="31" s="1"/>
  <c r="N504" i="31"/>
  <c r="P504" i="31"/>
  <c r="B505" i="31"/>
  <c r="C505" i="31"/>
  <c r="D505" i="31"/>
  <c r="E505" i="31"/>
  <c r="F505" i="31"/>
  <c r="G505" i="31"/>
  <c r="H505" i="31"/>
  <c r="I505" i="31"/>
  <c r="N505" i="31" s="1"/>
  <c r="M505" i="31"/>
  <c r="O505" i="31" s="1"/>
  <c r="Q505" i="31" s="1"/>
  <c r="P505" i="31"/>
  <c r="B506" i="31"/>
  <c r="C506" i="31"/>
  <c r="D506" i="31"/>
  <c r="E506" i="31"/>
  <c r="M506" i="31" s="1"/>
  <c r="O506" i="31" s="1"/>
  <c r="Q506" i="31" s="1"/>
  <c r="F506" i="31"/>
  <c r="G506" i="31"/>
  <c r="H506" i="31"/>
  <c r="I506" i="31"/>
  <c r="N506" i="31" s="1"/>
  <c r="P506" i="31"/>
  <c r="B7" i="31"/>
  <c r="C7" i="31"/>
  <c r="E7" i="31"/>
  <c r="F7" i="31"/>
  <c r="G7" i="31"/>
  <c r="H7" i="31"/>
  <c r="I9" i="29" l="1"/>
  <c r="J9" i="29" s="1"/>
  <c r="H14" i="29"/>
  <c r="I10" i="29"/>
  <c r="J10" i="29" s="1"/>
  <c r="I15" i="29"/>
  <c r="J15" i="29" s="1"/>
  <c r="L8" i="36"/>
  <c r="L9" i="36"/>
  <c r="P14" i="33"/>
  <c r="Q14" i="33"/>
  <c r="P10" i="31"/>
  <c r="Q10" i="31" s="1"/>
  <c r="P8" i="31"/>
  <c r="Q8" i="31" s="1"/>
  <c r="H13" i="29"/>
  <c r="M9" i="31"/>
  <c r="O9" i="31" s="1"/>
  <c r="Q9" i="31" s="1"/>
  <c r="L12" i="33"/>
  <c r="K12" i="33"/>
  <c r="Q484" i="33"/>
  <c r="P484" i="33"/>
  <c r="P457" i="33"/>
  <c r="Q457" i="33"/>
  <c r="P506" i="33"/>
  <c r="Q506" i="33"/>
  <c r="P465" i="33"/>
  <c r="Q465" i="33"/>
  <c r="P498" i="33"/>
  <c r="Q498" i="33"/>
  <c r="P482" i="33"/>
  <c r="Q482" i="33"/>
  <c r="Q432" i="33"/>
  <c r="P432" i="33"/>
  <c r="P489" i="33"/>
  <c r="Q489" i="33"/>
  <c r="P473" i="33"/>
  <c r="Q473" i="33"/>
  <c r="P501" i="33"/>
  <c r="Q501" i="33"/>
  <c r="Q452" i="33"/>
  <c r="P452" i="33"/>
  <c r="P450" i="33"/>
  <c r="Q450" i="33"/>
  <c r="P497" i="33"/>
  <c r="Q497" i="33"/>
  <c r="P481" i="33"/>
  <c r="Q481" i="33"/>
  <c r="P479" i="33"/>
  <c r="Q479" i="33"/>
  <c r="Q460" i="33"/>
  <c r="P460" i="33"/>
  <c r="P458" i="33"/>
  <c r="Q458" i="33"/>
  <c r="P505" i="33"/>
  <c r="Q505" i="33"/>
  <c r="Q500" i="33"/>
  <c r="P500" i="33"/>
  <c r="Q468" i="33"/>
  <c r="P468" i="33"/>
  <c r="P466" i="33"/>
  <c r="Q466" i="33"/>
  <c r="P438" i="33"/>
  <c r="Q438" i="33"/>
  <c r="Q424" i="33"/>
  <c r="P424" i="33"/>
  <c r="Q492" i="33"/>
  <c r="P492" i="33"/>
  <c r="P490" i="33"/>
  <c r="Q490" i="33"/>
  <c r="Q476" i="33"/>
  <c r="P476" i="33"/>
  <c r="P474" i="33"/>
  <c r="Q474" i="33"/>
  <c r="P430" i="33"/>
  <c r="Q430" i="33"/>
  <c r="P449" i="33"/>
  <c r="Q449" i="33"/>
  <c r="P347" i="33"/>
  <c r="Q347" i="33"/>
  <c r="J321" i="33"/>
  <c r="K321" i="33"/>
  <c r="L321" i="33"/>
  <c r="L503" i="33"/>
  <c r="L495" i="33"/>
  <c r="L487" i="33"/>
  <c r="L479" i="33"/>
  <c r="L471" i="33"/>
  <c r="L463" i="33"/>
  <c r="L455" i="33"/>
  <c r="L447" i="33"/>
  <c r="P440" i="33"/>
  <c r="J432" i="33"/>
  <c r="K432" i="33"/>
  <c r="J409" i="33"/>
  <c r="K409" i="33"/>
  <c r="L409" i="33"/>
  <c r="P405" i="33"/>
  <c r="Q405" i="33"/>
  <c r="P402" i="33"/>
  <c r="Q402" i="33"/>
  <c r="Q398" i="33"/>
  <c r="P393" i="33"/>
  <c r="Q393" i="33"/>
  <c r="J377" i="33"/>
  <c r="K377" i="33"/>
  <c r="L377" i="33"/>
  <c r="P373" i="33"/>
  <c r="Q373" i="33"/>
  <c r="P370" i="33"/>
  <c r="Q370" i="33"/>
  <c r="P368" i="33"/>
  <c r="Q366" i="33"/>
  <c r="P361" i="33"/>
  <c r="Q361" i="33"/>
  <c r="J345" i="33"/>
  <c r="K345" i="33"/>
  <c r="L345" i="33"/>
  <c r="P329" i="33"/>
  <c r="Q329" i="33"/>
  <c r="P317" i="33"/>
  <c r="P312" i="33"/>
  <c r="Q312" i="33"/>
  <c r="P295" i="33"/>
  <c r="Q295" i="33"/>
  <c r="P275" i="33"/>
  <c r="Q275" i="33"/>
  <c r="J133" i="33"/>
  <c r="K133" i="33"/>
  <c r="L133" i="33"/>
  <c r="P434" i="33"/>
  <c r="Q434" i="33"/>
  <c r="P337" i="33"/>
  <c r="Q337" i="33"/>
  <c r="P332" i="33"/>
  <c r="Q332" i="33"/>
  <c r="Q289" i="33"/>
  <c r="P289" i="33"/>
  <c r="Q58" i="33"/>
  <c r="P58" i="33"/>
  <c r="L502" i="33"/>
  <c r="L494" i="33"/>
  <c r="Q435" i="33"/>
  <c r="P426" i="33"/>
  <c r="Q426" i="33"/>
  <c r="P420" i="33"/>
  <c r="Q420" i="33"/>
  <c r="J416" i="33"/>
  <c r="K416" i="33"/>
  <c r="L416" i="33"/>
  <c r="P403" i="33"/>
  <c r="Q403" i="33"/>
  <c r="P388" i="33"/>
  <c r="Q388" i="33"/>
  <c r="J384" i="33"/>
  <c r="K384" i="33"/>
  <c r="L384" i="33"/>
  <c r="P371" i="33"/>
  <c r="Q371" i="33"/>
  <c r="P356" i="33"/>
  <c r="Q356" i="33"/>
  <c r="J352" i="33"/>
  <c r="K352" i="33"/>
  <c r="L352" i="33"/>
  <c r="P338" i="33"/>
  <c r="Q338" i="33"/>
  <c r="P278" i="33"/>
  <c r="Q278" i="33"/>
  <c r="P276" i="33"/>
  <c r="Q276" i="33"/>
  <c r="P261" i="33"/>
  <c r="Q261" i="33"/>
  <c r="J257" i="33"/>
  <c r="K257" i="33"/>
  <c r="L257" i="33"/>
  <c r="P214" i="33"/>
  <c r="Q214" i="33"/>
  <c r="P425" i="33"/>
  <c r="Q425" i="33"/>
  <c r="K502" i="33"/>
  <c r="L501" i="33"/>
  <c r="K494" i="33"/>
  <c r="L493" i="33"/>
  <c r="L485" i="33"/>
  <c r="L477" i="33"/>
  <c r="L469" i="33"/>
  <c r="L461" i="33"/>
  <c r="L453" i="33"/>
  <c r="L445" i="33"/>
  <c r="L444" i="33"/>
  <c r="P427" i="33"/>
  <c r="Q427" i="33"/>
  <c r="Q422" i="33"/>
  <c r="P417" i="33"/>
  <c r="Q417" i="33"/>
  <c r="J401" i="33"/>
  <c r="K401" i="33"/>
  <c r="L401" i="33"/>
  <c r="P397" i="33"/>
  <c r="Q397" i="33"/>
  <c r="P394" i="33"/>
  <c r="Q394" i="33"/>
  <c r="Q390" i="33"/>
  <c r="P385" i="33"/>
  <c r="Q385" i="33"/>
  <c r="J369" i="33"/>
  <c r="K369" i="33"/>
  <c r="L369" i="33"/>
  <c r="P365" i="33"/>
  <c r="Q365" i="33"/>
  <c r="P362" i="33"/>
  <c r="Q362" i="33"/>
  <c r="Q358" i="33"/>
  <c r="P353" i="33"/>
  <c r="Q353" i="33"/>
  <c r="P339" i="33"/>
  <c r="Q339" i="33"/>
  <c r="P333" i="33"/>
  <c r="Q333" i="33"/>
  <c r="P330" i="33"/>
  <c r="Q330" i="33"/>
  <c r="P324" i="33"/>
  <c r="Q324" i="33"/>
  <c r="J320" i="33"/>
  <c r="K320" i="33"/>
  <c r="L320" i="33"/>
  <c r="L318" i="33"/>
  <c r="J318" i="33"/>
  <c r="K318" i="33"/>
  <c r="Q297" i="33"/>
  <c r="P297" i="33"/>
  <c r="P258" i="33"/>
  <c r="Q258" i="33"/>
  <c r="P232" i="33"/>
  <c r="Q232" i="33"/>
  <c r="P229" i="33"/>
  <c r="Q229" i="33"/>
  <c r="J213" i="33"/>
  <c r="K213" i="33"/>
  <c r="L213" i="33"/>
  <c r="J196" i="33"/>
  <c r="K196" i="33"/>
  <c r="L196" i="33"/>
  <c r="J424" i="33"/>
  <c r="K424" i="33"/>
  <c r="L424" i="33"/>
  <c r="P411" i="33"/>
  <c r="Q411" i="33"/>
  <c r="P396" i="33"/>
  <c r="Q396" i="33"/>
  <c r="J392" i="33"/>
  <c r="K392" i="33"/>
  <c r="L392" i="33"/>
  <c r="J328" i="33"/>
  <c r="K328" i="33"/>
  <c r="L328" i="33"/>
  <c r="Q503" i="33"/>
  <c r="K501" i="33"/>
  <c r="L500" i="33"/>
  <c r="Q495" i="33"/>
  <c r="K493" i="33"/>
  <c r="L492" i="33"/>
  <c r="K485" i="33"/>
  <c r="L484" i="33"/>
  <c r="K477" i="33"/>
  <c r="L476" i="33"/>
  <c r="Q471" i="33"/>
  <c r="K469" i="33"/>
  <c r="L468" i="33"/>
  <c r="Q463" i="33"/>
  <c r="K461" i="33"/>
  <c r="L460" i="33"/>
  <c r="Q455" i="33"/>
  <c r="K453" i="33"/>
  <c r="L452" i="33"/>
  <c r="Q447" i="33"/>
  <c r="K445" i="33"/>
  <c r="K444" i="33"/>
  <c r="K438" i="33"/>
  <c r="L438" i="33"/>
  <c r="J425" i="33"/>
  <c r="K425" i="33"/>
  <c r="L425" i="33"/>
  <c r="J423" i="33"/>
  <c r="K423" i="33"/>
  <c r="L423" i="33"/>
  <c r="P412" i="33"/>
  <c r="Q412" i="33"/>
  <c r="J408" i="33"/>
  <c r="K408" i="33"/>
  <c r="L408" i="33"/>
  <c r="P395" i="33"/>
  <c r="Q395" i="33"/>
  <c r="P380" i="33"/>
  <c r="Q380" i="33"/>
  <c r="J376" i="33"/>
  <c r="K376" i="33"/>
  <c r="L376" i="33"/>
  <c r="P363" i="33"/>
  <c r="Q363" i="33"/>
  <c r="P348" i="33"/>
  <c r="Q348" i="33"/>
  <c r="J344" i="33"/>
  <c r="K344" i="33"/>
  <c r="L344" i="33"/>
  <c r="J337" i="33"/>
  <c r="K337" i="33"/>
  <c r="L337" i="33"/>
  <c r="P331" i="33"/>
  <c r="Q331" i="33"/>
  <c r="P321" i="33"/>
  <c r="Q321" i="33"/>
  <c r="Q313" i="33"/>
  <c r="P313" i="33"/>
  <c r="P311" i="33"/>
  <c r="Q311" i="33"/>
  <c r="Q310" i="33"/>
  <c r="J297" i="33"/>
  <c r="K297" i="33"/>
  <c r="L297" i="33"/>
  <c r="P264" i="33"/>
  <c r="Q264" i="33"/>
  <c r="P379" i="33"/>
  <c r="Q379" i="33"/>
  <c r="J360" i="33"/>
  <c r="K360" i="33"/>
  <c r="L360" i="33"/>
  <c r="Q502" i="33"/>
  <c r="Q494" i="33"/>
  <c r="L491" i="33"/>
  <c r="Q486" i="33"/>
  <c r="L483" i="33"/>
  <c r="Q478" i="33"/>
  <c r="L475" i="33"/>
  <c r="Q470" i="33"/>
  <c r="L467" i="33"/>
  <c r="Q462" i="33"/>
  <c r="L459" i="33"/>
  <c r="Q454" i="33"/>
  <c r="L451" i="33"/>
  <c r="Q446" i="33"/>
  <c r="P441" i="33"/>
  <c r="Q441" i="33"/>
  <c r="J439" i="33"/>
  <c r="K439" i="33"/>
  <c r="L439" i="33"/>
  <c r="J431" i="33"/>
  <c r="K431" i="33"/>
  <c r="L431" i="33"/>
  <c r="P421" i="33"/>
  <c r="Q421" i="33"/>
  <c r="P418" i="33"/>
  <c r="Q418" i="33"/>
  <c r="P416" i="33"/>
  <c r="Q414" i="33"/>
  <c r="P409" i="33"/>
  <c r="Q409" i="33"/>
  <c r="J393" i="33"/>
  <c r="K393" i="33"/>
  <c r="L393" i="33"/>
  <c r="P389" i="33"/>
  <c r="Q389" i="33"/>
  <c r="P386" i="33"/>
  <c r="Q386" i="33"/>
  <c r="Q382" i="33"/>
  <c r="P377" i="33"/>
  <c r="Q377" i="33"/>
  <c r="J361" i="33"/>
  <c r="K361" i="33"/>
  <c r="L361" i="33"/>
  <c r="P357" i="33"/>
  <c r="Q357" i="33"/>
  <c r="P354" i="33"/>
  <c r="Q354" i="33"/>
  <c r="Q350" i="33"/>
  <c r="P345" i="33"/>
  <c r="Q345" i="33"/>
  <c r="Q335" i="33"/>
  <c r="J329" i="33"/>
  <c r="K329" i="33"/>
  <c r="L329" i="33"/>
  <c r="J314" i="33"/>
  <c r="K314" i="33"/>
  <c r="L314" i="33"/>
  <c r="Q305" i="33"/>
  <c r="P305" i="33"/>
  <c r="P301" i="33"/>
  <c r="Q301" i="33"/>
  <c r="P284" i="33"/>
  <c r="Q284" i="33"/>
  <c r="J440" i="33"/>
  <c r="K440" i="33"/>
  <c r="P364" i="33"/>
  <c r="Q364" i="33"/>
  <c r="J57" i="33"/>
  <c r="K57" i="33"/>
  <c r="L57" i="33"/>
  <c r="L490" i="33"/>
  <c r="L482" i="33"/>
  <c r="L474" i="33"/>
  <c r="L466" i="33"/>
  <c r="L458" i="33"/>
  <c r="L450" i="33"/>
  <c r="P433" i="33"/>
  <c r="Q433" i="33"/>
  <c r="Q423" i="33"/>
  <c r="P419" i="33"/>
  <c r="Q419" i="33"/>
  <c r="P404" i="33"/>
  <c r="Q404" i="33"/>
  <c r="J400" i="33"/>
  <c r="K400" i="33"/>
  <c r="L400" i="33"/>
  <c r="Q391" i="33"/>
  <c r="P387" i="33"/>
  <c r="Q387" i="33"/>
  <c r="P372" i="33"/>
  <c r="Q372" i="33"/>
  <c r="J368" i="33"/>
  <c r="K368" i="33"/>
  <c r="L368" i="33"/>
  <c r="Q359" i="33"/>
  <c r="P355" i="33"/>
  <c r="Q355" i="33"/>
  <c r="Q327" i="33"/>
  <c r="P322" i="33"/>
  <c r="Q322" i="33"/>
  <c r="P320" i="33"/>
  <c r="J305" i="33"/>
  <c r="K305" i="33"/>
  <c r="L305" i="33"/>
  <c r="J282" i="33"/>
  <c r="K282" i="33"/>
  <c r="L282" i="33"/>
  <c r="P267" i="33"/>
  <c r="Q267" i="33"/>
  <c r="P255" i="33"/>
  <c r="Q255" i="33"/>
  <c r="L441" i="33"/>
  <c r="K437" i="33"/>
  <c r="P428" i="33"/>
  <c r="Q428" i="33"/>
  <c r="J417" i="33"/>
  <c r="K417" i="33"/>
  <c r="L417" i="33"/>
  <c r="P413" i="33"/>
  <c r="Q413" i="33"/>
  <c r="P410" i="33"/>
  <c r="Q410" i="33"/>
  <c r="P408" i="33"/>
  <c r="P401" i="33"/>
  <c r="Q401" i="33"/>
  <c r="J385" i="33"/>
  <c r="K385" i="33"/>
  <c r="L385" i="33"/>
  <c r="P381" i="33"/>
  <c r="Q381" i="33"/>
  <c r="P378" i="33"/>
  <c r="Q378" i="33"/>
  <c r="P376" i="33"/>
  <c r="P369" i="33"/>
  <c r="Q369" i="33"/>
  <c r="J353" i="33"/>
  <c r="K353" i="33"/>
  <c r="L353" i="33"/>
  <c r="P349" i="33"/>
  <c r="Q349" i="33"/>
  <c r="P346" i="33"/>
  <c r="Q346" i="33"/>
  <c r="P344" i="33"/>
  <c r="Q342" i="33"/>
  <c r="P340" i="33"/>
  <c r="Q340" i="33"/>
  <c r="J336" i="33"/>
  <c r="K336" i="33"/>
  <c r="L336" i="33"/>
  <c r="P323" i="33"/>
  <c r="Q323" i="33"/>
  <c r="K319" i="33"/>
  <c r="J319" i="33"/>
  <c r="L319" i="33"/>
  <c r="P306" i="33"/>
  <c r="Q306" i="33"/>
  <c r="P272" i="33"/>
  <c r="Q272" i="33"/>
  <c r="K311" i="33"/>
  <c r="L311" i="33"/>
  <c r="P307" i="33"/>
  <c r="Q307" i="33"/>
  <c r="P298" i="33"/>
  <c r="Q298" i="33"/>
  <c r="P293" i="33"/>
  <c r="Q293" i="33"/>
  <c r="J289" i="33"/>
  <c r="K289" i="33"/>
  <c r="L289" i="33"/>
  <c r="J274" i="33"/>
  <c r="K274" i="33"/>
  <c r="L274" i="33"/>
  <c r="P270" i="33"/>
  <c r="Q270" i="33"/>
  <c r="P268" i="33"/>
  <c r="Q268" i="33"/>
  <c r="P253" i="33"/>
  <c r="Q253" i="33"/>
  <c r="P250" i="33"/>
  <c r="Q250" i="33"/>
  <c r="P245" i="33"/>
  <c r="Q245" i="33"/>
  <c r="J244" i="33"/>
  <c r="K244" i="33"/>
  <c r="L244" i="33"/>
  <c r="P235" i="33"/>
  <c r="Q235" i="33"/>
  <c r="P200" i="33"/>
  <c r="Q200" i="33"/>
  <c r="P197" i="33"/>
  <c r="Q197" i="33"/>
  <c r="P185" i="33"/>
  <c r="Q185" i="33"/>
  <c r="P182" i="33"/>
  <c r="Q182" i="33"/>
  <c r="J181" i="33"/>
  <c r="K181" i="33"/>
  <c r="L181" i="33"/>
  <c r="J164" i="33"/>
  <c r="K164" i="33"/>
  <c r="L164" i="33"/>
  <c r="P314" i="33"/>
  <c r="Q314" i="33"/>
  <c r="J312" i="33"/>
  <c r="K312" i="33"/>
  <c r="L312" i="33"/>
  <c r="P308" i="33"/>
  <c r="Q308" i="33"/>
  <c r="Q302" i="33"/>
  <c r="P290" i="33"/>
  <c r="Q290" i="33"/>
  <c r="J266" i="33"/>
  <c r="K266" i="33"/>
  <c r="L266" i="33"/>
  <c r="P262" i="33"/>
  <c r="Q262" i="33"/>
  <c r="P259" i="33"/>
  <c r="Q259" i="33"/>
  <c r="Q220" i="33"/>
  <c r="P220" i="33"/>
  <c r="P203" i="33"/>
  <c r="Q203" i="33"/>
  <c r="P168" i="33"/>
  <c r="Q168" i="33"/>
  <c r="P165" i="33"/>
  <c r="Q165" i="33"/>
  <c r="K303" i="33"/>
  <c r="L303" i="33"/>
  <c r="P299" i="33"/>
  <c r="Q299" i="33"/>
  <c r="P285" i="33"/>
  <c r="Q285" i="33"/>
  <c r="J281" i="33"/>
  <c r="K281" i="33"/>
  <c r="L281" i="33"/>
  <c r="P260" i="33"/>
  <c r="Q260" i="33"/>
  <c r="J246" i="33"/>
  <c r="K246" i="33"/>
  <c r="L246" i="33"/>
  <c r="J220" i="33"/>
  <c r="K220" i="33"/>
  <c r="L220" i="33"/>
  <c r="P171" i="33"/>
  <c r="Q171" i="33"/>
  <c r="Q157" i="33"/>
  <c r="P157" i="33"/>
  <c r="L415" i="33"/>
  <c r="L407" i="33"/>
  <c r="L399" i="33"/>
  <c r="L391" i="33"/>
  <c r="L383" i="33"/>
  <c r="L375" i="33"/>
  <c r="L367" i="33"/>
  <c r="L359" i="33"/>
  <c r="L351" i="33"/>
  <c r="L343" i="33"/>
  <c r="L335" i="33"/>
  <c r="L327" i="33"/>
  <c r="P315" i="33"/>
  <c r="Q315" i="33"/>
  <c r="J306" i="33"/>
  <c r="K306" i="33"/>
  <c r="Q303" i="33"/>
  <c r="P300" i="33"/>
  <c r="Q300" i="33"/>
  <c r="P291" i="33"/>
  <c r="Q291" i="33"/>
  <c r="Q287" i="33"/>
  <c r="P282" i="33"/>
  <c r="Q282" i="33"/>
  <c r="P277" i="33"/>
  <c r="Q277" i="33"/>
  <c r="J273" i="33"/>
  <c r="K273" i="33"/>
  <c r="L273" i="33"/>
  <c r="J258" i="33"/>
  <c r="K258" i="33"/>
  <c r="L258" i="33"/>
  <c r="P254" i="33"/>
  <c r="Q254" i="33"/>
  <c r="P251" i="33"/>
  <c r="Q251" i="33"/>
  <c r="P241" i="33"/>
  <c r="Q241" i="33"/>
  <c r="P226" i="33"/>
  <c r="Q226" i="33"/>
  <c r="Q188" i="33"/>
  <c r="P188" i="33"/>
  <c r="P160" i="33"/>
  <c r="Q160" i="33"/>
  <c r="L430" i="33"/>
  <c r="L422" i="33"/>
  <c r="K415" i="33"/>
  <c r="L414" i="33"/>
  <c r="K407" i="33"/>
  <c r="L406" i="33"/>
  <c r="K399" i="33"/>
  <c r="L398" i="33"/>
  <c r="K391" i="33"/>
  <c r="L390" i="33"/>
  <c r="K383" i="33"/>
  <c r="L382" i="33"/>
  <c r="K375" i="33"/>
  <c r="L374" i="33"/>
  <c r="K367" i="33"/>
  <c r="L366" i="33"/>
  <c r="K359" i="33"/>
  <c r="L358" i="33"/>
  <c r="K351" i="33"/>
  <c r="L350" i="33"/>
  <c r="K343" i="33"/>
  <c r="L342" i="33"/>
  <c r="K335" i="33"/>
  <c r="L334" i="33"/>
  <c r="K327" i="33"/>
  <c r="L326" i="33"/>
  <c r="J313" i="33"/>
  <c r="K313" i="33"/>
  <c r="J304" i="33"/>
  <c r="K304" i="33"/>
  <c r="L304" i="33"/>
  <c r="J298" i="33"/>
  <c r="K298" i="33"/>
  <c r="L298" i="33"/>
  <c r="P294" i="33"/>
  <c r="Q294" i="33"/>
  <c r="P292" i="33"/>
  <c r="Q292" i="33"/>
  <c r="P274" i="33"/>
  <c r="Q274" i="33"/>
  <c r="P269" i="33"/>
  <c r="Q269" i="33"/>
  <c r="J265" i="33"/>
  <c r="K265" i="33"/>
  <c r="L265" i="33"/>
  <c r="Q256" i="33"/>
  <c r="P252" i="33"/>
  <c r="Q252" i="33"/>
  <c r="P194" i="33"/>
  <c r="Q194" i="33"/>
  <c r="Q316" i="33"/>
  <c r="J311" i="33"/>
  <c r="J290" i="33"/>
  <c r="K290" i="33"/>
  <c r="L290" i="33"/>
  <c r="P286" i="33"/>
  <c r="Q286" i="33"/>
  <c r="P283" i="33"/>
  <c r="Q283" i="33"/>
  <c r="P281" i="33"/>
  <c r="Q279" i="33"/>
  <c r="P266" i="33"/>
  <c r="Q266" i="33"/>
  <c r="P162" i="33"/>
  <c r="Q162" i="33"/>
  <c r="Q149" i="33"/>
  <c r="P149" i="33"/>
  <c r="P147" i="33"/>
  <c r="Q147" i="33"/>
  <c r="P137" i="33"/>
  <c r="Q137" i="33"/>
  <c r="P111" i="33"/>
  <c r="Q111" i="33"/>
  <c r="P92" i="33"/>
  <c r="Q92" i="33"/>
  <c r="J59" i="33"/>
  <c r="K59" i="33"/>
  <c r="L59" i="33"/>
  <c r="J42" i="33"/>
  <c r="K42" i="33"/>
  <c r="L42" i="33"/>
  <c r="P238" i="33"/>
  <c r="Q238" i="33"/>
  <c r="J237" i="33"/>
  <c r="K237" i="33"/>
  <c r="L237" i="33"/>
  <c r="P224" i="33"/>
  <c r="Q224" i="33"/>
  <c r="P221" i="33"/>
  <c r="Q221" i="33"/>
  <c r="J188" i="33"/>
  <c r="K188" i="33"/>
  <c r="L188" i="33"/>
  <c r="K155" i="33"/>
  <c r="L155" i="33"/>
  <c r="J155" i="33"/>
  <c r="J150" i="33"/>
  <c r="K150" i="33"/>
  <c r="L150" i="33"/>
  <c r="P134" i="33"/>
  <c r="Q134" i="33"/>
  <c r="P121" i="33"/>
  <c r="Q121" i="33"/>
  <c r="Q117" i="33"/>
  <c r="P117" i="33"/>
  <c r="J94" i="33"/>
  <c r="K94" i="33"/>
  <c r="L94" i="33"/>
  <c r="Q82" i="33"/>
  <c r="P82" i="33"/>
  <c r="Q242" i="33"/>
  <c r="P216" i="33"/>
  <c r="Q216" i="33"/>
  <c r="P209" i="33"/>
  <c r="Q209" i="33"/>
  <c r="P206" i="33"/>
  <c r="Q206" i="33"/>
  <c r="J205" i="33"/>
  <c r="K205" i="33"/>
  <c r="L205" i="33"/>
  <c r="P192" i="33"/>
  <c r="Q192" i="33"/>
  <c r="P189" i="33"/>
  <c r="Q189" i="33"/>
  <c r="P177" i="33"/>
  <c r="Q177" i="33"/>
  <c r="P174" i="33"/>
  <c r="Q174" i="33"/>
  <c r="J173" i="33"/>
  <c r="K173" i="33"/>
  <c r="L173" i="33"/>
  <c r="P140" i="33"/>
  <c r="Q140" i="33"/>
  <c r="P97" i="33"/>
  <c r="Q97" i="33"/>
  <c r="P246" i="33"/>
  <c r="Q246" i="33"/>
  <c r="J245" i="33"/>
  <c r="K245" i="33"/>
  <c r="L245" i="33"/>
  <c r="J243" i="33"/>
  <c r="K243" i="33"/>
  <c r="L243" i="33"/>
  <c r="P233" i="33"/>
  <c r="Q233" i="33"/>
  <c r="P230" i="33"/>
  <c r="Q230" i="33"/>
  <c r="J229" i="33"/>
  <c r="K229" i="33"/>
  <c r="L229" i="33"/>
  <c r="Q218" i="33"/>
  <c r="J212" i="33"/>
  <c r="K212" i="33"/>
  <c r="L212" i="33"/>
  <c r="J180" i="33"/>
  <c r="K180" i="33"/>
  <c r="L180" i="33"/>
  <c r="P142" i="33"/>
  <c r="Q142" i="33"/>
  <c r="L296" i="33"/>
  <c r="L288" i="33"/>
  <c r="L280" i="33"/>
  <c r="L272" i="33"/>
  <c r="L264" i="33"/>
  <c r="L256" i="33"/>
  <c r="Q247" i="33"/>
  <c r="J236" i="33"/>
  <c r="K236" i="33"/>
  <c r="L236" i="33"/>
  <c r="Q227" i="33"/>
  <c r="P213" i="33"/>
  <c r="Q213" i="33"/>
  <c r="P201" i="33"/>
  <c r="Q201" i="33"/>
  <c r="P198" i="33"/>
  <c r="Q198" i="33"/>
  <c r="J197" i="33"/>
  <c r="K197" i="33"/>
  <c r="L197" i="33"/>
  <c r="Q186" i="33"/>
  <c r="P184" i="33"/>
  <c r="Q184" i="33"/>
  <c r="P181" i="33"/>
  <c r="Q181" i="33"/>
  <c r="P169" i="33"/>
  <c r="Q169" i="33"/>
  <c r="P166" i="33"/>
  <c r="Q166" i="33"/>
  <c r="J165" i="33"/>
  <c r="K165" i="33"/>
  <c r="L165" i="33"/>
  <c r="P156" i="33"/>
  <c r="Q156" i="33"/>
  <c r="Q155" i="33"/>
  <c r="P129" i="33"/>
  <c r="Q129" i="33"/>
  <c r="J125" i="33"/>
  <c r="K125" i="33"/>
  <c r="L125" i="33"/>
  <c r="J101" i="33"/>
  <c r="K101" i="33"/>
  <c r="L101" i="33"/>
  <c r="K296" i="33"/>
  <c r="L295" i="33"/>
  <c r="K288" i="33"/>
  <c r="L287" i="33"/>
  <c r="K280" i="33"/>
  <c r="L279" i="33"/>
  <c r="K272" i="33"/>
  <c r="L271" i="33"/>
  <c r="K264" i="33"/>
  <c r="L263" i="33"/>
  <c r="K256" i="33"/>
  <c r="L255" i="33"/>
  <c r="Q243" i="33"/>
  <c r="P240" i="33"/>
  <c r="Q240" i="33"/>
  <c r="P237" i="33"/>
  <c r="Q237" i="33"/>
  <c r="P225" i="33"/>
  <c r="Q225" i="33"/>
  <c r="P222" i="33"/>
  <c r="Q222" i="33"/>
  <c r="J221" i="33"/>
  <c r="K221" i="33"/>
  <c r="L221" i="33"/>
  <c r="J204" i="33"/>
  <c r="K204" i="33"/>
  <c r="L204" i="33"/>
  <c r="Q195" i="33"/>
  <c r="J172" i="33"/>
  <c r="K172" i="33"/>
  <c r="L172" i="33"/>
  <c r="Q163" i="33"/>
  <c r="P161" i="33"/>
  <c r="Q161" i="33"/>
  <c r="P158" i="33"/>
  <c r="Q158" i="33"/>
  <c r="L154" i="33"/>
  <c r="J154" i="33"/>
  <c r="K154" i="33"/>
  <c r="P148" i="33"/>
  <c r="Q148" i="33"/>
  <c r="L146" i="33"/>
  <c r="J146" i="33"/>
  <c r="K146" i="33"/>
  <c r="P126" i="33"/>
  <c r="Q126" i="33"/>
  <c r="P102" i="33"/>
  <c r="Q102" i="33"/>
  <c r="J228" i="33"/>
  <c r="K228" i="33"/>
  <c r="L228" i="33"/>
  <c r="P217" i="33"/>
  <c r="Q217" i="33"/>
  <c r="P212" i="33"/>
  <c r="Q210" i="33"/>
  <c r="P208" i="33"/>
  <c r="Q208" i="33"/>
  <c r="P205" i="33"/>
  <c r="Q205" i="33"/>
  <c r="P193" i="33"/>
  <c r="Q193" i="33"/>
  <c r="P190" i="33"/>
  <c r="Q190" i="33"/>
  <c r="J189" i="33"/>
  <c r="K189" i="33"/>
  <c r="L189" i="33"/>
  <c r="P180" i="33"/>
  <c r="Q178" i="33"/>
  <c r="P176" i="33"/>
  <c r="Q176" i="33"/>
  <c r="P173" i="33"/>
  <c r="Q173" i="33"/>
  <c r="J156" i="33"/>
  <c r="K156" i="33"/>
  <c r="L156" i="33"/>
  <c r="K147" i="33"/>
  <c r="L147" i="33"/>
  <c r="P143" i="33"/>
  <c r="Q143" i="33"/>
  <c r="J117" i="33"/>
  <c r="K117" i="33"/>
  <c r="L117" i="33"/>
  <c r="J110" i="33"/>
  <c r="K110" i="33"/>
  <c r="L110" i="33"/>
  <c r="P106" i="33"/>
  <c r="Q106" i="33"/>
  <c r="P83" i="33"/>
  <c r="Q83" i="33"/>
  <c r="P65" i="33"/>
  <c r="Q65" i="33"/>
  <c r="P43" i="33"/>
  <c r="Q43" i="33"/>
  <c r="K238" i="33"/>
  <c r="K230" i="33"/>
  <c r="K222" i="33"/>
  <c r="K206" i="33"/>
  <c r="K198" i="33"/>
  <c r="K190" i="33"/>
  <c r="K182" i="33"/>
  <c r="K174" i="33"/>
  <c r="K166" i="33"/>
  <c r="L158" i="33"/>
  <c r="P150" i="33"/>
  <c r="Q150" i="33"/>
  <c r="J148" i="33"/>
  <c r="K148" i="33"/>
  <c r="L148" i="33"/>
  <c r="P138" i="33"/>
  <c r="Q138" i="33"/>
  <c r="P135" i="33"/>
  <c r="Q135" i="33"/>
  <c r="P133" i="33"/>
  <c r="P127" i="33"/>
  <c r="Q127" i="33"/>
  <c r="P118" i="33"/>
  <c r="Q118" i="33"/>
  <c r="P113" i="33"/>
  <c r="Q113" i="33"/>
  <c r="Q108" i="33"/>
  <c r="P103" i="33"/>
  <c r="Q103" i="33"/>
  <c r="P72" i="33"/>
  <c r="Q72" i="33"/>
  <c r="J65" i="33"/>
  <c r="K65" i="33"/>
  <c r="L65" i="33"/>
  <c r="P13" i="33"/>
  <c r="Q13" i="33"/>
  <c r="Q239" i="33"/>
  <c r="Q231" i="33"/>
  <c r="Q223" i="33"/>
  <c r="Q207" i="33"/>
  <c r="Q199" i="33"/>
  <c r="Q191" i="33"/>
  <c r="Q183" i="33"/>
  <c r="Q175" i="33"/>
  <c r="Q167" i="33"/>
  <c r="K158" i="33"/>
  <c r="J142" i="33"/>
  <c r="K142" i="33"/>
  <c r="L142" i="33"/>
  <c r="P136" i="33"/>
  <c r="Q136" i="33"/>
  <c r="P130" i="33"/>
  <c r="Q130" i="33"/>
  <c r="P128" i="33"/>
  <c r="Q128" i="33"/>
  <c r="P122" i="33"/>
  <c r="Q122" i="33"/>
  <c r="P94" i="33"/>
  <c r="Q94" i="33"/>
  <c r="Q66" i="33"/>
  <c r="P66" i="33"/>
  <c r="Q25" i="33"/>
  <c r="P25" i="33"/>
  <c r="J18" i="33"/>
  <c r="K18" i="33"/>
  <c r="L18" i="33"/>
  <c r="L235" i="33"/>
  <c r="L227" i="33"/>
  <c r="L219" i="33"/>
  <c r="L211" i="33"/>
  <c r="L203" i="33"/>
  <c r="L195" i="33"/>
  <c r="L187" i="33"/>
  <c r="L179" i="33"/>
  <c r="L171" i="33"/>
  <c r="L163" i="33"/>
  <c r="L160" i="33"/>
  <c r="J157" i="33"/>
  <c r="K157" i="33"/>
  <c r="P151" i="33"/>
  <c r="Q151" i="33"/>
  <c r="Q144" i="33"/>
  <c r="J134" i="33"/>
  <c r="K134" i="33"/>
  <c r="L134" i="33"/>
  <c r="J126" i="33"/>
  <c r="K126" i="33"/>
  <c r="L126" i="33"/>
  <c r="P119" i="33"/>
  <c r="Q119" i="33"/>
  <c r="J109" i="33"/>
  <c r="K109" i="33"/>
  <c r="L109" i="33"/>
  <c r="J102" i="33"/>
  <c r="K102" i="33"/>
  <c r="L102" i="33"/>
  <c r="P98" i="33"/>
  <c r="Q98" i="33"/>
  <c r="J89" i="33"/>
  <c r="K89" i="33"/>
  <c r="L89" i="33"/>
  <c r="K67" i="33"/>
  <c r="L67" i="33"/>
  <c r="J67" i="33"/>
  <c r="J25" i="33"/>
  <c r="K25" i="33"/>
  <c r="L25" i="33"/>
  <c r="K235" i="33"/>
  <c r="K227" i="33"/>
  <c r="K219" i="33"/>
  <c r="K211" i="33"/>
  <c r="K203" i="33"/>
  <c r="K195" i="33"/>
  <c r="K187" i="33"/>
  <c r="K179" i="33"/>
  <c r="K171" i="33"/>
  <c r="K163" i="33"/>
  <c r="K160" i="33"/>
  <c r="J149" i="33"/>
  <c r="K149" i="33"/>
  <c r="Q132" i="33"/>
  <c r="Q124" i="33"/>
  <c r="P110" i="33"/>
  <c r="Q110" i="33"/>
  <c r="P105" i="33"/>
  <c r="Q105" i="33"/>
  <c r="Q100" i="33"/>
  <c r="P95" i="33"/>
  <c r="Q95" i="33"/>
  <c r="J81" i="33"/>
  <c r="K81" i="33"/>
  <c r="L81" i="33"/>
  <c r="Q50" i="33"/>
  <c r="P50" i="33"/>
  <c r="P32" i="33"/>
  <c r="Q32" i="33"/>
  <c r="J147" i="33"/>
  <c r="J141" i="33"/>
  <c r="K141" i="33"/>
  <c r="L141" i="33"/>
  <c r="J118" i="33"/>
  <c r="K118" i="33"/>
  <c r="L118" i="33"/>
  <c r="P114" i="33"/>
  <c r="Q114" i="33"/>
  <c r="Q90" i="33"/>
  <c r="P90" i="33"/>
  <c r="J74" i="33"/>
  <c r="L74" i="33"/>
  <c r="K74" i="33"/>
  <c r="J70" i="33"/>
  <c r="K70" i="33"/>
  <c r="L70" i="33"/>
  <c r="P37" i="33"/>
  <c r="Q37" i="33"/>
  <c r="J90" i="33"/>
  <c r="L90" i="33"/>
  <c r="P26" i="33"/>
  <c r="Q26" i="33"/>
  <c r="P19" i="33"/>
  <c r="Q19" i="33"/>
  <c r="J82" i="33"/>
  <c r="L82" i="33"/>
  <c r="K75" i="33"/>
  <c r="L75" i="33"/>
  <c r="P67" i="33"/>
  <c r="Q67" i="33"/>
  <c r="P51" i="33"/>
  <c r="Q51" i="33"/>
  <c r="J50" i="33"/>
  <c r="K50" i="33"/>
  <c r="L50" i="33"/>
  <c r="J41" i="33"/>
  <c r="K41" i="33"/>
  <c r="L41" i="33"/>
  <c r="J34" i="33"/>
  <c r="K34" i="33"/>
  <c r="L34" i="33"/>
  <c r="P29" i="33"/>
  <c r="Q29" i="33"/>
  <c r="P59" i="33"/>
  <c r="Q59" i="33"/>
  <c r="J58" i="33"/>
  <c r="K58" i="33"/>
  <c r="L58" i="33"/>
  <c r="P42" i="33"/>
  <c r="Q42" i="33"/>
  <c r="P35" i="33"/>
  <c r="Q35" i="33"/>
  <c r="J17" i="33"/>
  <c r="K17" i="33"/>
  <c r="L17" i="33"/>
  <c r="L140" i="33"/>
  <c r="L132" i="33"/>
  <c r="L124" i="33"/>
  <c r="L116" i="33"/>
  <c r="L108" i="33"/>
  <c r="L100" i="33"/>
  <c r="P85" i="33"/>
  <c r="J73" i="33"/>
  <c r="K73" i="33"/>
  <c r="J66" i="33"/>
  <c r="L66" i="33"/>
  <c r="P52" i="33"/>
  <c r="Q52" i="33"/>
  <c r="P45" i="33"/>
  <c r="Q45" i="33"/>
  <c r="P18" i="33"/>
  <c r="Q18" i="33"/>
  <c r="K140" i="33"/>
  <c r="L139" i="33"/>
  <c r="K132" i="33"/>
  <c r="L131" i="33"/>
  <c r="K124" i="33"/>
  <c r="L123" i="33"/>
  <c r="K116" i="33"/>
  <c r="L115" i="33"/>
  <c r="K108" i="33"/>
  <c r="L107" i="33"/>
  <c r="K100" i="33"/>
  <c r="L99" i="33"/>
  <c r="K88" i="33"/>
  <c r="L88" i="33"/>
  <c r="K83" i="33"/>
  <c r="L83" i="33"/>
  <c r="L78" i="33"/>
  <c r="P75" i="33"/>
  <c r="Q75" i="33"/>
  <c r="Q73" i="33"/>
  <c r="P69" i="33"/>
  <c r="P60" i="33"/>
  <c r="Q60" i="33"/>
  <c r="P53" i="33"/>
  <c r="Q53" i="33"/>
  <c r="Q48" i="33"/>
  <c r="P41" i="33"/>
  <c r="J33" i="33"/>
  <c r="K33" i="33"/>
  <c r="L33" i="33"/>
  <c r="J26" i="33"/>
  <c r="K26" i="33"/>
  <c r="L26" i="33"/>
  <c r="P93" i="33"/>
  <c r="K90" i="33"/>
  <c r="P61" i="33"/>
  <c r="Q61" i="33"/>
  <c r="J51" i="33"/>
  <c r="K51" i="33"/>
  <c r="L51" i="33"/>
  <c r="J49" i="33"/>
  <c r="K49" i="33"/>
  <c r="L49" i="33"/>
  <c r="P34" i="33"/>
  <c r="Q34" i="33"/>
  <c r="P27" i="33"/>
  <c r="Q27" i="33"/>
  <c r="P21" i="33"/>
  <c r="Q21" i="33"/>
  <c r="P17" i="33"/>
  <c r="L43" i="33"/>
  <c r="L35" i="33"/>
  <c r="L27" i="33"/>
  <c r="L19" i="33"/>
  <c r="K43" i="33"/>
  <c r="K35" i="33"/>
  <c r="K27" i="33"/>
  <c r="K19" i="33"/>
  <c r="Q44" i="33"/>
  <c r="Q36" i="33"/>
  <c r="Q28" i="33"/>
  <c r="Q20" i="33"/>
  <c r="Q12" i="33"/>
  <c r="L80" i="33"/>
  <c r="L72" i="33"/>
  <c r="L64" i="33"/>
  <c r="L56" i="33"/>
  <c r="L48" i="33"/>
  <c r="L40" i="33"/>
  <c r="L32" i="33"/>
  <c r="L24" i="33"/>
  <c r="L16" i="33"/>
  <c r="Q374" i="31"/>
  <c r="Q334" i="31"/>
  <c r="Q411" i="31"/>
  <c r="Q350" i="31"/>
  <c r="Q282" i="31"/>
  <c r="Q265" i="31"/>
  <c r="Q395" i="31"/>
  <c r="Q382" i="31"/>
  <c r="Q366" i="31"/>
  <c r="Q342" i="31"/>
  <c r="Q310" i="31"/>
  <c r="Q280" i="31"/>
  <c r="Q318" i="31"/>
  <c r="Q240" i="31"/>
  <c r="Q208" i="31"/>
  <c r="Q47" i="31"/>
  <c r="Q192" i="31"/>
  <c r="Q224" i="31"/>
  <c r="Q132" i="31"/>
  <c r="Q111" i="31"/>
  <c r="Q173" i="31"/>
  <c r="Q165" i="31"/>
  <c r="Q157" i="31"/>
  <c r="Q148" i="31"/>
  <c r="Q84" i="31"/>
  <c r="Q20" i="31"/>
  <c r="F49" i="21" l="1"/>
  <c r="G49" i="21"/>
  <c r="I5" i="29" l="1"/>
  <c r="E7" i="29"/>
  <c r="F7" i="29"/>
  <c r="Q5" i="33"/>
  <c r="L5" i="28"/>
  <c r="K5" i="28"/>
  <c r="J5" i="28"/>
  <c r="J7" i="26"/>
  <c r="J8" i="26"/>
  <c r="J9" i="26"/>
  <c r="J10" i="26"/>
  <c r="J11" i="26"/>
  <c r="J12" i="26"/>
  <c r="J13" i="26"/>
  <c r="J14" i="26"/>
  <c r="J15" i="26"/>
  <c r="J16" i="26"/>
  <c r="J17" i="26"/>
  <c r="J18" i="26"/>
  <c r="J19" i="26"/>
  <c r="J20" i="26"/>
  <c r="J21" i="26"/>
  <c r="J22" i="26"/>
  <c r="J23" i="26"/>
  <c r="J24" i="26"/>
  <c r="J25" i="26"/>
  <c r="J26" i="26"/>
  <c r="J27" i="26"/>
  <c r="J28" i="26"/>
  <c r="J29" i="26"/>
  <c r="J30" i="26"/>
  <c r="J31" i="26"/>
  <c r="J32" i="26"/>
  <c r="J33" i="26"/>
  <c r="J34" i="26"/>
  <c r="J35" i="26"/>
  <c r="J36" i="26"/>
  <c r="J37" i="26"/>
  <c r="J38" i="26"/>
  <c r="J39" i="26"/>
  <c r="J40" i="26"/>
  <c r="J41" i="26"/>
  <c r="J42" i="26"/>
  <c r="J43" i="26"/>
  <c r="J44" i="26"/>
  <c r="J45" i="26"/>
  <c r="J46" i="26"/>
  <c r="J47" i="26"/>
  <c r="J48" i="26"/>
  <c r="J49" i="26"/>
  <c r="J50" i="26"/>
  <c r="J51" i="26"/>
  <c r="J52" i="26"/>
  <c r="J53" i="26"/>
  <c r="J54" i="26"/>
  <c r="J55" i="26"/>
  <c r="J56" i="26"/>
  <c r="J57" i="26"/>
  <c r="J58" i="26"/>
  <c r="J59" i="26"/>
  <c r="J60" i="26"/>
  <c r="J61" i="26"/>
  <c r="J62" i="26"/>
  <c r="J63" i="26"/>
  <c r="J64" i="26"/>
  <c r="J65" i="26"/>
  <c r="J66" i="26"/>
  <c r="J67" i="26"/>
  <c r="J68" i="26"/>
  <c r="J69" i="26"/>
  <c r="J70" i="26"/>
  <c r="J71" i="26"/>
  <c r="J72" i="26"/>
  <c r="J73" i="26"/>
  <c r="J74" i="26"/>
  <c r="J75" i="26"/>
  <c r="J76" i="26"/>
  <c r="J77" i="26"/>
  <c r="J78" i="26"/>
  <c r="J79" i="26"/>
  <c r="J80" i="26"/>
  <c r="J81" i="26"/>
  <c r="J82" i="26"/>
  <c r="J83" i="26"/>
  <c r="J84" i="26"/>
  <c r="J85" i="26"/>
  <c r="J86" i="26"/>
  <c r="J87" i="26"/>
  <c r="J88" i="26"/>
  <c r="J89" i="26"/>
  <c r="J90" i="26"/>
  <c r="J91" i="26"/>
  <c r="J92" i="26"/>
  <c r="J93" i="26"/>
  <c r="J94" i="26"/>
  <c r="J95" i="26"/>
  <c r="J96" i="26"/>
  <c r="J97" i="26"/>
  <c r="J98" i="26"/>
  <c r="J99" i="26"/>
  <c r="J100" i="26"/>
  <c r="J101" i="26"/>
  <c r="J102" i="26"/>
  <c r="J103" i="26"/>
  <c r="J104" i="26"/>
  <c r="J105" i="26"/>
  <c r="J106" i="26"/>
  <c r="J107" i="26"/>
  <c r="J108" i="26"/>
  <c r="J109" i="26"/>
  <c r="J110" i="26"/>
  <c r="J111" i="26"/>
  <c r="J112" i="26"/>
  <c r="J113" i="26"/>
  <c r="J114" i="26"/>
  <c r="J115" i="26"/>
  <c r="J116" i="26"/>
  <c r="J117" i="26"/>
  <c r="J118" i="26"/>
  <c r="J119" i="26"/>
  <c r="J120" i="26"/>
  <c r="J121" i="26"/>
  <c r="J122" i="26"/>
  <c r="J123" i="26"/>
  <c r="J124" i="26"/>
  <c r="J125" i="26"/>
  <c r="J126" i="26"/>
  <c r="J127" i="26"/>
  <c r="J128" i="26"/>
  <c r="J129" i="26"/>
  <c r="J130" i="26"/>
  <c r="J131" i="26"/>
  <c r="J132" i="26"/>
  <c r="J133" i="26"/>
  <c r="J134" i="26"/>
  <c r="J135" i="26"/>
  <c r="J136" i="26"/>
  <c r="J137" i="26"/>
  <c r="J138" i="26"/>
  <c r="J139" i="26"/>
  <c r="J140" i="26"/>
  <c r="J141" i="26"/>
  <c r="J142" i="26"/>
  <c r="J143" i="26"/>
  <c r="J144" i="26"/>
  <c r="J145" i="26"/>
  <c r="J146" i="26"/>
  <c r="J147" i="26"/>
  <c r="J148" i="26"/>
  <c r="J149" i="26"/>
  <c r="J150" i="26"/>
  <c r="J151" i="26"/>
  <c r="J152" i="26"/>
  <c r="J153" i="26"/>
  <c r="J154" i="26"/>
  <c r="J155" i="26"/>
  <c r="J156" i="26"/>
  <c r="J157" i="26"/>
  <c r="J158" i="26"/>
  <c r="J159" i="26"/>
  <c r="J160" i="26"/>
  <c r="J161" i="26"/>
  <c r="J162" i="26"/>
  <c r="J163" i="26"/>
  <c r="J164" i="26"/>
  <c r="J165" i="26"/>
  <c r="J166" i="26"/>
  <c r="J167" i="26"/>
  <c r="J168" i="26"/>
  <c r="J169" i="26"/>
  <c r="J170" i="26"/>
  <c r="J171" i="26"/>
  <c r="J172" i="26"/>
  <c r="J173" i="26"/>
  <c r="J174" i="26"/>
  <c r="J175" i="26"/>
  <c r="J176" i="26"/>
  <c r="J177" i="26"/>
  <c r="J178" i="26"/>
  <c r="J179" i="26"/>
  <c r="J180" i="26"/>
  <c r="J181" i="26"/>
  <c r="J182" i="26"/>
  <c r="J183" i="26"/>
  <c r="J184" i="26"/>
  <c r="J185" i="26"/>
  <c r="J186" i="26"/>
  <c r="J187" i="26"/>
  <c r="J188" i="26"/>
  <c r="J189" i="26"/>
  <c r="J190" i="26"/>
  <c r="J191" i="26"/>
  <c r="J192" i="26"/>
  <c r="J193" i="26"/>
  <c r="J194" i="26"/>
  <c r="J195" i="26"/>
  <c r="J196" i="26"/>
  <c r="J197" i="26"/>
  <c r="J198" i="26"/>
  <c r="J199" i="26"/>
  <c r="J200" i="26"/>
  <c r="J201" i="26"/>
  <c r="J202" i="26"/>
  <c r="J203" i="26"/>
  <c r="J204" i="26"/>
  <c r="J205" i="26"/>
  <c r="J206" i="26"/>
  <c r="J207" i="26"/>
  <c r="J208" i="26"/>
  <c r="J209" i="26"/>
  <c r="J210" i="26"/>
  <c r="J211" i="26"/>
  <c r="J212" i="26"/>
  <c r="J213" i="26"/>
  <c r="J214" i="26"/>
  <c r="J215" i="26"/>
  <c r="J216" i="26"/>
  <c r="J217" i="26"/>
  <c r="J218" i="26"/>
  <c r="J219" i="26"/>
  <c r="J220" i="26"/>
  <c r="J221" i="26"/>
  <c r="J222" i="26"/>
  <c r="J223" i="26"/>
  <c r="J224" i="26"/>
  <c r="J225" i="26"/>
  <c r="J226" i="26"/>
  <c r="J227" i="26"/>
  <c r="J228" i="26"/>
  <c r="J229" i="26"/>
  <c r="J230" i="26"/>
  <c r="J231" i="26"/>
  <c r="J232" i="26"/>
  <c r="J233" i="26"/>
  <c r="J234" i="26"/>
  <c r="J235" i="26"/>
  <c r="J236" i="26"/>
  <c r="J237" i="26"/>
  <c r="J238" i="26"/>
  <c r="J239" i="26"/>
  <c r="J240" i="26"/>
  <c r="J241" i="26"/>
  <c r="J242" i="26"/>
  <c r="J243" i="26"/>
  <c r="J244" i="26"/>
  <c r="J245" i="26"/>
  <c r="J246" i="26"/>
  <c r="J247" i="26"/>
  <c r="J248" i="26"/>
  <c r="J249" i="26"/>
  <c r="J250" i="26"/>
  <c r="J251" i="26"/>
  <c r="J252" i="26"/>
  <c r="J253" i="26"/>
  <c r="J254" i="26"/>
  <c r="J255" i="26"/>
  <c r="J256" i="26"/>
  <c r="J257" i="26"/>
  <c r="J258" i="26"/>
  <c r="J259" i="26"/>
  <c r="J260" i="26"/>
  <c r="J261" i="26"/>
  <c r="J262" i="26"/>
  <c r="J263" i="26"/>
  <c r="J264" i="26"/>
  <c r="J265" i="26"/>
  <c r="J266" i="26"/>
  <c r="J267" i="26"/>
  <c r="J268" i="26"/>
  <c r="J269" i="26"/>
  <c r="J270" i="26"/>
  <c r="J271" i="26"/>
  <c r="J272" i="26"/>
  <c r="J273" i="26"/>
  <c r="J274" i="26"/>
  <c r="J275" i="26"/>
  <c r="J276" i="26"/>
  <c r="J277" i="26"/>
  <c r="J278" i="26"/>
  <c r="J279" i="26"/>
  <c r="J280" i="26"/>
  <c r="J281" i="26"/>
  <c r="J282" i="26"/>
  <c r="J283" i="26"/>
  <c r="J284" i="26"/>
  <c r="J285" i="26"/>
  <c r="J286" i="26"/>
  <c r="J287" i="26"/>
  <c r="J288" i="26"/>
  <c r="J289" i="26"/>
  <c r="J290" i="26"/>
  <c r="J291" i="26"/>
  <c r="J292" i="26"/>
  <c r="J293" i="26"/>
  <c r="J294" i="26"/>
  <c r="J295" i="26"/>
  <c r="J296" i="26"/>
  <c r="J297" i="26"/>
  <c r="J298" i="26"/>
  <c r="J299" i="26"/>
  <c r="J300" i="26"/>
  <c r="J301" i="26"/>
  <c r="J302" i="26"/>
  <c r="J303" i="26"/>
  <c r="J304" i="26"/>
  <c r="J305" i="26"/>
  <c r="J306" i="26"/>
  <c r="J307" i="26"/>
  <c r="J308" i="26"/>
  <c r="J309" i="26"/>
  <c r="J310" i="26"/>
  <c r="J311" i="26"/>
  <c r="J312" i="26"/>
  <c r="J313" i="26"/>
  <c r="J314" i="26"/>
  <c r="J315" i="26"/>
  <c r="J316" i="26"/>
  <c r="J317" i="26"/>
  <c r="J318" i="26"/>
  <c r="J319" i="26"/>
  <c r="J320" i="26"/>
  <c r="J321" i="26"/>
  <c r="J322" i="26"/>
  <c r="J323" i="26"/>
  <c r="J324" i="26"/>
  <c r="J325" i="26"/>
  <c r="J326" i="26"/>
  <c r="J327" i="26"/>
  <c r="J328" i="26"/>
  <c r="J329" i="26"/>
  <c r="J330" i="26"/>
  <c r="J331" i="26"/>
  <c r="J332" i="26"/>
  <c r="J333" i="26"/>
  <c r="J334" i="26"/>
  <c r="J335" i="26"/>
  <c r="J336" i="26"/>
  <c r="J337" i="26"/>
  <c r="J338" i="26"/>
  <c r="J339" i="26"/>
  <c r="J340" i="26"/>
  <c r="J341" i="26"/>
  <c r="J342" i="26"/>
  <c r="J343" i="26"/>
  <c r="J344" i="26"/>
  <c r="J345" i="26"/>
  <c r="J346" i="26"/>
  <c r="J347" i="26"/>
  <c r="J348" i="26"/>
  <c r="J349" i="26"/>
  <c r="J350" i="26"/>
  <c r="J351" i="26"/>
  <c r="J352" i="26"/>
  <c r="J353" i="26"/>
  <c r="J354" i="26"/>
  <c r="J355" i="26"/>
  <c r="J356" i="26"/>
  <c r="J357" i="26"/>
  <c r="J358" i="26"/>
  <c r="J359" i="26"/>
  <c r="J360" i="26"/>
  <c r="J361" i="26"/>
  <c r="J362" i="26"/>
  <c r="J363" i="26"/>
  <c r="J364" i="26"/>
  <c r="J365" i="26"/>
  <c r="J366" i="26"/>
  <c r="J367" i="26"/>
  <c r="J368" i="26"/>
  <c r="J369" i="26"/>
  <c r="J370" i="26"/>
  <c r="J371" i="26"/>
  <c r="J372" i="26"/>
  <c r="J373" i="26"/>
  <c r="J374" i="26"/>
  <c r="J375" i="26"/>
  <c r="J376" i="26"/>
  <c r="J377" i="26"/>
  <c r="J378" i="26"/>
  <c r="J379" i="26"/>
  <c r="J380" i="26"/>
  <c r="J381" i="26"/>
  <c r="J382" i="26"/>
  <c r="J383" i="26"/>
  <c r="J384" i="26"/>
  <c r="J385" i="26"/>
  <c r="J386" i="26"/>
  <c r="J387" i="26"/>
  <c r="J388" i="26"/>
  <c r="J389" i="26"/>
  <c r="J390" i="26"/>
  <c r="J391" i="26"/>
  <c r="J392" i="26"/>
  <c r="J393" i="26"/>
  <c r="J394" i="26"/>
  <c r="J395" i="26"/>
  <c r="J396" i="26"/>
  <c r="J397" i="26"/>
  <c r="J398" i="26"/>
  <c r="J399" i="26"/>
  <c r="J400" i="26"/>
  <c r="J401" i="26"/>
  <c r="J402" i="26"/>
  <c r="J403" i="26"/>
  <c r="J404" i="26"/>
  <c r="J405" i="26"/>
  <c r="J406" i="26"/>
  <c r="J407" i="26"/>
  <c r="J408" i="26"/>
  <c r="J409" i="26"/>
  <c r="J410" i="26"/>
  <c r="J411" i="26"/>
  <c r="J412" i="26"/>
  <c r="J413" i="26"/>
  <c r="J414" i="26"/>
  <c r="J415" i="26"/>
  <c r="J416" i="26"/>
  <c r="J417" i="26"/>
  <c r="J418" i="26"/>
  <c r="J419" i="26"/>
  <c r="J420" i="26"/>
  <c r="J421" i="26"/>
  <c r="J422" i="26"/>
  <c r="J423" i="26"/>
  <c r="J424" i="26"/>
  <c r="J425" i="26"/>
  <c r="J426" i="26"/>
  <c r="J427" i="26"/>
  <c r="J428" i="26"/>
  <c r="J429" i="26"/>
  <c r="J430" i="26"/>
  <c r="J431" i="26"/>
  <c r="J432" i="26"/>
  <c r="J433" i="26"/>
  <c r="J434" i="26"/>
  <c r="J435" i="26"/>
  <c r="J436" i="26"/>
  <c r="J437" i="26"/>
  <c r="J438" i="26"/>
  <c r="J439" i="26"/>
  <c r="J440" i="26"/>
  <c r="J441" i="26"/>
  <c r="J442" i="26"/>
  <c r="J443" i="26"/>
  <c r="J444" i="26"/>
  <c r="J445" i="26"/>
  <c r="J446" i="26"/>
  <c r="J447" i="26"/>
  <c r="J448" i="26"/>
  <c r="J449" i="26"/>
  <c r="J450" i="26"/>
  <c r="J451" i="26"/>
  <c r="J452" i="26"/>
  <c r="J453" i="26"/>
  <c r="J454" i="26"/>
  <c r="J455" i="26"/>
  <c r="J456" i="26"/>
  <c r="J457" i="26"/>
  <c r="J458" i="26"/>
  <c r="J459" i="26"/>
  <c r="J460" i="26"/>
  <c r="J461" i="26"/>
  <c r="J462" i="26"/>
  <c r="J463" i="26"/>
  <c r="J464" i="26"/>
  <c r="J465" i="26"/>
  <c r="J466" i="26"/>
  <c r="J467" i="26"/>
  <c r="J468" i="26"/>
  <c r="J469" i="26"/>
  <c r="J470" i="26"/>
  <c r="J471" i="26"/>
  <c r="J472" i="26"/>
  <c r="J473" i="26"/>
  <c r="J474" i="26"/>
  <c r="J475" i="26"/>
  <c r="J476" i="26"/>
  <c r="J477" i="26"/>
  <c r="J478" i="26"/>
  <c r="J479" i="26"/>
  <c r="J480" i="26"/>
  <c r="J481" i="26"/>
  <c r="J482" i="26"/>
  <c r="J483" i="26"/>
  <c r="J484" i="26"/>
  <c r="J485" i="26"/>
  <c r="J486" i="26"/>
  <c r="J487" i="26"/>
  <c r="J488" i="26"/>
  <c r="J489" i="26"/>
  <c r="J490" i="26"/>
  <c r="J491" i="26"/>
  <c r="J492" i="26"/>
  <c r="J493" i="26"/>
  <c r="J494" i="26"/>
  <c r="J495" i="26"/>
  <c r="J496" i="26"/>
  <c r="J497" i="26"/>
  <c r="J498" i="26"/>
  <c r="J499" i="26"/>
  <c r="J500" i="26"/>
  <c r="J501" i="26"/>
  <c r="J502" i="26"/>
  <c r="J503" i="26"/>
  <c r="J504" i="26"/>
  <c r="J505" i="26"/>
  <c r="J6" i="26"/>
  <c r="M5" i="28" l="1"/>
  <c r="G24" i="20" l="1"/>
  <c r="G30" i="20"/>
  <c r="G29" i="20"/>
  <c r="G28" i="20"/>
  <c r="G27" i="20"/>
  <c r="G26" i="20"/>
  <c r="G25" i="20"/>
  <c r="G23" i="20" l="1"/>
  <c r="G35" i="20" l="1"/>
  <c r="G34" i="20"/>
  <c r="G33" i="20"/>
  <c r="G32" i="20"/>
  <c r="G22" i="20"/>
  <c r="G507" i="29"/>
  <c r="G31" i="20" l="1"/>
  <c r="J7" i="36"/>
  <c r="G7" i="36"/>
  <c r="F7" i="36"/>
  <c r="H8" i="35"/>
  <c r="H9" i="35"/>
  <c r="H10" i="35"/>
  <c r="H11" i="35"/>
  <c r="H12" i="35"/>
  <c r="H13" i="35"/>
  <c r="H14" i="35"/>
  <c r="H15" i="35"/>
  <c r="H16" i="35"/>
  <c r="H17" i="35"/>
  <c r="H18" i="35"/>
  <c r="H19" i="35"/>
  <c r="H20" i="35"/>
  <c r="H21" i="35"/>
  <c r="H22" i="35"/>
  <c r="H23" i="35"/>
  <c r="H24" i="35"/>
  <c r="H25" i="35"/>
  <c r="H26" i="35"/>
  <c r="H27" i="35"/>
  <c r="H28" i="35"/>
  <c r="H29" i="35"/>
  <c r="H30" i="35"/>
  <c r="H31" i="35"/>
  <c r="H32" i="35"/>
  <c r="H33" i="35"/>
  <c r="H34" i="35"/>
  <c r="H35" i="35"/>
  <c r="H36" i="35"/>
  <c r="H37" i="35"/>
  <c r="H38" i="35"/>
  <c r="H39" i="35"/>
  <c r="H40" i="35"/>
  <c r="H41" i="35"/>
  <c r="H42" i="35"/>
  <c r="H43" i="35"/>
  <c r="H44" i="35"/>
  <c r="H45" i="35"/>
  <c r="H46" i="35"/>
  <c r="H47" i="35"/>
  <c r="H48" i="35"/>
  <c r="H49" i="35"/>
  <c r="H50" i="35"/>
  <c r="H51" i="35"/>
  <c r="H52" i="35"/>
  <c r="H53" i="35"/>
  <c r="H54" i="35"/>
  <c r="H55" i="35"/>
  <c r="H56" i="35"/>
  <c r="H57" i="35"/>
  <c r="H58" i="35"/>
  <c r="H59" i="35"/>
  <c r="H60" i="35"/>
  <c r="H61" i="35"/>
  <c r="H62" i="35"/>
  <c r="H63" i="35"/>
  <c r="H64" i="35"/>
  <c r="H65" i="35"/>
  <c r="H66" i="35"/>
  <c r="H67" i="35"/>
  <c r="H68" i="35"/>
  <c r="H69" i="35"/>
  <c r="H70" i="35"/>
  <c r="H71" i="35"/>
  <c r="H72" i="35"/>
  <c r="H73" i="35"/>
  <c r="H74" i="35"/>
  <c r="H75" i="35"/>
  <c r="H76" i="35"/>
  <c r="H77" i="35"/>
  <c r="H78" i="35"/>
  <c r="H79" i="35"/>
  <c r="H80" i="35"/>
  <c r="H81" i="35"/>
  <c r="H82" i="35"/>
  <c r="H83" i="35"/>
  <c r="H84" i="35"/>
  <c r="H85" i="35"/>
  <c r="H86" i="35"/>
  <c r="H87" i="35"/>
  <c r="H88" i="35"/>
  <c r="H89" i="35"/>
  <c r="H90" i="35"/>
  <c r="H91" i="35"/>
  <c r="H92" i="35"/>
  <c r="H93" i="35"/>
  <c r="H94" i="35"/>
  <c r="H95" i="35"/>
  <c r="H96" i="35"/>
  <c r="H97" i="35"/>
  <c r="H98" i="35"/>
  <c r="H99" i="35"/>
  <c r="H100" i="35"/>
  <c r="H101" i="35"/>
  <c r="H102" i="35"/>
  <c r="H103" i="35"/>
  <c r="H104" i="35"/>
  <c r="H105" i="35"/>
  <c r="H106" i="35"/>
  <c r="H107" i="35"/>
  <c r="H108" i="35"/>
  <c r="H109" i="35"/>
  <c r="H110" i="35"/>
  <c r="H111" i="35"/>
  <c r="H112" i="35"/>
  <c r="H113" i="35"/>
  <c r="H114" i="35"/>
  <c r="H115" i="35"/>
  <c r="H116" i="35"/>
  <c r="H117" i="35"/>
  <c r="H118" i="35"/>
  <c r="H119" i="35"/>
  <c r="H120" i="35"/>
  <c r="H121" i="35"/>
  <c r="H122" i="35"/>
  <c r="H123" i="35"/>
  <c r="H124" i="35"/>
  <c r="H125" i="35"/>
  <c r="H126" i="35"/>
  <c r="H127" i="35"/>
  <c r="H128" i="35"/>
  <c r="H129" i="35"/>
  <c r="H130" i="35"/>
  <c r="H131" i="35"/>
  <c r="H132" i="35"/>
  <c r="H133" i="35"/>
  <c r="H134" i="35"/>
  <c r="H135" i="35"/>
  <c r="H136" i="35"/>
  <c r="H137" i="35"/>
  <c r="H138" i="35"/>
  <c r="H139" i="35"/>
  <c r="H140" i="35"/>
  <c r="H141" i="35"/>
  <c r="H142" i="35"/>
  <c r="H143" i="35"/>
  <c r="H144" i="35"/>
  <c r="H145" i="35"/>
  <c r="H146" i="35"/>
  <c r="H147" i="35"/>
  <c r="H148" i="35"/>
  <c r="H149" i="35"/>
  <c r="H150" i="35"/>
  <c r="H151" i="35"/>
  <c r="H152" i="35"/>
  <c r="H153" i="35"/>
  <c r="H154" i="35"/>
  <c r="H155" i="35"/>
  <c r="H156" i="35"/>
  <c r="H157" i="35"/>
  <c r="H158" i="35"/>
  <c r="H159" i="35"/>
  <c r="H160" i="35"/>
  <c r="H161" i="35"/>
  <c r="H162" i="35"/>
  <c r="H163" i="35"/>
  <c r="H164" i="35"/>
  <c r="H165" i="35"/>
  <c r="H166" i="35"/>
  <c r="H167" i="35"/>
  <c r="H168" i="35"/>
  <c r="H169" i="35"/>
  <c r="H170" i="35"/>
  <c r="H171" i="35"/>
  <c r="H172" i="35"/>
  <c r="H173" i="35"/>
  <c r="H174" i="35"/>
  <c r="H175" i="35"/>
  <c r="H176" i="35"/>
  <c r="H177" i="35"/>
  <c r="H178" i="35"/>
  <c r="H179" i="35"/>
  <c r="H180" i="35"/>
  <c r="H181" i="35"/>
  <c r="H182" i="35"/>
  <c r="H183" i="35"/>
  <c r="H184" i="35"/>
  <c r="H185" i="35"/>
  <c r="H186" i="35"/>
  <c r="H187" i="35"/>
  <c r="H188" i="35"/>
  <c r="H189" i="35"/>
  <c r="H190" i="35"/>
  <c r="H191" i="35"/>
  <c r="H192" i="35"/>
  <c r="H193" i="35"/>
  <c r="H194" i="35"/>
  <c r="H195" i="35"/>
  <c r="H196" i="35"/>
  <c r="H197" i="35"/>
  <c r="H198" i="35"/>
  <c r="H199" i="35"/>
  <c r="H200" i="35"/>
  <c r="H201" i="35"/>
  <c r="H202" i="35"/>
  <c r="H203" i="35"/>
  <c r="H204" i="35"/>
  <c r="H205" i="35"/>
  <c r="H206" i="35"/>
  <c r="H207" i="35"/>
  <c r="H208" i="35"/>
  <c r="H209" i="35"/>
  <c r="H210" i="35"/>
  <c r="H211" i="35"/>
  <c r="H212" i="35"/>
  <c r="H213" i="35"/>
  <c r="H214" i="35"/>
  <c r="H215" i="35"/>
  <c r="H216" i="35"/>
  <c r="H217" i="35"/>
  <c r="H218" i="35"/>
  <c r="H219" i="35"/>
  <c r="H220" i="35"/>
  <c r="H221" i="35"/>
  <c r="H222" i="35"/>
  <c r="H223" i="35"/>
  <c r="H224" i="35"/>
  <c r="H225" i="35"/>
  <c r="H226" i="35"/>
  <c r="H227" i="35"/>
  <c r="H228" i="35"/>
  <c r="H229" i="35"/>
  <c r="H230" i="35"/>
  <c r="H231" i="35"/>
  <c r="H232" i="35"/>
  <c r="H233" i="35"/>
  <c r="H234" i="35"/>
  <c r="H235" i="35"/>
  <c r="H236" i="35"/>
  <c r="H237" i="35"/>
  <c r="H238" i="35"/>
  <c r="H239" i="35"/>
  <c r="H240" i="35"/>
  <c r="H241" i="35"/>
  <c r="H242" i="35"/>
  <c r="H243" i="35"/>
  <c r="H244" i="35"/>
  <c r="H245" i="35"/>
  <c r="H246" i="35"/>
  <c r="H247" i="35"/>
  <c r="H248" i="35"/>
  <c r="H249" i="35"/>
  <c r="H250" i="35"/>
  <c r="H251" i="35"/>
  <c r="H252" i="35"/>
  <c r="H253" i="35"/>
  <c r="H254" i="35"/>
  <c r="H255" i="35"/>
  <c r="H256" i="35"/>
  <c r="H257" i="35"/>
  <c r="H258" i="35"/>
  <c r="H259" i="35"/>
  <c r="H260" i="35"/>
  <c r="H261" i="35"/>
  <c r="H262" i="35"/>
  <c r="H263" i="35"/>
  <c r="H264" i="35"/>
  <c r="H265" i="35"/>
  <c r="H266" i="35"/>
  <c r="H267" i="35"/>
  <c r="H268" i="35"/>
  <c r="H269" i="35"/>
  <c r="H270" i="35"/>
  <c r="H271" i="35"/>
  <c r="H272" i="35"/>
  <c r="H273" i="35"/>
  <c r="H274" i="35"/>
  <c r="H275" i="35"/>
  <c r="H276" i="35"/>
  <c r="H277" i="35"/>
  <c r="H278" i="35"/>
  <c r="H279" i="35"/>
  <c r="H280" i="35"/>
  <c r="H281" i="35"/>
  <c r="H282" i="35"/>
  <c r="H283" i="35"/>
  <c r="H284" i="35"/>
  <c r="H285" i="35"/>
  <c r="H286" i="35"/>
  <c r="H287" i="35"/>
  <c r="H288" i="35"/>
  <c r="H289" i="35"/>
  <c r="H290" i="35"/>
  <c r="H291" i="35"/>
  <c r="H292" i="35"/>
  <c r="H293" i="35"/>
  <c r="H294" i="35"/>
  <c r="H295" i="35"/>
  <c r="H296" i="35"/>
  <c r="H297" i="35"/>
  <c r="H298" i="35"/>
  <c r="H299" i="35"/>
  <c r="H300" i="35"/>
  <c r="H301" i="35"/>
  <c r="H302" i="35"/>
  <c r="H303" i="35"/>
  <c r="H304" i="35"/>
  <c r="H305" i="35"/>
  <c r="H306" i="35"/>
  <c r="H307" i="35"/>
  <c r="H308" i="35"/>
  <c r="H309" i="35"/>
  <c r="H310" i="35"/>
  <c r="H311" i="35"/>
  <c r="H312" i="35"/>
  <c r="H313" i="35"/>
  <c r="H314" i="35"/>
  <c r="H315" i="35"/>
  <c r="H316" i="35"/>
  <c r="H317" i="35"/>
  <c r="H318" i="35"/>
  <c r="H319" i="35"/>
  <c r="H320" i="35"/>
  <c r="H321" i="35"/>
  <c r="H322" i="35"/>
  <c r="H323" i="35"/>
  <c r="H324" i="35"/>
  <c r="H325" i="35"/>
  <c r="H326" i="35"/>
  <c r="H327" i="35"/>
  <c r="H328" i="35"/>
  <c r="H329" i="35"/>
  <c r="H330" i="35"/>
  <c r="H331" i="35"/>
  <c r="H332" i="35"/>
  <c r="H333" i="35"/>
  <c r="H334" i="35"/>
  <c r="H335" i="35"/>
  <c r="H336" i="35"/>
  <c r="H337" i="35"/>
  <c r="H338" i="35"/>
  <c r="H339" i="35"/>
  <c r="H340" i="35"/>
  <c r="H341" i="35"/>
  <c r="H342" i="35"/>
  <c r="H343" i="35"/>
  <c r="H344" i="35"/>
  <c r="H345" i="35"/>
  <c r="H346" i="35"/>
  <c r="H347" i="35"/>
  <c r="H348" i="35"/>
  <c r="H349" i="35"/>
  <c r="H350" i="35"/>
  <c r="H351" i="35"/>
  <c r="H352" i="35"/>
  <c r="H353" i="35"/>
  <c r="H354" i="35"/>
  <c r="H355" i="35"/>
  <c r="H356" i="35"/>
  <c r="H357" i="35"/>
  <c r="H358" i="35"/>
  <c r="H359" i="35"/>
  <c r="H360" i="35"/>
  <c r="H361" i="35"/>
  <c r="H362" i="35"/>
  <c r="H363" i="35"/>
  <c r="H364" i="35"/>
  <c r="H365" i="35"/>
  <c r="H366" i="35"/>
  <c r="H367" i="35"/>
  <c r="H368" i="35"/>
  <c r="H369" i="35"/>
  <c r="H370" i="35"/>
  <c r="H371" i="35"/>
  <c r="H372" i="35"/>
  <c r="H373" i="35"/>
  <c r="H374" i="35"/>
  <c r="H375" i="35"/>
  <c r="H376" i="35"/>
  <c r="H377" i="35"/>
  <c r="H378" i="35"/>
  <c r="H379" i="35"/>
  <c r="H380" i="35"/>
  <c r="H381" i="35"/>
  <c r="H382" i="35"/>
  <c r="H383" i="35"/>
  <c r="H384" i="35"/>
  <c r="H385" i="35"/>
  <c r="H386" i="35"/>
  <c r="H387" i="35"/>
  <c r="H388" i="35"/>
  <c r="H389" i="35"/>
  <c r="H390" i="35"/>
  <c r="H391" i="35"/>
  <c r="H392" i="35"/>
  <c r="H393" i="35"/>
  <c r="H394" i="35"/>
  <c r="H395" i="35"/>
  <c r="H396" i="35"/>
  <c r="H397" i="35"/>
  <c r="H398" i="35"/>
  <c r="H399" i="35"/>
  <c r="H400" i="35"/>
  <c r="H401" i="35"/>
  <c r="H402" i="35"/>
  <c r="H403" i="35"/>
  <c r="H404" i="35"/>
  <c r="H405" i="35"/>
  <c r="H406" i="35"/>
  <c r="H407" i="35"/>
  <c r="H408" i="35"/>
  <c r="H409" i="35"/>
  <c r="H410" i="35"/>
  <c r="H411" i="35"/>
  <c r="H412" i="35"/>
  <c r="H413" i="35"/>
  <c r="H414" i="35"/>
  <c r="H415" i="35"/>
  <c r="H416" i="35"/>
  <c r="H417" i="35"/>
  <c r="H418" i="35"/>
  <c r="H419" i="35"/>
  <c r="H420" i="35"/>
  <c r="H421" i="35"/>
  <c r="H422" i="35"/>
  <c r="H423" i="35"/>
  <c r="H424" i="35"/>
  <c r="H425" i="35"/>
  <c r="H426" i="35"/>
  <c r="H427" i="35"/>
  <c r="H428" i="35"/>
  <c r="H429" i="35"/>
  <c r="H430" i="35"/>
  <c r="H431" i="35"/>
  <c r="H432" i="35"/>
  <c r="H433" i="35"/>
  <c r="H434" i="35"/>
  <c r="H435" i="35"/>
  <c r="H436" i="35"/>
  <c r="H437" i="35"/>
  <c r="H438" i="35"/>
  <c r="H439" i="35"/>
  <c r="H440" i="35"/>
  <c r="H441" i="35"/>
  <c r="H442" i="35"/>
  <c r="H443" i="35"/>
  <c r="H444" i="35"/>
  <c r="H445" i="35"/>
  <c r="H446" i="35"/>
  <c r="H447" i="35"/>
  <c r="H448" i="35"/>
  <c r="H449" i="35"/>
  <c r="H450" i="35"/>
  <c r="H451" i="35"/>
  <c r="H452" i="35"/>
  <c r="H453" i="35"/>
  <c r="H454" i="35"/>
  <c r="H455" i="35"/>
  <c r="H456" i="35"/>
  <c r="H457" i="35"/>
  <c r="H458" i="35"/>
  <c r="H459" i="35"/>
  <c r="H460" i="35"/>
  <c r="H461" i="35"/>
  <c r="H462" i="35"/>
  <c r="H463" i="35"/>
  <c r="H464" i="35"/>
  <c r="H465" i="35"/>
  <c r="H466" i="35"/>
  <c r="H467" i="35"/>
  <c r="H468" i="35"/>
  <c r="H469" i="35"/>
  <c r="H470" i="35"/>
  <c r="H471" i="35"/>
  <c r="H472" i="35"/>
  <c r="H473" i="35"/>
  <c r="H474" i="35"/>
  <c r="H475" i="35"/>
  <c r="H476" i="35"/>
  <c r="H477" i="35"/>
  <c r="H478" i="35"/>
  <c r="H479" i="35"/>
  <c r="H480" i="35"/>
  <c r="H481" i="35"/>
  <c r="H482" i="35"/>
  <c r="H483" i="35"/>
  <c r="H484" i="35"/>
  <c r="H485" i="35"/>
  <c r="H486" i="35"/>
  <c r="H487" i="35"/>
  <c r="H488" i="35"/>
  <c r="H489" i="35"/>
  <c r="H490" i="35"/>
  <c r="H491" i="35"/>
  <c r="H492" i="35"/>
  <c r="H493" i="35"/>
  <c r="H494" i="35"/>
  <c r="H495" i="35"/>
  <c r="H496" i="35"/>
  <c r="H497" i="35"/>
  <c r="H498" i="35"/>
  <c r="H499" i="35"/>
  <c r="H500" i="35"/>
  <c r="H501" i="35"/>
  <c r="H502" i="35"/>
  <c r="H503" i="35"/>
  <c r="H504" i="35"/>
  <c r="H505" i="35"/>
  <c r="H7" i="35"/>
  <c r="H6" i="35"/>
  <c r="K7" i="36" l="1"/>
  <c r="L7" i="36"/>
  <c r="I7" i="36"/>
  <c r="I7" i="26"/>
  <c r="I8" i="31" s="1"/>
  <c r="N8" i="31" s="1"/>
  <c r="I6" i="26"/>
  <c r="I7" i="31" s="1"/>
  <c r="I8" i="26"/>
  <c r="I9" i="31" s="1"/>
  <c r="N9" i="31" s="1"/>
  <c r="I9" i="26"/>
  <c r="I10" i="31" s="1"/>
  <c r="N10" i="31" s="1"/>
  <c r="I10" i="26"/>
  <c r="I11" i="26"/>
  <c r="I12" i="26"/>
  <c r="I13" i="26"/>
  <c r="I14" i="26"/>
  <c r="I15" i="26"/>
  <c r="I16" i="26"/>
  <c r="I17" i="26"/>
  <c r="I18" i="26"/>
  <c r="I19" i="26"/>
  <c r="I20" i="26"/>
  <c r="I21" i="26"/>
  <c r="I22" i="26"/>
  <c r="I23" i="26"/>
  <c r="I24" i="26"/>
  <c r="I25" i="26"/>
  <c r="I26" i="26"/>
  <c r="I27" i="26"/>
  <c r="I28" i="26"/>
  <c r="I29" i="26"/>
  <c r="I30" i="26"/>
  <c r="I31" i="26"/>
  <c r="I32" i="26"/>
  <c r="I33" i="26"/>
  <c r="I34" i="26"/>
  <c r="I35" i="26"/>
  <c r="I36" i="26"/>
  <c r="I37" i="26"/>
  <c r="I38" i="26"/>
  <c r="I39" i="26"/>
  <c r="I40" i="26"/>
  <c r="I41" i="26"/>
  <c r="I42" i="26"/>
  <c r="I43" i="26"/>
  <c r="I44" i="26"/>
  <c r="I45" i="26"/>
  <c r="I46" i="26"/>
  <c r="I47" i="26"/>
  <c r="I48" i="26"/>
  <c r="I49" i="26"/>
  <c r="I50" i="26"/>
  <c r="I51" i="26"/>
  <c r="I52" i="26"/>
  <c r="I53" i="26"/>
  <c r="I54" i="26"/>
  <c r="I55" i="26"/>
  <c r="I56" i="26"/>
  <c r="I57" i="26"/>
  <c r="I58" i="26"/>
  <c r="I59" i="26"/>
  <c r="I60" i="26"/>
  <c r="I61" i="26"/>
  <c r="I62" i="26"/>
  <c r="I63" i="26"/>
  <c r="I64" i="26"/>
  <c r="I65" i="26"/>
  <c r="I66" i="26"/>
  <c r="I67" i="26"/>
  <c r="I68" i="26"/>
  <c r="I69" i="26"/>
  <c r="I70" i="26"/>
  <c r="I71" i="26"/>
  <c r="I72" i="26"/>
  <c r="I73" i="26"/>
  <c r="I74" i="26"/>
  <c r="I75" i="26"/>
  <c r="I76" i="26"/>
  <c r="I77" i="26"/>
  <c r="I78" i="26"/>
  <c r="I79" i="26"/>
  <c r="I80" i="26"/>
  <c r="I81" i="26"/>
  <c r="I82" i="26"/>
  <c r="I83" i="26"/>
  <c r="I84" i="26"/>
  <c r="I85" i="26"/>
  <c r="I86" i="26"/>
  <c r="I87" i="26"/>
  <c r="I88" i="26"/>
  <c r="I89" i="26"/>
  <c r="I90" i="26"/>
  <c r="I91" i="26"/>
  <c r="I92" i="26"/>
  <c r="I93" i="26"/>
  <c r="I94" i="26"/>
  <c r="I95" i="26"/>
  <c r="I96" i="26"/>
  <c r="I97" i="26"/>
  <c r="I98" i="26"/>
  <c r="I99" i="26"/>
  <c r="I100" i="26"/>
  <c r="I101" i="26"/>
  <c r="I102" i="26"/>
  <c r="I103" i="26"/>
  <c r="I104" i="26"/>
  <c r="I105" i="26"/>
  <c r="I106" i="26"/>
  <c r="I107" i="26"/>
  <c r="I108" i="26"/>
  <c r="I109" i="26"/>
  <c r="I110" i="26"/>
  <c r="I111" i="26"/>
  <c r="I112" i="26"/>
  <c r="I113" i="26"/>
  <c r="I114" i="26"/>
  <c r="I115" i="26"/>
  <c r="I116" i="26"/>
  <c r="I117" i="26"/>
  <c r="I118" i="26"/>
  <c r="I119" i="26"/>
  <c r="I120" i="26"/>
  <c r="I121" i="26"/>
  <c r="I122" i="26"/>
  <c r="I123" i="26"/>
  <c r="I124" i="26"/>
  <c r="I125" i="26"/>
  <c r="I126" i="26"/>
  <c r="I127" i="26"/>
  <c r="I128" i="26"/>
  <c r="I129" i="26"/>
  <c r="I130" i="26"/>
  <c r="I131" i="26"/>
  <c r="I132" i="26"/>
  <c r="I133" i="26"/>
  <c r="I134" i="26"/>
  <c r="I135" i="26"/>
  <c r="I136" i="26"/>
  <c r="I137" i="26"/>
  <c r="I138" i="26"/>
  <c r="I139" i="26"/>
  <c r="I140" i="26"/>
  <c r="I141" i="26"/>
  <c r="I142" i="26"/>
  <c r="I143" i="26"/>
  <c r="I144" i="26"/>
  <c r="I145" i="26"/>
  <c r="I146" i="26"/>
  <c r="I147" i="26"/>
  <c r="I148" i="26"/>
  <c r="I149" i="26"/>
  <c r="I150" i="26"/>
  <c r="I151" i="26"/>
  <c r="I152" i="26"/>
  <c r="I153" i="26"/>
  <c r="I154" i="26"/>
  <c r="I155" i="26"/>
  <c r="I156" i="26"/>
  <c r="I157" i="26"/>
  <c r="I158" i="26"/>
  <c r="I159" i="26"/>
  <c r="I160" i="26"/>
  <c r="I161" i="26"/>
  <c r="I162" i="26"/>
  <c r="I163" i="26"/>
  <c r="I164" i="26"/>
  <c r="I165" i="26"/>
  <c r="I166" i="26"/>
  <c r="I167" i="26"/>
  <c r="I168" i="26"/>
  <c r="I169" i="26"/>
  <c r="I170" i="26"/>
  <c r="I171" i="26"/>
  <c r="I172" i="26"/>
  <c r="I173" i="26"/>
  <c r="I174" i="26"/>
  <c r="I175" i="26"/>
  <c r="I176" i="26"/>
  <c r="I177" i="26"/>
  <c r="I178" i="26"/>
  <c r="I179" i="26"/>
  <c r="I180" i="26"/>
  <c r="I181" i="26"/>
  <c r="I182" i="26"/>
  <c r="I183" i="26"/>
  <c r="I184" i="26"/>
  <c r="I185" i="26"/>
  <c r="I186" i="26"/>
  <c r="I187" i="26"/>
  <c r="I188" i="26"/>
  <c r="I189" i="26"/>
  <c r="I190" i="26"/>
  <c r="I191" i="26"/>
  <c r="I192" i="26"/>
  <c r="I193" i="26"/>
  <c r="I194" i="26"/>
  <c r="I195" i="26"/>
  <c r="I196" i="26"/>
  <c r="I197" i="26"/>
  <c r="I198" i="26"/>
  <c r="I199" i="26"/>
  <c r="I200" i="26"/>
  <c r="I201" i="26"/>
  <c r="I202" i="26"/>
  <c r="I203" i="26"/>
  <c r="I204" i="26"/>
  <c r="I205" i="26"/>
  <c r="I206" i="26"/>
  <c r="I207" i="26"/>
  <c r="I208" i="26"/>
  <c r="I209" i="26"/>
  <c r="I210" i="26"/>
  <c r="I211" i="26"/>
  <c r="I212" i="26"/>
  <c r="I213" i="26"/>
  <c r="I214" i="26"/>
  <c r="I215" i="26"/>
  <c r="I216" i="26"/>
  <c r="I217" i="26"/>
  <c r="I218" i="26"/>
  <c r="I219" i="26"/>
  <c r="I220" i="26"/>
  <c r="I221" i="26"/>
  <c r="I222" i="26"/>
  <c r="I223" i="26"/>
  <c r="I224" i="26"/>
  <c r="I225" i="26"/>
  <c r="I226" i="26"/>
  <c r="I227" i="26"/>
  <c r="I228" i="26"/>
  <c r="I229" i="26"/>
  <c r="I230" i="26"/>
  <c r="I231" i="26"/>
  <c r="I232" i="26"/>
  <c r="I233" i="26"/>
  <c r="I234" i="26"/>
  <c r="I235" i="26"/>
  <c r="I236" i="26"/>
  <c r="I237" i="26"/>
  <c r="I238" i="26"/>
  <c r="I239" i="26"/>
  <c r="I240" i="26"/>
  <c r="I241" i="26"/>
  <c r="I242" i="26"/>
  <c r="I243" i="26"/>
  <c r="I244" i="26"/>
  <c r="I245" i="26"/>
  <c r="I246" i="26"/>
  <c r="I247" i="26"/>
  <c r="I248" i="26"/>
  <c r="I249" i="26"/>
  <c r="I250" i="26"/>
  <c r="I251" i="26"/>
  <c r="I252" i="26"/>
  <c r="I253" i="26"/>
  <c r="I254" i="26"/>
  <c r="I255" i="26"/>
  <c r="I256" i="26"/>
  <c r="I257" i="26"/>
  <c r="I258" i="26"/>
  <c r="I259" i="26"/>
  <c r="I260" i="26"/>
  <c r="I261" i="26"/>
  <c r="I262" i="26"/>
  <c r="I263" i="26"/>
  <c r="I264" i="26"/>
  <c r="I265" i="26"/>
  <c r="I266" i="26"/>
  <c r="I267" i="26"/>
  <c r="I268" i="26"/>
  <c r="I269" i="26"/>
  <c r="I270" i="26"/>
  <c r="I271" i="26"/>
  <c r="I272" i="26"/>
  <c r="I273" i="26"/>
  <c r="I274" i="26"/>
  <c r="I275" i="26"/>
  <c r="I276" i="26"/>
  <c r="I277" i="26"/>
  <c r="I278" i="26"/>
  <c r="I279" i="26"/>
  <c r="I280" i="26"/>
  <c r="I281" i="26"/>
  <c r="I282" i="26"/>
  <c r="I283" i="26"/>
  <c r="I284" i="26"/>
  <c r="I285" i="26"/>
  <c r="I286" i="26"/>
  <c r="I287" i="26"/>
  <c r="I288" i="26"/>
  <c r="I289" i="26"/>
  <c r="I290" i="26"/>
  <c r="I291" i="26"/>
  <c r="I292" i="26"/>
  <c r="I293" i="26"/>
  <c r="I294" i="26"/>
  <c r="I295" i="26"/>
  <c r="I296" i="26"/>
  <c r="I297" i="26"/>
  <c r="I298" i="26"/>
  <c r="I299" i="26"/>
  <c r="I300" i="26"/>
  <c r="I301" i="26"/>
  <c r="I302" i="26"/>
  <c r="I303" i="26"/>
  <c r="I304" i="26"/>
  <c r="I305" i="26"/>
  <c r="I306" i="26"/>
  <c r="I307" i="26"/>
  <c r="I308" i="26"/>
  <c r="I309" i="26"/>
  <c r="I310" i="26"/>
  <c r="I311" i="26"/>
  <c r="I312" i="26"/>
  <c r="I313" i="26"/>
  <c r="I314" i="26"/>
  <c r="I315" i="26"/>
  <c r="I316" i="26"/>
  <c r="I317" i="26"/>
  <c r="I318" i="26"/>
  <c r="I319" i="26"/>
  <c r="I320" i="26"/>
  <c r="I321" i="26"/>
  <c r="I322" i="26"/>
  <c r="I323" i="26"/>
  <c r="I324" i="26"/>
  <c r="I325" i="26"/>
  <c r="I326" i="26"/>
  <c r="I327" i="26"/>
  <c r="I328" i="26"/>
  <c r="I329" i="26"/>
  <c r="I330" i="26"/>
  <c r="I331" i="26"/>
  <c r="I332" i="26"/>
  <c r="I333" i="26"/>
  <c r="I334" i="26"/>
  <c r="I335" i="26"/>
  <c r="I336" i="26"/>
  <c r="I337" i="26"/>
  <c r="I338" i="26"/>
  <c r="I339" i="26"/>
  <c r="I340" i="26"/>
  <c r="I341" i="26"/>
  <c r="I342" i="26"/>
  <c r="I343" i="26"/>
  <c r="I344" i="26"/>
  <c r="I345" i="26"/>
  <c r="I346" i="26"/>
  <c r="I347" i="26"/>
  <c r="I348" i="26"/>
  <c r="I349" i="26"/>
  <c r="I350" i="26"/>
  <c r="I351" i="26"/>
  <c r="I352" i="26"/>
  <c r="I353" i="26"/>
  <c r="I354" i="26"/>
  <c r="I355" i="26"/>
  <c r="I356" i="26"/>
  <c r="I357" i="26"/>
  <c r="I358" i="26"/>
  <c r="I359" i="26"/>
  <c r="I360" i="26"/>
  <c r="I361" i="26"/>
  <c r="I362" i="26"/>
  <c r="I363" i="26"/>
  <c r="I364" i="26"/>
  <c r="I365" i="26"/>
  <c r="I366" i="26"/>
  <c r="I367" i="26"/>
  <c r="I368" i="26"/>
  <c r="I369" i="26"/>
  <c r="I370" i="26"/>
  <c r="I371" i="26"/>
  <c r="I372" i="26"/>
  <c r="I373" i="26"/>
  <c r="I374" i="26"/>
  <c r="I375" i="26"/>
  <c r="I376" i="26"/>
  <c r="I377" i="26"/>
  <c r="I378" i="26"/>
  <c r="I379" i="26"/>
  <c r="I380" i="26"/>
  <c r="I381" i="26"/>
  <c r="I382" i="26"/>
  <c r="I383" i="26"/>
  <c r="I384" i="26"/>
  <c r="I385" i="26"/>
  <c r="I386" i="26"/>
  <c r="I387" i="26"/>
  <c r="I388" i="26"/>
  <c r="I389" i="26"/>
  <c r="I390" i="26"/>
  <c r="I391" i="26"/>
  <c r="I392" i="26"/>
  <c r="I393" i="26"/>
  <c r="I394" i="26"/>
  <c r="I395" i="26"/>
  <c r="I396" i="26"/>
  <c r="I397" i="26"/>
  <c r="I398" i="26"/>
  <c r="I399" i="26"/>
  <c r="I400" i="26"/>
  <c r="I401" i="26"/>
  <c r="I402" i="26"/>
  <c r="I403" i="26"/>
  <c r="I404" i="26"/>
  <c r="I405" i="26"/>
  <c r="I406" i="26"/>
  <c r="I407" i="26"/>
  <c r="I408" i="26"/>
  <c r="I409" i="26"/>
  <c r="I410" i="26"/>
  <c r="I411" i="26"/>
  <c r="I412" i="26"/>
  <c r="I413" i="26"/>
  <c r="I414" i="26"/>
  <c r="I415" i="26"/>
  <c r="I416" i="26"/>
  <c r="I417" i="26"/>
  <c r="I418" i="26"/>
  <c r="I419" i="26"/>
  <c r="I420" i="26"/>
  <c r="I421" i="26"/>
  <c r="I422" i="26"/>
  <c r="I423" i="26"/>
  <c r="I424" i="26"/>
  <c r="I425" i="26"/>
  <c r="I426" i="26"/>
  <c r="I427" i="26"/>
  <c r="I428" i="26"/>
  <c r="I429" i="26"/>
  <c r="I430" i="26"/>
  <c r="I431" i="26"/>
  <c r="I432" i="26"/>
  <c r="I433" i="26"/>
  <c r="I434" i="26"/>
  <c r="I435" i="26"/>
  <c r="I436" i="26"/>
  <c r="I437" i="26"/>
  <c r="I438" i="26"/>
  <c r="I439" i="26"/>
  <c r="I440" i="26"/>
  <c r="I441" i="26"/>
  <c r="I442" i="26"/>
  <c r="I443" i="26"/>
  <c r="I444" i="26"/>
  <c r="I445" i="26"/>
  <c r="I446" i="26"/>
  <c r="I447" i="26"/>
  <c r="I448" i="26"/>
  <c r="I449" i="26"/>
  <c r="I450" i="26"/>
  <c r="I451" i="26"/>
  <c r="I452" i="26"/>
  <c r="I453" i="26"/>
  <c r="I454" i="26"/>
  <c r="I455" i="26"/>
  <c r="I456" i="26"/>
  <c r="I457" i="26"/>
  <c r="I458" i="26"/>
  <c r="I459" i="26"/>
  <c r="I460" i="26"/>
  <c r="I461" i="26"/>
  <c r="I462" i="26"/>
  <c r="I463" i="26"/>
  <c r="I464" i="26"/>
  <c r="I465" i="26"/>
  <c r="I466" i="26"/>
  <c r="I467" i="26"/>
  <c r="I468" i="26"/>
  <c r="I469" i="26"/>
  <c r="I470" i="26"/>
  <c r="I471" i="26"/>
  <c r="I472" i="26"/>
  <c r="I473" i="26"/>
  <c r="I474" i="26"/>
  <c r="I475" i="26"/>
  <c r="I476" i="26"/>
  <c r="I477" i="26"/>
  <c r="I478" i="26"/>
  <c r="I479" i="26"/>
  <c r="I480" i="26"/>
  <c r="I481" i="26"/>
  <c r="I482" i="26"/>
  <c r="I483" i="26"/>
  <c r="I484" i="26"/>
  <c r="I485" i="26"/>
  <c r="I486" i="26"/>
  <c r="I487" i="26"/>
  <c r="I488" i="26"/>
  <c r="I489" i="26"/>
  <c r="I490" i="26"/>
  <c r="I491" i="26"/>
  <c r="I492" i="26"/>
  <c r="I493" i="26"/>
  <c r="I494" i="26"/>
  <c r="I495" i="26"/>
  <c r="I496" i="26"/>
  <c r="I497" i="26"/>
  <c r="I498" i="26"/>
  <c r="I499" i="26"/>
  <c r="I500" i="26"/>
  <c r="I501" i="26"/>
  <c r="I502" i="26"/>
  <c r="I503" i="26"/>
  <c r="I504" i="26"/>
  <c r="I505" i="26"/>
  <c r="H6" i="36"/>
  <c r="H507" i="36"/>
  <c r="G506" i="35"/>
  <c r="G16" i="20" l="1"/>
  <c r="G17" i="20" s="1"/>
  <c r="G15" i="20" s="1"/>
  <c r="I506" i="26"/>
  <c r="C26" i="21" l="1"/>
  <c r="D17" i="20"/>
  <c r="P9" i="36" l="1"/>
  <c r="P8" i="36"/>
  <c r="L6" i="36"/>
  <c r="L507" i="36"/>
  <c r="J6" i="2" l="1"/>
  <c r="F7" i="33"/>
  <c r="D7" i="33"/>
  <c r="D7" i="29"/>
  <c r="C7" i="29"/>
  <c r="G6" i="29"/>
  <c r="E11" i="21"/>
  <c r="E10" i="21"/>
  <c r="G505" i="28"/>
  <c r="L505" i="28" s="1"/>
  <c r="G504" i="28"/>
  <c r="L504" i="28" s="1"/>
  <c r="G503" i="28"/>
  <c r="G502" i="28"/>
  <c r="L502" i="28" s="1"/>
  <c r="G501" i="28"/>
  <c r="G500" i="28"/>
  <c r="L500" i="28" s="1"/>
  <c r="G499" i="28"/>
  <c r="G498" i="28"/>
  <c r="G497" i="28"/>
  <c r="G496" i="28"/>
  <c r="G495" i="28"/>
  <c r="G494" i="28"/>
  <c r="G493" i="28"/>
  <c r="L493" i="28" s="1"/>
  <c r="G492" i="28"/>
  <c r="L492" i="28" s="1"/>
  <c r="G491" i="28"/>
  <c r="G490" i="28"/>
  <c r="G489" i="28"/>
  <c r="G488" i="28"/>
  <c r="G487" i="28"/>
  <c r="G486" i="28"/>
  <c r="G485" i="28"/>
  <c r="G484" i="28"/>
  <c r="L484" i="28" s="1"/>
  <c r="G483" i="28"/>
  <c r="G482" i="28"/>
  <c r="G481" i="28"/>
  <c r="G480" i="28"/>
  <c r="L480" i="28" s="1"/>
  <c r="G479" i="28"/>
  <c r="G478" i="28"/>
  <c r="G477" i="28"/>
  <c r="L477" i="28" s="1"/>
  <c r="G476" i="28"/>
  <c r="G475" i="28"/>
  <c r="G474" i="28"/>
  <c r="L474" i="28" s="1"/>
  <c r="G473" i="28"/>
  <c r="G472" i="28"/>
  <c r="G471" i="28"/>
  <c r="G470" i="28"/>
  <c r="L470" i="28" s="1"/>
  <c r="G469" i="28"/>
  <c r="G468" i="28"/>
  <c r="G467" i="28"/>
  <c r="G466" i="28"/>
  <c r="L466" i="28" s="1"/>
  <c r="G465" i="28"/>
  <c r="G464" i="28"/>
  <c r="L464" i="28" s="1"/>
  <c r="G463" i="28"/>
  <c r="G462" i="28"/>
  <c r="G461" i="28"/>
  <c r="L461" i="28" s="1"/>
  <c r="G460" i="28"/>
  <c r="L460" i="28" s="1"/>
  <c r="G459" i="28"/>
  <c r="G458" i="28"/>
  <c r="G457" i="28"/>
  <c r="L457" i="28" s="1"/>
  <c r="G456" i="28"/>
  <c r="G455" i="28"/>
  <c r="G454" i="28"/>
  <c r="L454" i="28" s="1"/>
  <c r="G453" i="28"/>
  <c r="G452" i="28"/>
  <c r="G451" i="28"/>
  <c r="L451" i="28" s="1"/>
  <c r="G450" i="28"/>
  <c r="L450" i="28" s="1"/>
  <c r="G449" i="28"/>
  <c r="L449" i="28" s="1"/>
  <c r="G448" i="28"/>
  <c r="G447" i="28"/>
  <c r="G446" i="28"/>
  <c r="L446" i="28" s="1"/>
  <c r="G445" i="28"/>
  <c r="G444" i="28"/>
  <c r="G443" i="28"/>
  <c r="L443" i="28" s="1"/>
  <c r="G442" i="28"/>
  <c r="L442" i="28" s="1"/>
  <c r="G441" i="28"/>
  <c r="L441" i="28" s="1"/>
  <c r="G440" i="28"/>
  <c r="G439" i="28"/>
  <c r="L439" i="28" s="1"/>
  <c r="G438" i="28"/>
  <c r="L438" i="28" s="1"/>
  <c r="G437" i="28"/>
  <c r="G436" i="28"/>
  <c r="L436" i="28" s="1"/>
  <c r="G435" i="28"/>
  <c r="L435" i="28" s="1"/>
  <c r="G434" i="28"/>
  <c r="L434" i="28" s="1"/>
  <c r="G433" i="28"/>
  <c r="L433" i="28" s="1"/>
  <c r="G432" i="28"/>
  <c r="L432" i="28" s="1"/>
  <c r="G431" i="28"/>
  <c r="L431" i="28" s="1"/>
  <c r="G430" i="28"/>
  <c r="G429" i="28"/>
  <c r="L429" i="28" s="1"/>
  <c r="G428" i="28"/>
  <c r="G427" i="28"/>
  <c r="G426" i="28"/>
  <c r="G425" i="28"/>
  <c r="G424" i="28"/>
  <c r="L424" i="28" s="1"/>
  <c r="G423" i="28"/>
  <c r="G422" i="28"/>
  <c r="G421" i="28"/>
  <c r="G420" i="28"/>
  <c r="L420" i="28" s="1"/>
  <c r="G419" i="28"/>
  <c r="L419" i="28" s="1"/>
  <c r="G418" i="28"/>
  <c r="G417" i="28"/>
  <c r="G416" i="28"/>
  <c r="L416" i="28" s="1"/>
  <c r="G415" i="28"/>
  <c r="L415" i="28" s="1"/>
  <c r="G414" i="28"/>
  <c r="L414" i="28" s="1"/>
  <c r="G413" i="28"/>
  <c r="G412" i="28"/>
  <c r="G411" i="28"/>
  <c r="L411" i="28" s="1"/>
  <c r="G410" i="28"/>
  <c r="G409" i="28"/>
  <c r="L409" i="28" s="1"/>
  <c r="G408" i="28"/>
  <c r="G407" i="28"/>
  <c r="L407" i="28" s="1"/>
  <c r="G406" i="28"/>
  <c r="G405" i="28"/>
  <c r="L405" i="28" s="1"/>
  <c r="G404" i="28"/>
  <c r="L404" i="28" s="1"/>
  <c r="G403" i="28"/>
  <c r="L403" i="28" s="1"/>
  <c r="G402" i="28"/>
  <c r="G401" i="28"/>
  <c r="L401" i="28" s="1"/>
  <c r="G400" i="28"/>
  <c r="L400" i="28" s="1"/>
  <c r="G399" i="28"/>
  <c r="L399" i="28" s="1"/>
  <c r="G398" i="28"/>
  <c r="L398" i="28" s="1"/>
  <c r="G397" i="28"/>
  <c r="G396" i="28"/>
  <c r="G395" i="28"/>
  <c r="L395" i="28" s="1"/>
  <c r="G394" i="28"/>
  <c r="L394" i="28" s="1"/>
  <c r="G393" i="28"/>
  <c r="L393" i="28" s="1"/>
  <c r="G392" i="28"/>
  <c r="G391" i="28"/>
  <c r="G390" i="28"/>
  <c r="G389" i="28"/>
  <c r="L389" i="28" s="1"/>
  <c r="G388" i="28"/>
  <c r="L388" i="28" s="1"/>
  <c r="G387" i="28"/>
  <c r="L387" i="28" s="1"/>
  <c r="G386" i="28"/>
  <c r="G385" i="28"/>
  <c r="G384" i="28"/>
  <c r="L384" i="28" s="1"/>
  <c r="G383" i="28"/>
  <c r="L383" i="28" s="1"/>
  <c r="G382" i="28"/>
  <c r="G381" i="28"/>
  <c r="L381" i="28" s="1"/>
  <c r="G380" i="28"/>
  <c r="G379" i="28"/>
  <c r="G378" i="28"/>
  <c r="L378" i="28" s="1"/>
  <c r="G377" i="28"/>
  <c r="L377" i="28" s="1"/>
  <c r="G376" i="28"/>
  <c r="G375" i="28"/>
  <c r="L375" i="28" s="1"/>
  <c r="G374" i="28"/>
  <c r="G373" i="28"/>
  <c r="L373" i="28" s="1"/>
  <c r="G372" i="28"/>
  <c r="G371" i="28"/>
  <c r="L371" i="28" s="1"/>
  <c r="G370" i="28"/>
  <c r="G369" i="28"/>
  <c r="L369" i="28" s="1"/>
  <c r="G368" i="28"/>
  <c r="G367" i="28"/>
  <c r="L367" i="28" s="1"/>
  <c r="G366" i="28"/>
  <c r="G365" i="28"/>
  <c r="L365" i="28" s="1"/>
  <c r="G364" i="28"/>
  <c r="L364" i="28" s="1"/>
  <c r="G363" i="28"/>
  <c r="L363" i="28" s="1"/>
  <c r="G362" i="28"/>
  <c r="G361" i="28"/>
  <c r="L361" i="28" s="1"/>
  <c r="G360" i="28"/>
  <c r="L360" i="28" s="1"/>
  <c r="G359" i="28"/>
  <c r="L359" i="28" s="1"/>
  <c r="G358" i="28"/>
  <c r="L358" i="28" s="1"/>
  <c r="G357" i="28"/>
  <c r="L357" i="28" s="1"/>
  <c r="G356" i="28"/>
  <c r="G355" i="28"/>
  <c r="G354" i="28"/>
  <c r="L354" i="28" s="1"/>
  <c r="G353" i="28"/>
  <c r="L353" i="28" s="1"/>
  <c r="G352" i="28"/>
  <c r="L352" i="28" s="1"/>
  <c r="G351" i="28"/>
  <c r="G350" i="28"/>
  <c r="L350" i="28" s="1"/>
  <c r="G349" i="28"/>
  <c r="G348" i="28"/>
  <c r="G347" i="28"/>
  <c r="L347" i="28" s="1"/>
  <c r="G346" i="28"/>
  <c r="L346" i="28" s="1"/>
  <c r="G345" i="28"/>
  <c r="L345" i="28" s="1"/>
  <c r="G344" i="28"/>
  <c r="L344" i="28" s="1"/>
  <c r="G343" i="28"/>
  <c r="L343" i="28" s="1"/>
  <c r="G342" i="28"/>
  <c r="L342" i="28" s="1"/>
  <c r="G341" i="28"/>
  <c r="L341" i="28" s="1"/>
  <c r="G340" i="28"/>
  <c r="G339" i="28"/>
  <c r="G338" i="28"/>
  <c r="G337" i="28"/>
  <c r="G336" i="28"/>
  <c r="G335" i="28"/>
  <c r="L335" i="28" s="1"/>
  <c r="G334" i="28"/>
  <c r="G333" i="28"/>
  <c r="L333" i="28" s="1"/>
  <c r="G332" i="28"/>
  <c r="G331" i="28"/>
  <c r="G330" i="28"/>
  <c r="G329" i="28"/>
  <c r="G328" i="28"/>
  <c r="L328" i="28" s="1"/>
  <c r="G327" i="28"/>
  <c r="G326" i="28"/>
  <c r="L326" i="28" s="1"/>
  <c r="G325" i="28"/>
  <c r="G324" i="28"/>
  <c r="G323" i="28"/>
  <c r="L323" i="28" s="1"/>
  <c r="G322" i="28"/>
  <c r="G321" i="28"/>
  <c r="L321" i="28" s="1"/>
  <c r="G320" i="28"/>
  <c r="G319" i="28"/>
  <c r="G318" i="28"/>
  <c r="L318" i="28" s="1"/>
  <c r="G317" i="28"/>
  <c r="L317" i="28" s="1"/>
  <c r="G316" i="28"/>
  <c r="L316" i="28" s="1"/>
  <c r="G315" i="28"/>
  <c r="G314" i="28"/>
  <c r="G313" i="28"/>
  <c r="G312" i="28"/>
  <c r="G311" i="28"/>
  <c r="L311" i="28" s="1"/>
  <c r="G310" i="28"/>
  <c r="G309" i="28"/>
  <c r="G308" i="28"/>
  <c r="G307" i="28"/>
  <c r="L307" i="28" s="1"/>
  <c r="G306" i="28"/>
  <c r="G305" i="28"/>
  <c r="G304" i="28"/>
  <c r="G303" i="28"/>
  <c r="G302" i="28"/>
  <c r="G301" i="28"/>
  <c r="G300" i="28"/>
  <c r="L300" i="28" s="1"/>
  <c r="G299" i="28"/>
  <c r="L299" i="28" s="1"/>
  <c r="G298" i="28"/>
  <c r="G297" i="28"/>
  <c r="G296" i="28"/>
  <c r="G295" i="28"/>
  <c r="G294" i="28"/>
  <c r="G293" i="28"/>
  <c r="G292" i="28"/>
  <c r="G291" i="28"/>
  <c r="G290" i="28"/>
  <c r="L290" i="28" s="1"/>
  <c r="G289" i="28"/>
  <c r="G288" i="28"/>
  <c r="G287" i="28"/>
  <c r="L287" i="28" s="1"/>
  <c r="G286" i="28"/>
  <c r="G285" i="28"/>
  <c r="L285" i="28" s="1"/>
  <c r="G284" i="28"/>
  <c r="G283" i="28"/>
  <c r="G282" i="28"/>
  <c r="G281" i="28"/>
  <c r="G280" i="28"/>
  <c r="L280" i="28" s="1"/>
  <c r="G279" i="28"/>
  <c r="L279" i="28" s="1"/>
  <c r="G278" i="28"/>
  <c r="G277" i="28"/>
  <c r="G276" i="28"/>
  <c r="G275" i="28"/>
  <c r="G274" i="28"/>
  <c r="L274" i="28" s="1"/>
  <c r="G273" i="28"/>
  <c r="L273" i="28" s="1"/>
  <c r="G272" i="28"/>
  <c r="G271" i="28"/>
  <c r="G270" i="28"/>
  <c r="G269" i="28"/>
  <c r="L269" i="28" s="1"/>
  <c r="G268" i="28"/>
  <c r="L268" i="28" s="1"/>
  <c r="G267" i="28"/>
  <c r="L267" i="28" s="1"/>
  <c r="G266" i="28"/>
  <c r="G265" i="28"/>
  <c r="G264" i="28"/>
  <c r="G263" i="28"/>
  <c r="L263" i="28" s="1"/>
  <c r="G262" i="28"/>
  <c r="L262" i="28" s="1"/>
  <c r="G261" i="28"/>
  <c r="L261" i="28" s="1"/>
  <c r="G260" i="28"/>
  <c r="G259" i="28"/>
  <c r="L259" i="28" s="1"/>
  <c r="G258" i="28"/>
  <c r="G257" i="28"/>
  <c r="G256" i="28"/>
  <c r="L256" i="28" s="1"/>
  <c r="G255" i="28"/>
  <c r="L255" i="28" s="1"/>
  <c r="G254" i="28"/>
  <c r="L254" i="28" s="1"/>
  <c r="G253" i="28"/>
  <c r="G252" i="28"/>
  <c r="L252" i="28" s="1"/>
  <c r="G251" i="28"/>
  <c r="G250" i="28"/>
  <c r="G249" i="28"/>
  <c r="L249" i="28" s="1"/>
  <c r="G248" i="28"/>
  <c r="G247" i="28"/>
  <c r="G246" i="28"/>
  <c r="G245" i="28"/>
  <c r="L245" i="28" s="1"/>
  <c r="G244" i="28"/>
  <c r="L244" i="28" s="1"/>
  <c r="G243" i="28"/>
  <c r="L243" i="28" s="1"/>
  <c r="G242" i="28"/>
  <c r="G241" i="28"/>
  <c r="G240" i="28"/>
  <c r="L240" i="28" s="1"/>
  <c r="G239" i="28"/>
  <c r="L239" i="28" s="1"/>
  <c r="G238" i="28"/>
  <c r="G237" i="28"/>
  <c r="G236" i="28"/>
  <c r="G235" i="28"/>
  <c r="L235" i="28" s="1"/>
  <c r="G234" i="28"/>
  <c r="L234" i="28" s="1"/>
  <c r="G233" i="28"/>
  <c r="G232" i="28"/>
  <c r="G231" i="28"/>
  <c r="G230" i="28"/>
  <c r="L230" i="28" s="1"/>
  <c r="G229" i="28"/>
  <c r="G228" i="28"/>
  <c r="G227" i="28"/>
  <c r="G226" i="28"/>
  <c r="L226" i="28" s="1"/>
  <c r="G225" i="28"/>
  <c r="G224" i="28"/>
  <c r="L224" i="28" s="1"/>
  <c r="G223" i="28"/>
  <c r="L223" i="28" s="1"/>
  <c r="G222" i="28"/>
  <c r="G221" i="28"/>
  <c r="L221" i="28" s="1"/>
  <c r="G220" i="28"/>
  <c r="L220" i="28" s="1"/>
  <c r="G219" i="28"/>
  <c r="L219" i="28" s="1"/>
  <c r="G218" i="28"/>
  <c r="G217" i="28"/>
  <c r="G216" i="28"/>
  <c r="G215" i="28"/>
  <c r="G214" i="28"/>
  <c r="G213" i="28"/>
  <c r="L213" i="28" s="1"/>
  <c r="G212" i="28"/>
  <c r="G211" i="28"/>
  <c r="G210" i="28"/>
  <c r="L210" i="28" s="1"/>
  <c r="G209" i="28"/>
  <c r="G208" i="28"/>
  <c r="L208" i="28" s="1"/>
  <c r="G207" i="28"/>
  <c r="G206" i="28"/>
  <c r="L206" i="28" s="1"/>
  <c r="G205" i="28"/>
  <c r="G204" i="28"/>
  <c r="G203" i="28"/>
  <c r="G202" i="28"/>
  <c r="G201" i="28"/>
  <c r="L201" i="28" s="1"/>
  <c r="G200" i="28"/>
  <c r="L200" i="28" s="1"/>
  <c r="G199" i="28"/>
  <c r="G198" i="28"/>
  <c r="L198" i="28" s="1"/>
  <c r="G197" i="28"/>
  <c r="G196" i="28"/>
  <c r="L196" i="28" s="1"/>
  <c r="G195" i="28"/>
  <c r="G194" i="28"/>
  <c r="L194" i="28" s="1"/>
  <c r="G193" i="28"/>
  <c r="G192" i="28"/>
  <c r="G191" i="28"/>
  <c r="L191" i="28" s="1"/>
  <c r="G190" i="28"/>
  <c r="G189" i="28"/>
  <c r="L189" i="28" s="1"/>
  <c r="G188" i="28"/>
  <c r="L188" i="28" s="1"/>
  <c r="G187" i="28"/>
  <c r="G186" i="28"/>
  <c r="L186" i="28" s="1"/>
  <c r="G185" i="28"/>
  <c r="G184" i="28"/>
  <c r="G183" i="28"/>
  <c r="L183" i="28" s="1"/>
  <c r="G182" i="28"/>
  <c r="L182" i="28" s="1"/>
  <c r="G181" i="28"/>
  <c r="G180" i="28"/>
  <c r="G179" i="28"/>
  <c r="G178" i="28"/>
  <c r="L178" i="28" s="1"/>
  <c r="G177" i="28"/>
  <c r="G176" i="28"/>
  <c r="L176" i="28" s="1"/>
  <c r="G175" i="28"/>
  <c r="G174" i="28"/>
  <c r="L174" i="28" s="1"/>
  <c r="G173" i="28"/>
  <c r="L173" i="28" s="1"/>
  <c r="G172" i="28"/>
  <c r="G171" i="28"/>
  <c r="L171" i="28" s="1"/>
  <c r="G170" i="28"/>
  <c r="G169" i="28"/>
  <c r="L169" i="28" s="1"/>
  <c r="G168" i="28"/>
  <c r="G167" i="28"/>
  <c r="G166" i="28"/>
  <c r="G165" i="28"/>
  <c r="G164" i="28"/>
  <c r="G163" i="28"/>
  <c r="G162" i="28"/>
  <c r="L162" i="28" s="1"/>
  <c r="G161" i="28"/>
  <c r="G160" i="28"/>
  <c r="L160" i="28" s="1"/>
  <c r="G159" i="28"/>
  <c r="G158" i="28"/>
  <c r="L158" i="28" s="1"/>
  <c r="G157" i="28"/>
  <c r="G156" i="28"/>
  <c r="G155" i="28"/>
  <c r="L155" i="28" s="1"/>
  <c r="G154" i="28"/>
  <c r="G153" i="28"/>
  <c r="L153" i="28" s="1"/>
  <c r="G152" i="28"/>
  <c r="G151" i="28"/>
  <c r="G150" i="28"/>
  <c r="L150" i="28" s="1"/>
  <c r="G149" i="28"/>
  <c r="G148" i="28"/>
  <c r="L148" i="28" s="1"/>
  <c r="G147" i="28"/>
  <c r="G146" i="28"/>
  <c r="L146" i="28" s="1"/>
  <c r="G145" i="28"/>
  <c r="L145" i="28" s="1"/>
  <c r="G144" i="28"/>
  <c r="G143" i="28"/>
  <c r="G142" i="28"/>
  <c r="L142" i="28" s="1"/>
  <c r="G141" i="28"/>
  <c r="G140" i="28"/>
  <c r="L140" i="28" s="1"/>
  <c r="G139" i="28"/>
  <c r="L139" i="28" s="1"/>
  <c r="G138" i="28"/>
  <c r="G137" i="28"/>
  <c r="L137" i="28" s="1"/>
  <c r="G136" i="28"/>
  <c r="G135" i="28"/>
  <c r="G134" i="28"/>
  <c r="G133" i="28"/>
  <c r="L133" i="28" s="1"/>
  <c r="G132" i="28"/>
  <c r="G131" i="28"/>
  <c r="G130" i="28"/>
  <c r="G129" i="28"/>
  <c r="G128" i="28"/>
  <c r="L128" i="28" s="1"/>
  <c r="G127" i="28"/>
  <c r="G126" i="28"/>
  <c r="L126" i="28" s="1"/>
  <c r="G125" i="28"/>
  <c r="L125" i="28" s="1"/>
  <c r="G124" i="28"/>
  <c r="L124" i="28" s="1"/>
  <c r="G123" i="28"/>
  <c r="L123" i="28" s="1"/>
  <c r="G122" i="28"/>
  <c r="L122" i="28" s="1"/>
  <c r="G121" i="28"/>
  <c r="L121" i="28" s="1"/>
  <c r="G120" i="28"/>
  <c r="G119" i="28"/>
  <c r="L119" i="28" s="1"/>
  <c r="G118" i="28"/>
  <c r="L118" i="28" s="1"/>
  <c r="G117" i="28"/>
  <c r="L117" i="28" s="1"/>
  <c r="G116" i="28"/>
  <c r="L116" i="28" s="1"/>
  <c r="G115" i="28"/>
  <c r="L115" i="28" s="1"/>
  <c r="G114" i="28"/>
  <c r="G113" i="28"/>
  <c r="L113" i="28" s="1"/>
  <c r="G112" i="28"/>
  <c r="L112" i="28" s="1"/>
  <c r="G111" i="28"/>
  <c r="L111" i="28" s="1"/>
  <c r="G110" i="28"/>
  <c r="L110" i="28" s="1"/>
  <c r="G109" i="28"/>
  <c r="L109" i="28" s="1"/>
  <c r="G108" i="28"/>
  <c r="G107" i="28"/>
  <c r="G106" i="28"/>
  <c r="L106" i="28" s="1"/>
  <c r="G105" i="28"/>
  <c r="G104" i="28"/>
  <c r="L104" i="28" s="1"/>
  <c r="G103" i="28"/>
  <c r="G102" i="28"/>
  <c r="G101" i="28"/>
  <c r="L101" i="28" s="1"/>
  <c r="G100" i="28"/>
  <c r="G99" i="28"/>
  <c r="L99" i="28" s="1"/>
  <c r="G98" i="28"/>
  <c r="G97" i="28"/>
  <c r="G96" i="28"/>
  <c r="G95" i="28"/>
  <c r="G94" i="28"/>
  <c r="G93" i="28"/>
  <c r="G92" i="28"/>
  <c r="G91" i="28"/>
  <c r="G90" i="28"/>
  <c r="G89" i="28"/>
  <c r="L89" i="28" s="1"/>
  <c r="G88" i="28"/>
  <c r="G87" i="28"/>
  <c r="L87" i="28" s="1"/>
  <c r="G86" i="28"/>
  <c r="G85" i="28"/>
  <c r="G84" i="28"/>
  <c r="G83" i="28"/>
  <c r="G82" i="28"/>
  <c r="L82" i="28" s="1"/>
  <c r="G81" i="28"/>
  <c r="G80" i="28"/>
  <c r="L80" i="28" s="1"/>
  <c r="G79" i="28"/>
  <c r="G78" i="28"/>
  <c r="G77" i="28"/>
  <c r="L77" i="28" s="1"/>
  <c r="G76" i="28"/>
  <c r="G75" i="28"/>
  <c r="G74" i="28"/>
  <c r="G73" i="28"/>
  <c r="G72" i="28"/>
  <c r="G71" i="28"/>
  <c r="G70" i="28"/>
  <c r="G69" i="28"/>
  <c r="G68" i="28"/>
  <c r="G67" i="28"/>
  <c r="G66" i="28"/>
  <c r="G65" i="28"/>
  <c r="L65" i="28" s="1"/>
  <c r="G64" i="28"/>
  <c r="G63" i="28"/>
  <c r="L63" i="28" s="1"/>
  <c r="G62" i="28"/>
  <c r="G61" i="28"/>
  <c r="G60" i="28"/>
  <c r="G59" i="28"/>
  <c r="G58" i="28"/>
  <c r="L58" i="28" s="1"/>
  <c r="G57" i="28"/>
  <c r="G56" i="28"/>
  <c r="L56" i="28" s="1"/>
  <c r="G55" i="28"/>
  <c r="G54" i="28"/>
  <c r="G53" i="28"/>
  <c r="G52" i="28"/>
  <c r="G51" i="28"/>
  <c r="L51" i="28" s="1"/>
  <c r="G50" i="28"/>
  <c r="G49" i="28"/>
  <c r="G48" i="28"/>
  <c r="G47" i="28"/>
  <c r="G46" i="28"/>
  <c r="G45" i="28"/>
  <c r="G44" i="28"/>
  <c r="G43" i="28"/>
  <c r="G42" i="28"/>
  <c r="G41" i="28"/>
  <c r="G40" i="28"/>
  <c r="G39" i="28"/>
  <c r="G38" i="28"/>
  <c r="G37" i="28"/>
  <c r="G36" i="28"/>
  <c r="G35" i="28"/>
  <c r="G34" i="28"/>
  <c r="G33" i="28"/>
  <c r="G32" i="28"/>
  <c r="G31" i="28"/>
  <c r="G30" i="28"/>
  <c r="G29" i="28"/>
  <c r="G28" i="28"/>
  <c r="G27" i="28"/>
  <c r="G26" i="28"/>
  <c r="G25" i="28"/>
  <c r="G24" i="28"/>
  <c r="G23" i="28"/>
  <c r="G22" i="28"/>
  <c r="G21" i="28"/>
  <c r="G20" i="28"/>
  <c r="G19" i="28"/>
  <c r="G18" i="28"/>
  <c r="G17" i="28"/>
  <c r="G16" i="28"/>
  <c r="G15" i="28"/>
  <c r="G14" i="28"/>
  <c r="L14" i="28" s="1"/>
  <c r="G13" i="28"/>
  <c r="L13" i="28" s="1"/>
  <c r="G12" i="28"/>
  <c r="L12" i="28" s="1"/>
  <c r="G11" i="28"/>
  <c r="G10" i="28"/>
  <c r="G9" i="28"/>
  <c r="H9" i="28" s="1"/>
  <c r="G8" i="28"/>
  <c r="H8" i="28" s="1"/>
  <c r="G7" i="28"/>
  <c r="G6" i="28"/>
  <c r="D506" i="24"/>
  <c r="G11" i="33" l="1"/>
  <c r="H10" i="28"/>
  <c r="G8" i="33"/>
  <c r="K8" i="33" s="1"/>
  <c r="H7" i="28"/>
  <c r="J11" i="33"/>
  <c r="K11" i="33"/>
  <c r="L11" i="33"/>
  <c r="L9" i="28"/>
  <c r="G10" i="33"/>
  <c r="L6" i="28"/>
  <c r="G7" i="33"/>
  <c r="L8" i="33"/>
  <c r="J8" i="33"/>
  <c r="L8" i="28"/>
  <c r="G9" i="33"/>
  <c r="L52" i="28"/>
  <c r="I92" i="28"/>
  <c r="L92" i="28"/>
  <c r="J132" i="28"/>
  <c r="L132" i="28"/>
  <c r="L212" i="28"/>
  <c r="J308" i="28"/>
  <c r="L308" i="28"/>
  <c r="L332" i="28"/>
  <c r="J356" i="28"/>
  <c r="L356" i="28"/>
  <c r="K396" i="28"/>
  <c r="L396" i="28"/>
  <c r="J428" i="28"/>
  <c r="L428" i="28"/>
  <c r="L29" i="28"/>
  <c r="L37" i="28"/>
  <c r="J53" i="28"/>
  <c r="L53" i="28"/>
  <c r="K61" i="28"/>
  <c r="L61" i="28"/>
  <c r="L69" i="28"/>
  <c r="I85" i="28"/>
  <c r="L85" i="28"/>
  <c r="L93" i="28"/>
  <c r="I141" i="28"/>
  <c r="L141" i="28"/>
  <c r="I149" i="28"/>
  <c r="L149" i="28"/>
  <c r="I157" i="28"/>
  <c r="L157" i="28"/>
  <c r="K165" i="28"/>
  <c r="L165" i="28"/>
  <c r="K181" i="28"/>
  <c r="L181" i="28"/>
  <c r="J197" i="28"/>
  <c r="L197" i="28"/>
  <c r="K205" i="28"/>
  <c r="L205" i="28"/>
  <c r="K229" i="28"/>
  <c r="L229" i="28"/>
  <c r="L253" i="28"/>
  <c r="L277" i="28"/>
  <c r="J293" i="28"/>
  <c r="L293" i="28"/>
  <c r="K437" i="28"/>
  <c r="L437" i="28"/>
  <c r="J453" i="28"/>
  <c r="L453" i="28"/>
  <c r="K469" i="28"/>
  <c r="L469" i="28"/>
  <c r="H485" i="28"/>
  <c r="L485" i="28"/>
  <c r="L501" i="28"/>
  <c r="L28" i="28"/>
  <c r="L100" i="28"/>
  <c r="K156" i="28"/>
  <c r="L156" i="28"/>
  <c r="L284" i="28"/>
  <c r="L412" i="28"/>
  <c r="L21" i="28"/>
  <c r="L45" i="28"/>
  <c r="I237" i="28"/>
  <c r="L237" i="28"/>
  <c r="I301" i="28"/>
  <c r="L301" i="28"/>
  <c r="H309" i="28"/>
  <c r="M309" i="28" s="1"/>
  <c r="L309" i="28"/>
  <c r="L325" i="28"/>
  <c r="L349" i="28"/>
  <c r="L397" i="28"/>
  <c r="H413" i="28"/>
  <c r="L413" i="28"/>
  <c r="L421" i="28"/>
  <c r="K445" i="28"/>
  <c r="L445" i="28"/>
  <c r="L22" i="28"/>
  <c r="L30" i="28"/>
  <c r="L38" i="28"/>
  <c r="J46" i="28"/>
  <c r="L46" i="28"/>
  <c r="L54" i="28"/>
  <c r="L62" i="28"/>
  <c r="H70" i="28"/>
  <c r="L70" i="28"/>
  <c r="L78" i="28"/>
  <c r="L86" i="28"/>
  <c r="J94" i="28"/>
  <c r="L94" i="28"/>
  <c r="L102" i="28"/>
  <c r="J134" i="28"/>
  <c r="L134" i="28"/>
  <c r="L166" i="28"/>
  <c r="J190" i="28"/>
  <c r="L190" i="28"/>
  <c r="L214" i="28"/>
  <c r="K222" i="28"/>
  <c r="L222" i="28"/>
  <c r="H238" i="28"/>
  <c r="L238" i="28"/>
  <c r="L246" i="28"/>
  <c r="J270" i="28"/>
  <c r="L270" i="28"/>
  <c r="J278" i="28"/>
  <c r="L278" i="28"/>
  <c r="L286" i="28"/>
  <c r="I294" i="28"/>
  <c r="L294" i="28"/>
  <c r="I302" i="28"/>
  <c r="L302" i="28"/>
  <c r="L310" i="28"/>
  <c r="L334" i="28"/>
  <c r="K366" i="28"/>
  <c r="L366" i="28"/>
  <c r="K374" i="28"/>
  <c r="L374" i="28"/>
  <c r="K382" i="28"/>
  <c r="L382" i="28"/>
  <c r="K390" i="28"/>
  <c r="L390" i="28"/>
  <c r="K406" i="28"/>
  <c r="L406" i="28"/>
  <c r="J422" i="28"/>
  <c r="L422" i="28"/>
  <c r="H430" i="28"/>
  <c r="L430" i="28"/>
  <c r="K462" i="28"/>
  <c r="L462" i="28"/>
  <c r="L478" i="28"/>
  <c r="L486" i="28"/>
  <c r="H494" i="28"/>
  <c r="L494" i="28"/>
  <c r="I68" i="28"/>
  <c r="L68" i="28"/>
  <c r="L108" i="28"/>
  <c r="I204" i="28"/>
  <c r="L204" i="28"/>
  <c r="H15" i="28"/>
  <c r="L15" i="28"/>
  <c r="L31" i="28"/>
  <c r="L103" i="28"/>
  <c r="K135" i="28"/>
  <c r="L135" i="28"/>
  <c r="I151" i="28"/>
  <c r="L151" i="28"/>
  <c r="J167" i="28"/>
  <c r="L167" i="28"/>
  <c r="K199" i="28"/>
  <c r="L199" i="28"/>
  <c r="K215" i="28"/>
  <c r="L215" i="28"/>
  <c r="J295" i="28"/>
  <c r="L295" i="28"/>
  <c r="L303" i="28"/>
  <c r="I351" i="28"/>
  <c r="L351" i="28"/>
  <c r="L391" i="28"/>
  <c r="H423" i="28"/>
  <c r="L423" i="28"/>
  <c r="L447" i="28"/>
  <c r="L455" i="28"/>
  <c r="H463" i="28"/>
  <c r="L463" i="28"/>
  <c r="L479" i="28"/>
  <c r="I487" i="28"/>
  <c r="L487" i="28"/>
  <c r="I495" i="28"/>
  <c r="L495" i="28"/>
  <c r="J503" i="28"/>
  <c r="L503" i="28"/>
  <c r="L20" i="28"/>
  <c r="L60" i="28"/>
  <c r="L84" i="28"/>
  <c r="L180" i="28"/>
  <c r="H260" i="28"/>
  <c r="L260" i="28"/>
  <c r="H292" i="28"/>
  <c r="L292" i="28"/>
  <c r="J324" i="28"/>
  <c r="L324" i="28"/>
  <c r="K372" i="28"/>
  <c r="L372" i="28"/>
  <c r="K452" i="28"/>
  <c r="L452" i="28"/>
  <c r="L476" i="28"/>
  <c r="H8" i="33"/>
  <c r="L7" i="28"/>
  <c r="L23" i="28"/>
  <c r="L39" i="28"/>
  <c r="L47" i="28"/>
  <c r="L55" i="28"/>
  <c r="L71" i="28"/>
  <c r="L79" i="28"/>
  <c r="L95" i="28"/>
  <c r="K127" i="28"/>
  <c r="L127" i="28"/>
  <c r="K143" i="28"/>
  <c r="L143" i="28"/>
  <c r="K159" i="28"/>
  <c r="L159" i="28"/>
  <c r="H175" i="28"/>
  <c r="L175" i="28"/>
  <c r="K207" i="28"/>
  <c r="L207" i="28"/>
  <c r="I231" i="28"/>
  <c r="L231" i="28"/>
  <c r="L247" i="28"/>
  <c r="L271" i="28"/>
  <c r="I319" i="28"/>
  <c r="L319" i="28"/>
  <c r="L327" i="28"/>
  <c r="I471" i="28"/>
  <c r="L471" i="28"/>
  <c r="H16" i="28"/>
  <c r="L16" i="28"/>
  <c r="L24" i="28"/>
  <c r="L32" i="28"/>
  <c r="L40" i="28"/>
  <c r="L48" i="28"/>
  <c r="L64" i="28"/>
  <c r="L72" i="28"/>
  <c r="L88" i="28"/>
  <c r="L96" i="28"/>
  <c r="L120" i="28"/>
  <c r="K136" i="28"/>
  <c r="L136" i="28"/>
  <c r="L144" i="28"/>
  <c r="J152" i="28"/>
  <c r="L152" i="28"/>
  <c r="I168" i="28"/>
  <c r="L168" i="28"/>
  <c r="H184" i="28"/>
  <c r="L184" i="28"/>
  <c r="J192" i="28"/>
  <c r="L192" i="28"/>
  <c r="L216" i="28"/>
  <c r="J232" i="28"/>
  <c r="L232" i="28"/>
  <c r="L248" i="28"/>
  <c r="I264" i="28"/>
  <c r="L264" i="28"/>
  <c r="H272" i="28"/>
  <c r="L272" i="28"/>
  <c r="J288" i="28"/>
  <c r="L288" i="28"/>
  <c r="L296" i="28"/>
  <c r="H304" i="28"/>
  <c r="L304" i="28"/>
  <c r="L312" i="28"/>
  <c r="L320" i="28"/>
  <c r="L336" i="28"/>
  <c r="K368" i="28"/>
  <c r="L368" i="28"/>
  <c r="K376" i="28"/>
  <c r="L376" i="28"/>
  <c r="J392" i="28"/>
  <c r="L392" i="28"/>
  <c r="K408" i="28"/>
  <c r="L408" i="28"/>
  <c r="K440" i="28"/>
  <c r="L440" i="28"/>
  <c r="H448" i="28"/>
  <c r="L448" i="28"/>
  <c r="J456" i="28"/>
  <c r="L456" i="28"/>
  <c r="I472" i="28"/>
  <c r="L472" i="28"/>
  <c r="L488" i="28"/>
  <c r="I496" i="28"/>
  <c r="L496" i="28"/>
  <c r="M7" i="31"/>
  <c r="P7" i="31"/>
  <c r="L44" i="28"/>
  <c r="I228" i="28"/>
  <c r="L228" i="28"/>
  <c r="L348" i="28"/>
  <c r="L25" i="28"/>
  <c r="L41" i="28"/>
  <c r="J161" i="28"/>
  <c r="L161" i="28"/>
  <c r="H177" i="28"/>
  <c r="L177" i="28"/>
  <c r="J185" i="28"/>
  <c r="L185" i="28"/>
  <c r="I193" i="28"/>
  <c r="L193" i="28"/>
  <c r="J209" i="28"/>
  <c r="L209" i="28"/>
  <c r="I225" i="28"/>
  <c r="L225" i="28"/>
  <c r="I241" i="28"/>
  <c r="L241" i="28"/>
  <c r="J257" i="28"/>
  <c r="L257" i="28"/>
  <c r="L265" i="28"/>
  <c r="L281" i="28"/>
  <c r="H297" i="28"/>
  <c r="L297" i="28"/>
  <c r="L385" i="28"/>
  <c r="I417" i="28"/>
  <c r="L417" i="28"/>
  <c r="K425" i="28"/>
  <c r="L425" i="28"/>
  <c r="H473" i="28"/>
  <c r="L473" i="28"/>
  <c r="L481" i="28"/>
  <c r="L489" i="28"/>
  <c r="H497" i="28"/>
  <c r="L497" i="28"/>
  <c r="L36" i="28"/>
  <c r="L76" i="28"/>
  <c r="J172" i="28"/>
  <c r="L172" i="28"/>
  <c r="J236" i="28"/>
  <c r="L236" i="28"/>
  <c r="L276" i="28"/>
  <c r="H340" i="28"/>
  <c r="M340" i="28" s="1"/>
  <c r="L340" i="28"/>
  <c r="K380" i="28"/>
  <c r="L380" i="28"/>
  <c r="J468" i="28"/>
  <c r="L468" i="28"/>
  <c r="J17" i="28"/>
  <c r="L17" i="28"/>
  <c r="H17" i="28"/>
  <c r="L33" i="28"/>
  <c r="J49" i="28"/>
  <c r="L49" i="28"/>
  <c r="L57" i="28"/>
  <c r="J73" i="28"/>
  <c r="L73" i="28"/>
  <c r="L81" i="28"/>
  <c r="J97" i="28"/>
  <c r="L97" i="28"/>
  <c r="L105" i="28"/>
  <c r="I129" i="28"/>
  <c r="L129" i="28"/>
  <c r="I217" i="28"/>
  <c r="L217" i="28"/>
  <c r="J233" i="28"/>
  <c r="L233" i="28"/>
  <c r="L289" i="28"/>
  <c r="L305" i="28"/>
  <c r="L313" i="28"/>
  <c r="J329" i="28"/>
  <c r="L329" i="28"/>
  <c r="L337" i="28"/>
  <c r="J465" i="28"/>
  <c r="L465" i="28"/>
  <c r="H11" i="33"/>
  <c r="N11" i="33" s="1"/>
  <c r="L10" i="28"/>
  <c r="L18" i="28"/>
  <c r="L26" i="28"/>
  <c r="L34" i="28"/>
  <c r="L42" i="28"/>
  <c r="L50" i="28"/>
  <c r="L66" i="28"/>
  <c r="L74" i="28"/>
  <c r="L90" i="28"/>
  <c r="L98" i="28"/>
  <c r="L114" i="28"/>
  <c r="K130" i="28"/>
  <c r="L130" i="28"/>
  <c r="L138" i="28"/>
  <c r="K154" i="28"/>
  <c r="L154" i="28"/>
  <c r="I170" i="28"/>
  <c r="L170" i="28"/>
  <c r="L202" i="28"/>
  <c r="J218" i="28"/>
  <c r="L218" i="28"/>
  <c r="I242" i="28"/>
  <c r="L242" i="28"/>
  <c r="L250" i="28"/>
  <c r="K258" i="28"/>
  <c r="L258" i="28"/>
  <c r="I266" i="28"/>
  <c r="L266" i="28"/>
  <c r="I282" i="28"/>
  <c r="L282" i="28"/>
  <c r="H298" i="28"/>
  <c r="L298" i="28"/>
  <c r="H306" i="28"/>
  <c r="L306" i="28"/>
  <c r="J314" i="28"/>
  <c r="L314" i="28"/>
  <c r="L322" i="28"/>
  <c r="L330" i="28"/>
  <c r="J338" i="28"/>
  <c r="L338" i="28"/>
  <c r="K362" i="28"/>
  <c r="L362" i="28"/>
  <c r="K370" i="28"/>
  <c r="L370" i="28"/>
  <c r="J386" i="28"/>
  <c r="L386" i="28"/>
  <c r="K402" i="28"/>
  <c r="L402" i="28"/>
  <c r="K410" i="28"/>
  <c r="L410" i="28"/>
  <c r="H418" i="28"/>
  <c r="L418" i="28"/>
  <c r="I426" i="28"/>
  <c r="L426" i="28"/>
  <c r="K458" i="28"/>
  <c r="L458" i="28"/>
  <c r="L482" i="28"/>
  <c r="L490" i="28"/>
  <c r="L498" i="28"/>
  <c r="J164" i="28"/>
  <c r="L164" i="28"/>
  <c r="I444" i="28"/>
  <c r="L444" i="28"/>
  <c r="L11" i="28"/>
  <c r="L19" i="28"/>
  <c r="L27" i="28"/>
  <c r="L35" i="28"/>
  <c r="L43" i="28"/>
  <c r="L59" i="28"/>
  <c r="L67" i="28"/>
  <c r="I75" i="28"/>
  <c r="L75" i="28"/>
  <c r="L83" i="28"/>
  <c r="L91" i="28"/>
  <c r="L107" i="28"/>
  <c r="J131" i="28"/>
  <c r="L131" i="28"/>
  <c r="K147" i="28"/>
  <c r="L147" i="28"/>
  <c r="K163" i="28"/>
  <c r="L163" i="28"/>
  <c r="J179" i="28"/>
  <c r="L179" i="28"/>
  <c r="I187" i="28"/>
  <c r="L187" i="28"/>
  <c r="K195" i="28"/>
  <c r="L195" i="28"/>
  <c r="I203" i="28"/>
  <c r="L203" i="28"/>
  <c r="J211" i="28"/>
  <c r="L211" i="28"/>
  <c r="K227" i="28"/>
  <c r="L227" i="28"/>
  <c r="K251" i="28"/>
  <c r="L251" i="28"/>
  <c r="K275" i="28"/>
  <c r="L275" i="28"/>
  <c r="H283" i="28"/>
  <c r="L283" i="28"/>
  <c r="L291" i="28"/>
  <c r="L315" i="28"/>
  <c r="L331" i="28"/>
  <c r="L339" i="28"/>
  <c r="L355" i="28"/>
  <c r="H379" i="28"/>
  <c r="L379" i="28"/>
  <c r="L427" i="28"/>
  <c r="L459" i="28"/>
  <c r="H467" i="28"/>
  <c r="L467" i="28"/>
  <c r="J475" i="28"/>
  <c r="L475" i="28"/>
  <c r="L483" i="28"/>
  <c r="H491" i="28"/>
  <c r="L491" i="28"/>
  <c r="L499" i="28"/>
  <c r="I7" i="29"/>
  <c r="J7" i="29" s="1"/>
  <c r="E31" i="21" s="1"/>
  <c r="H7" i="29"/>
  <c r="C39" i="21"/>
  <c r="C33" i="21"/>
  <c r="C42" i="21"/>
  <c r="C41" i="21"/>
  <c r="C36" i="21"/>
  <c r="C34" i="21"/>
  <c r="C43" i="21"/>
  <c r="D33" i="21"/>
  <c r="D34" i="21"/>
  <c r="D42" i="21"/>
  <c r="D35" i="21"/>
  <c r="D41" i="21"/>
  <c r="D37" i="21"/>
  <c r="D43" i="21"/>
  <c r="D44" i="21"/>
  <c r="D38" i="21"/>
  <c r="D39" i="21"/>
  <c r="C37" i="21"/>
  <c r="C35" i="21"/>
  <c r="C44" i="21"/>
  <c r="C38" i="21"/>
  <c r="I330" i="28"/>
  <c r="J471" i="28"/>
  <c r="C25" i="21"/>
  <c r="I16" i="28"/>
  <c r="D36" i="21"/>
  <c r="D31" i="21"/>
  <c r="C31" i="21"/>
  <c r="H10" i="33"/>
  <c r="N10" i="33" s="1"/>
  <c r="J271" i="28"/>
  <c r="K179" i="28"/>
  <c r="J60" i="28"/>
  <c r="I255" i="28"/>
  <c r="J120" i="28"/>
  <c r="H166" i="28"/>
  <c r="J349" i="28"/>
  <c r="I430" i="28"/>
  <c r="K180" i="28"/>
  <c r="J250" i="28"/>
  <c r="H69" i="28"/>
  <c r="K166" i="28"/>
  <c r="I309" i="28"/>
  <c r="H126" i="28"/>
  <c r="J212" i="28"/>
  <c r="K310" i="28"/>
  <c r="K126" i="28"/>
  <c r="H6" i="28"/>
  <c r="H236" i="28"/>
  <c r="H322" i="28"/>
  <c r="J397" i="28"/>
  <c r="K430" i="28"/>
  <c r="I162" i="28"/>
  <c r="I89" i="28"/>
  <c r="J208" i="28"/>
  <c r="I379" i="28"/>
  <c r="J89" i="28"/>
  <c r="I100" i="28"/>
  <c r="H296" i="28"/>
  <c r="I165" i="28"/>
  <c r="H320" i="28"/>
  <c r="K397" i="28"/>
  <c r="K214" i="28"/>
  <c r="I126" i="28"/>
  <c r="J166" i="28"/>
  <c r="I246" i="28"/>
  <c r="J322" i="28"/>
  <c r="J331" i="28"/>
  <c r="J108" i="28"/>
  <c r="J138" i="28"/>
  <c r="K217" i="28"/>
  <c r="J332" i="28"/>
  <c r="K209" i="28"/>
  <c r="K228" i="28"/>
  <c r="I60" i="28"/>
  <c r="I69" i="28"/>
  <c r="H180" i="28"/>
  <c r="K250" i="28"/>
  <c r="J281" i="28"/>
  <c r="H397" i="28"/>
  <c r="J479" i="28"/>
  <c r="I87" i="28"/>
  <c r="J150" i="28"/>
  <c r="I158" i="28"/>
  <c r="I314" i="28"/>
  <c r="K355" i="28"/>
  <c r="J248" i="28"/>
  <c r="K87" i="28"/>
  <c r="I265" i="28"/>
  <c r="K322" i="28"/>
  <c r="J391" i="28"/>
  <c r="I428" i="28"/>
  <c r="H482" i="28"/>
  <c r="H72" i="28"/>
  <c r="I331" i="28"/>
  <c r="H373" i="28"/>
  <c r="I421" i="28"/>
  <c r="I447" i="28"/>
  <c r="J482" i="28"/>
  <c r="I72" i="28"/>
  <c r="K142" i="28"/>
  <c r="K160" i="28"/>
  <c r="I108" i="28"/>
  <c r="H194" i="28"/>
  <c r="H228" i="28"/>
  <c r="H258" i="28"/>
  <c r="K277" i="28"/>
  <c r="H324" i="28"/>
  <c r="K331" i="28"/>
  <c r="K349" i="28"/>
  <c r="K412" i="28"/>
  <c r="J459" i="28"/>
  <c r="H469" i="28"/>
  <c r="J483" i="28"/>
  <c r="J194" i="28"/>
  <c r="J216" i="28"/>
  <c r="K427" i="28"/>
  <c r="K25" i="28"/>
  <c r="H36" i="28"/>
  <c r="H85" i="28"/>
  <c r="K36" i="28"/>
  <c r="J85" i="28"/>
  <c r="J100" i="28"/>
  <c r="H120" i="28"/>
  <c r="H138" i="28"/>
  <c r="H154" i="28"/>
  <c r="I179" i="28"/>
  <c r="J246" i="28"/>
  <c r="J260" i="28"/>
  <c r="I279" i="28"/>
  <c r="J296" i="28"/>
  <c r="K386" i="28"/>
  <c r="I478" i="28"/>
  <c r="K496" i="28"/>
  <c r="K85" i="28"/>
  <c r="I120" i="28"/>
  <c r="I138" i="28"/>
  <c r="K138" i="28"/>
  <c r="H216" i="28"/>
  <c r="H248" i="28"/>
  <c r="K306" i="28"/>
  <c r="K313" i="28"/>
  <c r="K334" i="28"/>
  <c r="H427" i="28"/>
  <c r="K257" i="28"/>
  <c r="H151" i="28"/>
  <c r="J173" i="28"/>
  <c r="J286" i="28"/>
  <c r="I312" i="28"/>
  <c r="J481" i="28"/>
  <c r="J83" i="28"/>
  <c r="J91" i="28"/>
  <c r="I97" i="28"/>
  <c r="J144" i="28"/>
  <c r="J151" i="28"/>
  <c r="K157" i="28"/>
  <c r="K173" i="28"/>
  <c r="J200" i="28"/>
  <c r="I211" i="28"/>
  <c r="I243" i="28"/>
  <c r="J247" i="28"/>
  <c r="H276" i="28"/>
  <c r="K286" i="28"/>
  <c r="J312" i="28"/>
  <c r="K329" i="28"/>
  <c r="J336" i="28"/>
  <c r="K356" i="28"/>
  <c r="I385" i="28"/>
  <c r="J435" i="28"/>
  <c r="J451" i="28"/>
  <c r="K463" i="28"/>
  <c r="K481" i="28"/>
  <c r="J488" i="28"/>
  <c r="H336" i="28"/>
  <c r="I83" i="28"/>
  <c r="I91" i="28"/>
  <c r="I247" i="28"/>
  <c r="I336" i="28"/>
  <c r="H385" i="28"/>
  <c r="J444" i="28"/>
  <c r="K83" i="28"/>
  <c r="K144" i="28"/>
  <c r="K151" i="28"/>
  <c r="K247" i="28"/>
  <c r="I276" i="28"/>
  <c r="K312" i="28"/>
  <c r="K336" i="28"/>
  <c r="J385" i="28"/>
  <c r="K451" i="28"/>
  <c r="K488" i="28"/>
  <c r="J18" i="28"/>
  <c r="I173" i="28"/>
  <c r="H204" i="28"/>
  <c r="K270" i="28"/>
  <c r="H158" i="28"/>
  <c r="J180" i="28"/>
  <c r="I194" i="28"/>
  <c r="H212" i="28"/>
  <c r="I216" i="28"/>
  <c r="K265" i="28"/>
  <c r="H271" i="28"/>
  <c r="J276" i="28"/>
  <c r="H330" i="28"/>
  <c r="K385" i="28"/>
  <c r="I391" i="28"/>
  <c r="I412" i="28"/>
  <c r="H478" i="28"/>
  <c r="M478" i="28" s="1"/>
  <c r="K276" i="28"/>
  <c r="J72" i="28"/>
  <c r="H93" i="28"/>
  <c r="I99" i="28"/>
  <c r="J114" i="28"/>
  <c r="K120" i="28"/>
  <c r="H188" i="28"/>
  <c r="H202" i="28"/>
  <c r="K271" i="28"/>
  <c r="J320" i="28"/>
  <c r="I324" i="28"/>
  <c r="J330" i="28"/>
  <c r="I337" i="28"/>
  <c r="K367" i="28"/>
  <c r="I373" i="28"/>
  <c r="K391" i="28"/>
  <c r="J421" i="28"/>
  <c r="I427" i="28"/>
  <c r="H466" i="28"/>
  <c r="K482" i="28"/>
  <c r="I490" i="28"/>
  <c r="I144" i="28"/>
  <c r="J78" i="28"/>
  <c r="K72" i="28"/>
  <c r="I93" i="28"/>
  <c r="H108" i="28"/>
  <c r="K114" i="28"/>
  <c r="J142" i="28"/>
  <c r="J202" i="28"/>
  <c r="H246" i="28"/>
  <c r="I297" i="28"/>
  <c r="K305" i="28"/>
  <c r="H310" i="28"/>
  <c r="H314" i="28"/>
  <c r="K330" i="28"/>
  <c r="J334" i="28"/>
  <c r="K337" i="28"/>
  <c r="K421" i="28"/>
  <c r="J427" i="28"/>
  <c r="H447" i="28"/>
  <c r="H479" i="28"/>
  <c r="J74" i="28"/>
  <c r="H83" i="28"/>
  <c r="H247" i="28"/>
  <c r="H286" i="28"/>
  <c r="H481" i="28"/>
  <c r="K202" i="28"/>
  <c r="M320" i="28"/>
  <c r="H91" i="28"/>
  <c r="I81" i="28"/>
  <c r="K94" i="28"/>
  <c r="H160" i="28"/>
  <c r="H190" i="28"/>
  <c r="H214" i="28"/>
  <c r="I233" i="28"/>
  <c r="I355" i="28"/>
  <c r="K392" i="28"/>
  <c r="I432" i="28"/>
  <c r="H455" i="28"/>
  <c r="H144" i="28"/>
  <c r="K125" i="28"/>
  <c r="H157" i="28"/>
  <c r="K418" i="28"/>
  <c r="K100" i="28"/>
  <c r="K108" i="28"/>
  <c r="J160" i="28"/>
  <c r="K203" i="28"/>
  <c r="J214" i="28"/>
  <c r="K233" i="28"/>
  <c r="H331" i="28"/>
  <c r="I349" i="28"/>
  <c r="J355" i="28"/>
  <c r="J362" i="28"/>
  <c r="K400" i="28"/>
  <c r="K422" i="28"/>
  <c r="J455" i="28"/>
  <c r="J499" i="28"/>
  <c r="M423" i="28"/>
  <c r="M272" i="28"/>
  <c r="M298" i="28"/>
  <c r="M467" i="28"/>
  <c r="H294" i="28"/>
  <c r="K252" i="28"/>
  <c r="J252" i="28"/>
  <c r="K262" i="28"/>
  <c r="H308" i="28"/>
  <c r="K318" i="28"/>
  <c r="I325" i="28"/>
  <c r="K343" i="28"/>
  <c r="J343" i="28"/>
  <c r="H352" i="28"/>
  <c r="J368" i="28"/>
  <c r="J380" i="28"/>
  <c r="H443" i="28"/>
  <c r="J493" i="28"/>
  <c r="I493" i="28"/>
  <c r="H493" i="28"/>
  <c r="I205" i="28"/>
  <c r="H234" i="28"/>
  <c r="K288" i="28"/>
  <c r="J307" i="28"/>
  <c r="I307" i="28"/>
  <c r="H307" i="28"/>
  <c r="K419" i="28"/>
  <c r="K457" i="28"/>
  <c r="H457" i="28"/>
  <c r="J130" i="28"/>
  <c r="H163" i="28"/>
  <c r="K436" i="28"/>
  <c r="I436" i="28"/>
  <c r="H436" i="28"/>
  <c r="I457" i="28"/>
  <c r="I156" i="28"/>
  <c r="K201" i="28"/>
  <c r="I201" i="28"/>
  <c r="H80" i="28"/>
  <c r="K88" i="28"/>
  <c r="I73" i="28"/>
  <c r="J149" i="28"/>
  <c r="H168" i="28"/>
  <c r="M168" i="28" s="1"/>
  <c r="K234" i="28"/>
  <c r="J298" i="28"/>
  <c r="H318" i="28"/>
  <c r="K325" i="28"/>
  <c r="I348" i="28"/>
  <c r="K352" i="28"/>
  <c r="K358" i="28"/>
  <c r="J374" i="28"/>
  <c r="J403" i="28"/>
  <c r="I403" i="28"/>
  <c r="K409" i="28"/>
  <c r="J409" i="28"/>
  <c r="I409" i="28"/>
  <c r="K415" i="28"/>
  <c r="J415" i="28"/>
  <c r="I420" i="28"/>
  <c r="K424" i="28"/>
  <c r="K438" i="28"/>
  <c r="M447" i="28"/>
  <c r="H458" i="28"/>
  <c r="K493" i="28"/>
  <c r="K505" i="28"/>
  <c r="J505" i="28"/>
  <c r="K70" i="28"/>
  <c r="I76" i="28"/>
  <c r="I84" i="28"/>
  <c r="I86" i="28"/>
  <c r="I96" i="28"/>
  <c r="K98" i="28"/>
  <c r="H102" i="28"/>
  <c r="I107" i="28"/>
  <c r="H127" i="28"/>
  <c r="I135" i="28"/>
  <c r="K149" i="28"/>
  <c r="I161" i="28"/>
  <c r="H178" i="28"/>
  <c r="I181" i="28"/>
  <c r="H181" i="28"/>
  <c r="J226" i="28"/>
  <c r="K231" i="28"/>
  <c r="H240" i="28"/>
  <c r="I252" i="28"/>
  <c r="J258" i="28"/>
  <c r="I258" i="28"/>
  <c r="J262" i="28"/>
  <c r="I289" i="28"/>
  <c r="H295" i="28"/>
  <c r="I318" i="28"/>
  <c r="K348" i="28"/>
  <c r="K364" i="28"/>
  <c r="H403" i="28"/>
  <c r="M403" i="28" s="1"/>
  <c r="H409" i="28"/>
  <c r="H415" i="28"/>
  <c r="J420" i="28"/>
  <c r="H424" i="28"/>
  <c r="I438" i="28"/>
  <c r="K448" i="28"/>
  <c r="I448" i="28"/>
  <c r="J463" i="28"/>
  <c r="I463" i="28"/>
  <c r="J469" i="28"/>
  <c r="I469" i="28"/>
  <c r="K494" i="28"/>
  <c r="J494" i="28"/>
  <c r="H505" i="28"/>
  <c r="K472" i="28"/>
  <c r="K19" i="28"/>
  <c r="I288" i="28"/>
  <c r="H472" i="28"/>
  <c r="I98" i="28"/>
  <c r="K210" i="28"/>
  <c r="J84" i="28"/>
  <c r="J86" i="28"/>
  <c r="J107" i="28"/>
  <c r="K132" i="28"/>
  <c r="K145" i="28"/>
  <c r="H145" i="28"/>
  <c r="J174" i="28"/>
  <c r="H174" i="28"/>
  <c r="I198" i="28"/>
  <c r="H198" i="28"/>
  <c r="K226" i="28"/>
  <c r="J235" i="28"/>
  <c r="I235" i="28"/>
  <c r="H235" i="28"/>
  <c r="K289" i="28"/>
  <c r="I295" i="28"/>
  <c r="J345" i="28"/>
  <c r="I345" i="28"/>
  <c r="H345" i="28"/>
  <c r="K403" i="28"/>
  <c r="I415" i="28"/>
  <c r="I424" i="28"/>
  <c r="J433" i="28"/>
  <c r="I433" i="28"/>
  <c r="H433" i="28"/>
  <c r="K439" i="28"/>
  <c r="J439" i="28"/>
  <c r="M479" i="28"/>
  <c r="I505" i="28"/>
  <c r="H88" i="28"/>
  <c r="I134" i="28"/>
  <c r="H156" i="28"/>
  <c r="K186" i="28"/>
  <c r="J186" i="28"/>
  <c r="M491" i="28"/>
  <c r="H98" i="28"/>
  <c r="K487" i="28"/>
  <c r="H487" i="28"/>
  <c r="K168" i="28"/>
  <c r="J168" i="28"/>
  <c r="H225" i="28"/>
  <c r="J284" i="28"/>
  <c r="J70" i="28"/>
  <c r="J76" i="28"/>
  <c r="J96" i="28"/>
  <c r="I102" i="28"/>
  <c r="I127" i="28"/>
  <c r="I240" i="28"/>
  <c r="J318" i="28"/>
  <c r="H74" i="28"/>
  <c r="K76" i="28"/>
  <c r="K84" i="28"/>
  <c r="K96" i="28"/>
  <c r="J102" i="28"/>
  <c r="K107" i="28"/>
  <c r="I125" i="28"/>
  <c r="J127" i="28"/>
  <c r="H132" i="28"/>
  <c r="J136" i="28"/>
  <c r="I145" i="28"/>
  <c r="H150" i="28"/>
  <c r="M150" i="28" s="1"/>
  <c r="K162" i="28"/>
  <c r="I174" i="28"/>
  <c r="K178" i="28"/>
  <c r="H193" i="28"/>
  <c r="J198" i="28"/>
  <c r="J222" i="28"/>
  <c r="H222" i="28"/>
  <c r="M222" i="28" s="1"/>
  <c r="K235" i="28"/>
  <c r="I253" i="28"/>
  <c r="K264" i="28"/>
  <c r="K282" i="28"/>
  <c r="J282" i="28"/>
  <c r="J300" i="28"/>
  <c r="I300" i="28"/>
  <c r="H300" i="28"/>
  <c r="K319" i="28"/>
  <c r="J319" i="28"/>
  <c r="K354" i="28"/>
  <c r="K360" i="28"/>
  <c r="K433" i="28"/>
  <c r="H439" i="28"/>
  <c r="M439" i="28" s="1"/>
  <c r="J445" i="28"/>
  <c r="I445" i="28"/>
  <c r="M448" i="28"/>
  <c r="J495" i="28"/>
  <c r="I177" i="28"/>
  <c r="K307" i="28"/>
  <c r="J148" i="28"/>
  <c r="J234" i="28"/>
  <c r="I234" i="28"/>
  <c r="H284" i="28"/>
  <c r="J178" i="28"/>
  <c r="I74" i="28"/>
  <c r="K89" i="28"/>
  <c r="H99" i="28"/>
  <c r="J125" i="28"/>
  <c r="I132" i="28"/>
  <c r="H136" i="28"/>
  <c r="H142" i="28"/>
  <c r="I150" i="28"/>
  <c r="J154" i="28"/>
  <c r="H162" i="28"/>
  <c r="J170" i="28"/>
  <c r="H170" i="28"/>
  <c r="K174" i="28"/>
  <c r="K198" i="28"/>
  <c r="H208" i="28"/>
  <c r="M212" i="28"/>
  <c r="I222" i="28"/>
  <c r="K241" i="28"/>
  <c r="K253" i="28"/>
  <c r="H264" i="28"/>
  <c r="I270" i="28"/>
  <c r="H270" i="28"/>
  <c r="K274" i="28"/>
  <c r="J274" i="28"/>
  <c r="H274" i="28"/>
  <c r="H282" i="28"/>
  <c r="K300" i="28"/>
  <c r="J306" i="28"/>
  <c r="I306" i="28"/>
  <c r="H319" i="28"/>
  <c r="K398" i="28"/>
  <c r="J398" i="28"/>
  <c r="K404" i="28"/>
  <c r="J404" i="28"/>
  <c r="I429" i="28"/>
  <c r="I439" i="28"/>
  <c r="H445" i="28"/>
  <c r="I475" i="28"/>
  <c r="H475" i="28"/>
  <c r="H495" i="28"/>
  <c r="K500" i="28"/>
  <c r="J500" i="28"/>
  <c r="H75" i="28"/>
  <c r="I105" i="28"/>
  <c r="H148" i="28"/>
  <c r="K294" i="28"/>
  <c r="J294" i="28"/>
  <c r="H419" i="28"/>
  <c r="I88" i="28"/>
  <c r="H186" i="28"/>
  <c r="J419" i="28"/>
  <c r="J467" i="28"/>
  <c r="K177" i="28"/>
  <c r="H201" i="28"/>
  <c r="I218" i="28"/>
  <c r="H84" i="28"/>
  <c r="H96" i="28"/>
  <c r="H107" i="28"/>
  <c r="K240" i="28"/>
  <c r="J240" i="28"/>
  <c r="H252" i="28"/>
  <c r="H262" i="28"/>
  <c r="K295" i="28"/>
  <c r="J259" i="28"/>
  <c r="I259" i="28"/>
  <c r="H259" i="28"/>
  <c r="M259" i="28" s="1"/>
  <c r="I361" i="28"/>
  <c r="H361" i="28"/>
  <c r="K384" i="28"/>
  <c r="K460" i="28"/>
  <c r="I460" i="28"/>
  <c r="K470" i="28"/>
  <c r="J470" i="28"/>
  <c r="H470" i="28"/>
  <c r="M470" i="28" s="1"/>
  <c r="I484" i="28"/>
  <c r="H484" i="28"/>
  <c r="J156" i="28"/>
  <c r="J441" i="28"/>
  <c r="H503" i="28"/>
  <c r="J210" i="28"/>
  <c r="H210" i="28"/>
  <c r="K238" i="28"/>
  <c r="J238" i="28"/>
  <c r="K347" i="28"/>
  <c r="J347" i="28"/>
  <c r="H347" i="28"/>
  <c r="J423" i="28"/>
  <c r="I423" i="28"/>
  <c r="K167" i="28"/>
  <c r="K298" i="28"/>
  <c r="K317" i="28"/>
  <c r="J317" i="28"/>
  <c r="I186" i="28"/>
  <c r="I80" i="28"/>
  <c r="J98" i="28"/>
  <c r="J254" i="28"/>
  <c r="I254" i="28"/>
  <c r="H254" i="28"/>
  <c r="J346" i="28"/>
  <c r="I346" i="28"/>
  <c r="K464" i="28"/>
  <c r="J464" i="28"/>
  <c r="I464" i="28"/>
  <c r="K74" i="28"/>
  <c r="H78" i="28"/>
  <c r="H94" i="28"/>
  <c r="H104" i="28"/>
  <c r="H114" i="28"/>
  <c r="I147" i="28"/>
  <c r="K150" i="28"/>
  <c r="J162" i="28"/>
  <c r="K175" i="28"/>
  <c r="J175" i="28"/>
  <c r="I175" i="28"/>
  <c r="K190" i="28"/>
  <c r="K204" i="28"/>
  <c r="J204" i="28"/>
  <c r="K259" i="28"/>
  <c r="J264" i="28"/>
  <c r="H278" i="28"/>
  <c r="K301" i="28"/>
  <c r="K324" i="28"/>
  <c r="H346" i="28"/>
  <c r="J361" i="28"/>
  <c r="K378" i="28"/>
  <c r="K394" i="28"/>
  <c r="I435" i="28"/>
  <c r="H435" i="28"/>
  <c r="J440" i="28"/>
  <c r="I451" i="28"/>
  <c r="H451" i="28"/>
  <c r="H460" i="28"/>
  <c r="H471" i="28"/>
  <c r="K475" i="28"/>
  <c r="K484" i="28"/>
  <c r="H496" i="28"/>
  <c r="J501" i="28"/>
  <c r="H130" i="28"/>
  <c r="J224" i="28"/>
  <c r="H224" i="28"/>
  <c r="H288" i="28"/>
  <c r="J461" i="28"/>
  <c r="H461" i="28"/>
  <c r="I163" i="28"/>
  <c r="K192" i="28"/>
  <c r="I192" i="28"/>
  <c r="I210" i="28"/>
  <c r="J457" i="28"/>
  <c r="H192" i="28"/>
  <c r="H226" i="28"/>
  <c r="J272" i="28"/>
  <c r="J487" i="28"/>
  <c r="I78" i="28"/>
  <c r="I104" i="28"/>
  <c r="I114" i="28"/>
  <c r="J126" i="28"/>
  <c r="H200" i="28"/>
  <c r="J228" i="28"/>
  <c r="I278" i="28"/>
  <c r="K283" i="28"/>
  <c r="J283" i="28"/>
  <c r="I283" i="28"/>
  <c r="K293" i="28"/>
  <c r="K341" i="28"/>
  <c r="J341" i="28"/>
  <c r="H341" i="28"/>
  <c r="K346" i="28"/>
  <c r="K361" i="28"/>
  <c r="J367" i="28"/>
  <c r="I367" i="28"/>
  <c r="H367" i="28"/>
  <c r="M367" i="28" s="1"/>
  <c r="K373" i="28"/>
  <c r="J373" i="28"/>
  <c r="K379" i="28"/>
  <c r="J379" i="28"/>
  <c r="K446" i="28"/>
  <c r="J446" i="28"/>
  <c r="H446" i="28"/>
  <c r="K466" i="28"/>
  <c r="I466" i="28"/>
  <c r="J491" i="28"/>
  <c r="I502" i="28"/>
  <c r="H502" i="28"/>
  <c r="M502" i="28" s="1"/>
  <c r="M194" i="28"/>
  <c r="K216" i="28"/>
  <c r="K246" i="28"/>
  <c r="K388" i="28"/>
  <c r="I452" i="28"/>
  <c r="I456" i="28"/>
  <c r="H459" i="28"/>
  <c r="J476" i="28"/>
  <c r="H483" i="28"/>
  <c r="H499" i="28"/>
  <c r="I180" i="28"/>
  <c r="J188" i="28"/>
  <c r="H250" i="28"/>
  <c r="I271" i="28"/>
  <c r="I277" i="28"/>
  <c r="K281" i="28"/>
  <c r="J305" i="28"/>
  <c r="J310" i="28"/>
  <c r="I313" i="28"/>
  <c r="H334" i="28"/>
  <c r="H355" i="28"/>
  <c r="I397" i="28"/>
  <c r="H421" i="28"/>
  <c r="I459" i="28"/>
  <c r="K476" i="28"/>
  <c r="I483" i="28"/>
  <c r="H490" i="28"/>
  <c r="M490" i="28" s="1"/>
  <c r="I499" i="28"/>
  <c r="I481" i="28"/>
  <c r="K499" i="28"/>
  <c r="J447" i="28"/>
  <c r="H312" i="28"/>
  <c r="H332" i="28"/>
  <c r="H349" i="28"/>
  <c r="H391" i="28"/>
  <c r="H412" i="28"/>
  <c r="J23" i="28"/>
  <c r="I45" i="28"/>
  <c r="H56" i="28"/>
  <c r="I65" i="28"/>
  <c r="J50" i="28"/>
  <c r="I49" i="28"/>
  <c r="H59" i="28"/>
  <c r="I63" i="28"/>
  <c r="I59" i="28"/>
  <c r="K63" i="28"/>
  <c r="K59" i="28"/>
  <c r="K64" i="28"/>
  <c r="H60" i="28"/>
  <c r="I56" i="28"/>
  <c r="K60" i="28"/>
  <c r="J65" i="28"/>
  <c r="I57" i="28"/>
  <c r="J62" i="28"/>
  <c r="I62" i="28"/>
  <c r="I51" i="28"/>
  <c r="K65" i="28"/>
  <c r="H52" i="28"/>
  <c r="J59" i="28"/>
  <c r="H61" i="28"/>
  <c r="H67" i="28"/>
  <c r="I61" i="28"/>
  <c r="I67" i="28"/>
  <c r="J61" i="28"/>
  <c r="H64" i="28"/>
  <c r="J67" i="28"/>
  <c r="I64" i="28"/>
  <c r="I52" i="28"/>
  <c r="H50" i="28"/>
  <c r="J52" i="28"/>
  <c r="I50" i="28"/>
  <c r="K52" i="28"/>
  <c r="K50" i="28"/>
  <c r="H54" i="28"/>
  <c r="I54" i="28"/>
  <c r="H51" i="28"/>
  <c r="J54" i="28"/>
  <c r="H48" i="28"/>
  <c r="I48" i="28"/>
  <c r="J48" i="28"/>
  <c r="K48" i="28"/>
  <c r="J30" i="28"/>
  <c r="K37" i="28"/>
  <c r="J31" i="28"/>
  <c r="K39" i="28"/>
  <c r="H33" i="28"/>
  <c r="J43" i="28"/>
  <c r="K27" i="28"/>
  <c r="H43" i="28"/>
  <c r="K46" i="28"/>
  <c r="I33" i="28"/>
  <c r="I36" i="28"/>
  <c r="I30" i="28"/>
  <c r="J36" i="28"/>
  <c r="I39" i="28"/>
  <c r="I43" i="28"/>
  <c r="H34" i="28"/>
  <c r="K43" i="28"/>
  <c r="H31" i="28"/>
  <c r="J34" i="28"/>
  <c r="H37" i="28"/>
  <c r="I34" i="28"/>
  <c r="I27" i="28"/>
  <c r="I31" i="28"/>
  <c r="K34" i="28"/>
  <c r="I37" i="28"/>
  <c r="H45" i="28"/>
  <c r="K31" i="28"/>
  <c r="I42" i="28"/>
  <c r="J42" i="28"/>
  <c r="I38" i="28"/>
  <c r="H46" i="28"/>
  <c r="J38" i="28"/>
  <c r="I26" i="28"/>
  <c r="H21" i="28"/>
  <c r="I21" i="28"/>
  <c r="H24" i="28"/>
  <c r="J26" i="28"/>
  <c r="I24" i="28"/>
  <c r="J24" i="28"/>
  <c r="H22" i="28"/>
  <c r="K24" i="28"/>
  <c r="I22" i="28"/>
  <c r="J22" i="28"/>
  <c r="K22" i="28"/>
  <c r="H25" i="28"/>
  <c r="I25" i="28"/>
  <c r="I15" i="28"/>
  <c r="I18" i="28"/>
  <c r="H19" i="28"/>
  <c r="I19" i="28"/>
  <c r="J19" i="28"/>
  <c r="I9" i="28"/>
  <c r="I10" i="33" s="1"/>
  <c r="H9" i="33"/>
  <c r="M304" i="28"/>
  <c r="M184" i="28"/>
  <c r="K17" i="28"/>
  <c r="H71" i="28"/>
  <c r="I118" i="28"/>
  <c r="J169" i="28"/>
  <c r="K182" i="28"/>
  <c r="H206" i="28"/>
  <c r="K268" i="28"/>
  <c r="J268" i="28"/>
  <c r="I268" i="28"/>
  <c r="K273" i="28"/>
  <c r="J273" i="28"/>
  <c r="K369" i="28"/>
  <c r="J369" i="28"/>
  <c r="I369" i="28"/>
  <c r="H369" i="28"/>
  <c r="K387" i="28"/>
  <c r="J387" i="28"/>
  <c r="I387" i="28"/>
  <c r="H387" i="28"/>
  <c r="K405" i="28"/>
  <c r="J405" i="28"/>
  <c r="I405" i="28"/>
  <c r="H405" i="28"/>
  <c r="H437" i="28"/>
  <c r="I58" i="28"/>
  <c r="I106" i="28"/>
  <c r="J171" i="28"/>
  <c r="H171" i="28"/>
  <c r="I184" i="28"/>
  <c r="K304" i="28"/>
  <c r="J304" i="28"/>
  <c r="I304" i="28"/>
  <c r="K321" i="28"/>
  <c r="J321" i="28"/>
  <c r="H47" i="28"/>
  <c r="H58" i="28"/>
  <c r="H82" i="28"/>
  <c r="H95" i="28"/>
  <c r="H106" i="28"/>
  <c r="K110" i="28"/>
  <c r="I112" i="28"/>
  <c r="K116" i="28"/>
  <c r="K122" i="28"/>
  <c r="I124" i="28"/>
  <c r="M126" i="28"/>
  <c r="H128" i="28"/>
  <c r="H137" i="28"/>
  <c r="H141" i="28"/>
  <c r="I143" i="28"/>
  <c r="I171" i="28"/>
  <c r="I197" i="28"/>
  <c r="H199" i="28"/>
  <c r="J213" i="28"/>
  <c r="I215" i="28"/>
  <c r="H220" i="28"/>
  <c r="I229" i="28"/>
  <c r="K244" i="28"/>
  <c r="J244" i="28"/>
  <c r="I244" i="28"/>
  <c r="K249" i="28"/>
  <c r="J249" i="28"/>
  <c r="K316" i="28"/>
  <c r="J316" i="28"/>
  <c r="I316" i="28"/>
  <c r="H321" i="28"/>
  <c r="K333" i="28"/>
  <c r="J333" i="28"/>
  <c r="J21" i="28"/>
  <c r="H23" i="28"/>
  <c r="K26" i="28"/>
  <c r="I28" i="28"/>
  <c r="M31" i="28"/>
  <c r="J33" i="28"/>
  <c r="H35" i="28"/>
  <c r="K38" i="28"/>
  <c r="I40" i="28"/>
  <c r="J45" i="28"/>
  <c r="I47" i="28"/>
  <c r="K54" i="28"/>
  <c r="J56" i="28"/>
  <c r="J58" i="28"/>
  <c r="K67" i="28"/>
  <c r="J69" i="28"/>
  <c r="I71" i="28"/>
  <c r="K78" i="28"/>
  <c r="J80" i="28"/>
  <c r="J82" i="28"/>
  <c r="K91" i="28"/>
  <c r="J93" i="28"/>
  <c r="I95" i="28"/>
  <c r="K102" i="28"/>
  <c r="J104" i="28"/>
  <c r="J106" i="28"/>
  <c r="H110" i="28"/>
  <c r="H112" i="28"/>
  <c r="H116" i="28"/>
  <c r="H118" i="28"/>
  <c r="H122" i="28"/>
  <c r="H124" i="28"/>
  <c r="J128" i="28"/>
  <c r="I137" i="28"/>
  <c r="H139" i="28"/>
  <c r="J143" i="28"/>
  <c r="K152" i="28"/>
  <c r="I152" i="28"/>
  <c r="J158" i="28"/>
  <c r="J165" i="28"/>
  <c r="H167" i="28"/>
  <c r="H169" i="28"/>
  <c r="K171" i="28"/>
  <c r="M177" i="28"/>
  <c r="H182" i="28"/>
  <c r="J184" i="28"/>
  <c r="J195" i="28"/>
  <c r="H195" i="28"/>
  <c r="I199" i="28"/>
  <c r="I206" i="28"/>
  <c r="H209" i="28"/>
  <c r="H213" i="28"/>
  <c r="K218" i="28"/>
  <c r="J220" i="28"/>
  <c r="J227" i="28"/>
  <c r="H227" i="28"/>
  <c r="K232" i="28"/>
  <c r="I232" i="28"/>
  <c r="H244" i="28"/>
  <c r="H249" i="28"/>
  <c r="H268" i="28"/>
  <c r="H273" i="28"/>
  <c r="H316" i="28"/>
  <c r="I321" i="28"/>
  <c r="K328" i="28"/>
  <c r="J328" i="28"/>
  <c r="I328" i="28"/>
  <c r="H333" i="28"/>
  <c r="I359" i="28"/>
  <c r="K359" i="28"/>
  <c r="J359" i="28"/>
  <c r="H359" i="28"/>
  <c r="I377" i="28"/>
  <c r="K377" i="28"/>
  <c r="J377" i="28"/>
  <c r="H377" i="28"/>
  <c r="I395" i="28"/>
  <c r="K395" i="28"/>
  <c r="J395" i="28"/>
  <c r="H395" i="28"/>
  <c r="K431" i="28"/>
  <c r="I431" i="28"/>
  <c r="J431" i="28"/>
  <c r="H431" i="28"/>
  <c r="J437" i="28"/>
  <c r="J141" i="28"/>
  <c r="H197" i="28"/>
  <c r="J215" i="28"/>
  <c r="H215" i="28"/>
  <c r="J229" i="28"/>
  <c r="H229" i="28"/>
  <c r="H28" i="28"/>
  <c r="H40" i="28"/>
  <c r="J12" i="28"/>
  <c r="H18" i="28"/>
  <c r="K21" i="28"/>
  <c r="I23" i="28"/>
  <c r="J28" i="28"/>
  <c r="H30" i="28"/>
  <c r="K33" i="28"/>
  <c r="I35" i="28"/>
  <c r="J40" i="28"/>
  <c r="H42" i="28"/>
  <c r="K45" i="28"/>
  <c r="J47" i="28"/>
  <c r="H49" i="28"/>
  <c r="J51" i="28"/>
  <c r="K58" i="28"/>
  <c r="H62" i="28"/>
  <c r="K69" i="28"/>
  <c r="J71" i="28"/>
  <c r="H73" i="28"/>
  <c r="J75" i="28"/>
  <c r="K82" i="28"/>
  <c r="H86" i="28"/>
  <c r="K93" i="28"/>
  <c r="J95" i="28"/>
  <c r="H97" i="28"/>
  <c r="J99" i="28"/>
  <c r="K106" i="28"/>
  <c r="I110" i="28"/>
  <c r="J112" i="28"/>
  <c r="I116" i="28"/>
  <c r="J118" i="28"/>
  <c r="I122" i="28"/>
  <c r="J124" i="28"/>
  <c r="J135" i="28"/>
  <c r="H135" i="28"/>
  <c r="J137" i="28"/>
  <c r="I139" i="28"/>
  <c r="K141" i="28"/>
  <c r="I148" i="28"/>
  <c r="H152" i="28"/>
  <c r="H161" i="28"/>
  <c r="H165" i="28"/>
  <c r="I167" i="28"/>
  <c r="I169" i="28"/>
  <c r="M175" i="28"/>
  <c r="M180" i="28"/>
  <c r="I182" i="28"/>
  <c r="K184" i="28"/>
  <c r="J193" i="28"/>
  <c r="I195" i="28"/>
  <c r="K197" i="28"/>
  <c r="J199" i="28"/>
  <c r="J206" i="28"/>
  <c r="I209" i="28"/>
  <c r="H211" i="28"/>
  <c r="I213" i="28"/>
  <c r="H218" i="28"/>
  <c r="J225" i="28"/>
  <c r="I227" i="28"/>
  <c r="H232" i="28"/>
  <c r="M238" i="28"/>
  <c r="I249" i="28"/>
  <c r="K255" i="28"/>
  <c r="J255" i="28"/>
  <c r="H255" i="28"/>
  <c r="I273" i="28"/>
  <c r="K279" i="28"/>
  <c r="J279" i="28"/>
  <c r="H279" i="28"/>
  <c r="H328" i="28"/>
  <c r="I333" i="28"/>
  <c r="J340" i="28"/>
  <c r="K340" i="28"/>
  <c r="I340" i="28"/>
  <c r="H428" i="28"/>
  <c r="K428" i="28"/>
  <c r="M435" i="28"/>
  <c r="K456" i="28"/>
  <c r="H456" i="28"/>
  <c r="I461" i="28"/>
  <c r="K461" i="28"/>
  <c r="K71" i="28"/>
  <c r="H77" i="28"/>
  <c r="M80" i="28"/>
  <c r="K95" i="28"/>
  <c r="H101" i="28"/>
  <c r="J110" i="28"/>
  <c r="K112" i="28"/>
  <c r="J116" i="28"/>
  <c r="K118" i="28"/>
  <c r="J122" i="28"/>
  <c r="K124" i="28"/>
  <c r="J133" i="28"/>
  <c r="K137" i="28"/>
  <c r="J139" i="28"/>
  <c r="K146" i="28"/>
  <c r="K169" i="28"/>
  <c r="K176" i="28"/>
  <c r="I176" i="28"/>
  <c r="J182" i="28"/>
  <c r="J189" i="28"/>
  <c r="H191" i="28"/>
  <c r="K213" i="28"/>
  <c r="H221" i="28"/>
  <c r="K230" i="28"/>
  <c r="M236" i="28"/>
  <c r="J239" i="28"/>
  <c r="H239" i="28"/>
  <c r="I245" i="28"/>
  <c r="H245" i="28"/>
  <c r="I269" i="28"/>
  <c r="H269" i="28"/>
  <c r="K290" i="28"/>
  <c r="M331" i="28"/>
  <c r="K344" i="28"/>
  <c r="J344" i="28"/>
  <c r="I344" i="28"/>
  <c r="H344" i="28"/>
  <c r="I413" i="28"/>
  <c r="K413" i="28"/>
  <c r="J413" i="28"/>
  <c r="K417" i="28"/>
  <c r="H417" i="28"/>
  <c r="K28" i="28"/>
  <c r="J35" i="28"/>
  <c r="K14" i="28"/>
  <c r="H20" i="28"/>
  <c r="K23" i="28"/>
  <c r="H32" i="28"/>
  <c r="M33" i="28"/>
  <c r="K35" i="28"/>
  <c r="H44" i="28"/>
  <c r="I53" i="28"/>
  <c r="H55" i="28"/>
  <c r="H66" i="28"/>
  <c r="K68" i="28"/>
  <c r="I77" i="28"/>
  <c r="H79" i="28"/>
  <c r="H90" i="28"/>
  <c r="K92" i="28"/>
  <c r="M93" i="28"/>
  <c r="I101" i="28"/>
  <c r="H103" i="28"/>
  <c r="J129" i="28"/>
  <c r="H131" i="28"/>
  <c r="H133" i="28"/>
  <c r="K139" i="28"/>
  <c r="H146" i="28"/>
  <c r="J159" i="28"/>
  <c r="H159" i="28"/>
  <c r="I172" i="28"/>
  <c r="H176" i="28"/>
  <c r="H185" i="28"/>
  <c r="H189" i="28"/>
  <c r="I191" i="28"/>
  <c r="J207" i="28"/>
  <c r="H207" i="28"/>
  <c r="M216" i="28"/>
  <c r="I221" i="28"/>
  <c r="H223" i="28"/>
  <c r="H230" i="28"/>
  <c r="J237" i="28"/>
  <c r="I239" i="28"/>
  <c r="K242" i="28"/>
  <c r="J245" i="28"/>
  <c r="J263" i="28"/>
  <c r="I263" i="28"/>
  <c r="H263" i="28"/>
  <c r="K266" i="28"/>
  <c r="J269" i="28"/>
  <c r="J287" i="28"/>
  <c r="I287" i="28"/>
  <c r="H287" i="28"/>
  <c r="H290" i="28"/>
  <c r="K302" i="28"/>
  <c r="K353" i="28"/>
  <c r="J353" i="28"/>
  <c r="I353" i="28"/>
  <c r="K363" i="28"/>
  <c r="J363" i="28"/>
  <c r="I363" i="28"/>
  <c r="H363" i="28"/>
  <c r="K381" i="28"/>
  <c r="J381" i="28"/>
  <c r="I381" i="28"/>
  <c r="H381" i="28"/>
  <c r="K399" i="28"/>
  <c r="J399" i="28"/>
  <c r="I399" i="28"/>
  <c r="H399" i="28"/>
  <c r="M413" i="28"/>
  <c r="I82" i="28"/>
  <c r="K220" i="28"/>
  <c r="I220" i="28"/>
  <c r="K47" i="28"/>
  <c r="H14" i="28"/>
  <c r="K18" i="28"/>
  <c r="I20" i="28"/>
  <c r="J25" i="28"/>
  <c r="H27" i="28"/>
  <c r="K30" i="28"/>
  <c r="I32" i="28"/>
  <c r="J37" i="28"/>
  <c r="H39" i="28"/>
  <c r="K42" i="28"/>
  <c r="I44" i="28"/>
  <c r="I46" i="28"/>
  <c r="K49" i="28"/>
  <c r="K51" i="28"/>
  <c r="I55" i="28"/>
  <c r="H57" i="28"/>
  <c r="K62" i="28"/>
  <c r="J64" i="28"/>
  <c r="I66" i="28"/>
  <c r="H68" i="28"/>
  <c r="M68" i="28" s="1"/>
  <c r="I70" i="28"/>
  <c r="K73" i="28"/>
  <c r="K75" i="28"/>
  <c r="J77" i="28"/>
  <c r="I79" i="28"/>
  <c r="H81" i="28"/>
  <c r="K86" i="28"/>
  <c r="J88" i="28"/>
  <c r="I90" i="28"/>
  <c r="H92" i="28"/>
  <c r="I94" i="28"/>
  <c r="K97" i="28"/>
  <c r="K99" i="28"/>
  <c r="J101" i="28"/>
  <c r="I103" i="28"/>
  <c r="H105" i="28"/>
  <c r="H125" i="28"/>
  <c r="H129" i="28"/>
  <c r="I131" i="28"/>
  <c r="I133" i="28"/>
  <c r="I146" i="28"/>
  <c r="K148" i="28"/>
  <c r="M154" i="28"/>
  <c r="J157" i="28"/>
  <c r="I159" i="28"/>
  <c r="K161" i="28"/>
  <c r="J163" i="28"/>
  <c r="K170" i="28"/>
  <c r="H172" i="28"/>
  <c r="J176" i="28"/>
  <c r="I185" i="28"/>
  <c r="H187" i="28"/>
  <c r="I189" i="28"/>
  <c r="J191" i="28"/>
  <c r="K193" i="28"/>
  <c r="I207" i="28"/>
  <c r="K211" i="28"/>
  <c r="J221" i="28"/>
  <c r="I223" i="28"/>
  <c r="K225" i="28"/>
  <c r="I230" i="28"/>
  <c r="H233" i="28"/>
  <c r="H237" i="28"/>
  <c r="K239" i="28"/>
  <c r="H242" i="28"/>
  <c r="K245" i="28"/>
  <c r="M260" i="28"/>
  <c r="K263" i="28"/>
  <c r="H266" i="28"/>
  <c r="K269" i="28"/>
  <c r="K287" i="28"/>
  <c r="I290" i="28"/>
  <c r="H302" i="28"/>
  <c r="K314" i="28"/>
  <c r="M347" i="28"/>
  <c r="H353" i="28"/>
  <c r="I371" i="28"/>
  <c r="K371" i="28"/>
  <c r="J371" i="28"/>
  <c r="H371" i="28"/>
  <c r="I389" i="28"/>
  <c r="K389" i="28"/>
  <c r="J389" i="28"/>
  <c r="H389" i="28"/>
  <c r="I407" i="28"/>
  <c r="K407" i="28"/>
  <c r="J407" i="28"/>
  <c r="H407" i="28"/>
  <c r="J417" i="28"/>
  <c r="I449" i="28"/>
  <c r="K449" i="28"/>
  <c r="J449" i="28"/>
  <c r="H449" i="28"/>
  <c r="I437" i="28"/>
  <c r="H53" i="28"/>
  <c r="J20" i="28"/>
  <c r="J32" i="28"/>
  <c r="J44" i="28"/>
  <c r="K53" i="28"/>
  <c r="J55" i="28"/>
  <c r="J66" i="28"/>
  <c r="K77" i="28"/>
  <c r="J79" i="28"/>
  <c r="J90" i="28"/>
  <c r="K101" i="28"/>
  <c r="J103" i="28"/>
  <c r="J111" i="28"/>
  <c r="H113" i="28"/>
  <c r="J117" i="28"/>
  <c r="H119" i="28"/>
  <c r="J123" i="28"/>
  <c r="K133" i="28"/>
  <c r="K140" i="28"/>
  <c r="I140" i="28"/>
  <c r="J146" i="28"/>
  <c r="J153" i="28"/>
  <c r="H155" i="28"/>
  <c r="J183" i="28"/>
  <c r="H183" i="28"/>
  <c r="K189" i="28"/>
  <c r="K191" i="28"/>
  <c r="M193" i="28"/>
  <c r="I196" i="28"/>
  <c r="J219" i="28"/>
  <c r="H219" i="28"/>
  <c r="K221" i="28"/>
  <c r="J223" i="28"/>
  <c r="M228" i="28"/>
  <c r="J230" i="28"/>
  <c r="K256" i="28"/>
  <c r="J256" i="28"/>
  <c r="I256" i="28"/>
  <c r="K261" i="28"/>
  <c r="J261" i="28"/>
  <c r="K280" i="28"/>
  <c r="J280" i="28"/>
  <c r="I280" i="28"/>
  <c r="K285" i="28"/>
  <c r="J285" i="28"/>
  <c r="J290" i="28"/>
  <c r="K299" i="28"/>
  <c r="J299" i="28"/>
  <c r="I299" i="28"/>
  <c r="H299" i="28"/>
  <c r="K326" i="28"/>
  <c r="J426" i="28"/>
  <c r="H426" i="28"/>
  <c r="K426" i="28"/>
  <c r="H143" i="28"/>
  <c r="K40" i="28"/>
  <c r="K20" i="28"/>
  <c r="J27" i="28"/>
  <c r="H29" i="28"/>
  <c r="K32" i="28"/>
  <c r="J39" i="28"/>
  <c r="H41" i="28"/>
  <c r="K44" i="28"/>
  <c r="K55" i="28"/>
  <c r="J57" i="28"/>
  <c r="K66" i="28"/>
  <c r="J68" i="28"/>
  <c r="M75" i="28"/>
  <c r="K79" i="28"/>
  <c r="J81" i="28"/>
  <c r="K90" i="28"/>
  <c r="J92" i="28"/>
  <c r="K103" i="28"/>
  <c r="J105" i="28"/>
  <c r="H109" i="28"/>
  <c r="H111" i="28"/>
  <c r="I113" i="28"/>
  <c r="H115" i="28"/>
  <c r="H117" i="28"/>
  <c r="I119" i="28"/>
  <c r="H121" i="28"/>
  <c r="H123" i="28"/>
  <c r="K129" i="28"/>
  <c r="K131" i="28"/>
  <c r="I136" i="28"/>
  <c r="M138" i="28"/>
  <c r="H140" i="28"/>
  <c r="H149" i="28"/>
  <c r="H153" i="28"/>
  <c r="I155" i="28"/>
  <c r="M163" i="28"/>
  <c r="K172" i="28"/>
  <c r="J181" i="28"/>
  <c r="I183" i="28"/>
  <c r="K185" i="28"/>
  <c r="J187" i="28"/>
  <c r="K194" i="28"/>
  <c r="H196" i="28"/>
  <c r="J205" i="28"/>
  <c r="H205" i="28"/>
  <c r="I219" i="28"/>
  <c r="K223" i="28"/>
  <c r="K237" i="28"/>
  <c r="J242" i="28"/>
  <c r="H256" i="28"/>
  <c r="H261" i="28"/>
  <c r="J266" i="28"/>
  <c r="H280" i="28"/>
  <c r="H285" i="28"/>
  <c r="J302" i="28"/>
  <c r="K311" i="28"/>
  <c r="J311" i="28"/>
  <c r="I311" i="28"/>
  <c r="H311" i="28"/>
  <c r="H326" i="28"/>
  <c r="K338" i="28"/>
  <c r="K411" i="28"/>
  <c r="J411" i="28"/>
  <c r="I411" i="28"/>
  <c r="J442" i="28"/>
  <c r="K442" i="28"/>
  <c r="J454" i="28"/>
  <c r="K454" i="28"/>
  <c r="I454" i="28"/>
  <c r="K128" i="28"/>
  <c r="I128" i="28"/>
  <c r="K206" i="28"/>
  <c r="M25" i="28"/>
  <c r="I29" i="28"/>
  <c r="I41" i="28"/>
  <c r="K57" i="28"/>
  <c r="J63" i="28"/>
  <c r="K81" i="28"/>
  <c r="J87" i="28"/>
  <c r="K105" i="28"/>
  <c r="I109" i="28"/>
  <c r="I111" i="28"/>
  <c r="J113" i="28"/>
  <c r="I115" i="28"/>
  <c r="I117" i="28"/>
  <c r="J119" i="28"/>
  <c r="I121" i="28"/>
  <c r="I123" i="28"/>
  <c r="K134" i="28"/>
  <c r="J140" i="28"/>
  <c r="I153" i="28"/>
  <c r="J155" i="28"/>
  <c r="K164" i="28"/>
  <c r="I164" i="28"/>
  <c r="J177" i="28"/>
  <c r="H179" i="28"/>
  <c r="K183" i="28"/>
  <c r="K187" i="28"/>
  <c r="J196" i="28"/>
  <c r="M210" i="28"/>
  <c r="K219" i="28"/>
  <c r="J231" i="28"/>
  <c r="H231" i="28"/>
  <c r="K243" i="28"/>
  <c r="J243" i="28"/>
  <c r="H243" i="28"/>
  <c r="I261" i="28"/>
  <c r="K267" i="28"/>
  <c r="J267" i="28"/>
  <c r="H267" i="28"/>
  <c r="I285" i="28"/>
  <c r="K323" i="28"/>
  <c r="J323" i="28"/>
  <c r="I323" i="28"/>
  <c r="H323" i="28"/>
  <c r="I326" i="28"/>
  <c r="H338" i="28"/>
  <c r="K351" i="28"/>
  <c r="J351" i="28"/>
  <c r="K357" i="28"/>
  <c r="J357" i="28"/>
  <c r="I357" i="28"/>
  <c r="H357" i="28"/>
  <c r="K375" i="28"/>
  <c r="J375" i="28"/>
  <c r="I375" i="28"/>
  <c r="H375" i="28"/>
  <c r="K393" i="28"/>
  <c r="J393" i="28"/>
  <c r="I393" i="28"/>
  <c r="H393" i="28"/>
  <c r="H411" i="28"/>
  <c r="M415" i="28"/>
  <c r="H442" i="28"/>
  <c r="H454" i="28"/>
  <c r="J29" i="28"/>
  <c r="J41" i="28"/>
  <c r="H63" i="28"/>
  <c r="H65" i="28"/>
  <c r="H76" i="28"/>
  <c r="H87" i="28"/>
  <c r="H89" i="28"/>
  <c r="H100" i="28"/>
  <c r="J109" i="28"/>
  <c r="K111" i="28"/>
  <c r="K113" i="28"/>
  <c r="J115" i="28"/>
  <c r="K117" i="28"/>
  <c r="K119" i="28"/>
  <c r="J121" i="28"/>
  <c r="K123" i="28"/>
  <c r="H134" i="28"/>
  <c r="J147" i="28"/>
  <c r="H147" i="28"/>
  <c r="K153" i="28"/>
  <c r="K155" i="28"/>
  <c r="I160" i="28"/>
  <c r="H164" i="28"/>
  <c r="H173" i="28"/>
  <c r="K196" i="28"/>
  <c r="M200" i="28"/>
  <c r="J203" i="28"/>
  <c r="H203" i="28"/>
  <c r="K208" i="28"/>
  <c r="I208" i="28"/>
  <c r="J217" i="28"/>
  <c r="H217" i="28"/>
  <c r="I257" i="28"/>
  <c r="H257" i="28"/>
  <c r="I267" i="28"/>
  <c r="M283" i="28"/>
  <c r="K297" i="28"/>
  <c r="J297" i="28"/>
  <c r="J326" i="28"/>
  <c r="K335" i="28"/>
  <c r="J335" i="28"/>
  <c r="I335" i="28"/>
  <c r="H335" i="28"/>
  <c r="I338" i="28"/>
  <c r="H351" i="28"/>
  <c r="I365" i="28"/>
  <c r="K365" i="28"/>
  <c r="J365" i="28"/>
  <c r="H365" i="28"/>
  <c r="I383" i="28"/>
  <c r="K383" i="28"/>
  <c r="J383" i="28"/>
  <c r="H383" i="28"/>
  <c r="I401" i="28"/>
  <c r="K401" i="28"/>
  <c r="J401" i="28"/>
  <c r="H401" i="28"/>
  <c r="I442" i="28"/>
  <c r="J16" i="28"/>
  <c r="H26" i="28"/>
  <c r="K29" i="28"/>
  <c r="H38" i="28"/>
  <c r="K41" i="28"/>
  <c r="K56" i="28"/>
  <c r="M56" i="28" s="1"/>
  <c r="M70" i="28"/>
  <c r="K80" i="28"/>
  <c r="M102" i="28"/>
  <c r="K104" i="28"/>
  <c r="K109" i="28"/>
  <c r="K115" i="28"/>
  <c r="K121" i="28"/>
  <c r="J145" i="28"/>
  <c r="K158" i="28"/>
  <c r="M160" i="28"/>
  <c r="K188" i="28"/>
  <c r="I188" i="28"/>
  <c r="J201" i="28"/>
  <c r="M235" i="28"/>
  <c r="J251" i="28"/>
  <c r="I251" i="28"/>
  <c r="H251" i="28"/>
  <c r="K254" i="28"/>
  <c r="J275" i="28"/>
  <c r="I275" i="28"/>
  <c r="H275" i="28"/>
  <c r="K278" i="28"/>
  <c r="K292" i="28"/>
  <c r="J292" i="28"/>
  <c r="I292" i="28"/>
  <c r="M297" i="28"/>
  <c r="K309" i="28"/>
  <c r="J309" i="28"/>
  <c r="H342" i="28"/>
  <c r="K342" i="28"/>
  <c r="J342" i="28"/>
  <c r="I342" i="28"/>
  <c r="M419" i="28"/>
  <c r="M312" i="28"/>
  <c r="M373" i="28"/>
  <c r="M379" i="28"/>
  <c r="I422" i="28"/>
  <c r="H440" i="28"/>
  <c r="K420" i="28"/>
  <c r="H420" i="28"/>
  <c r="H422" i="28"/>
  <c r="J438" i="28"/>
  <c r="H438" i="28"/>
  <c r="I440" i="28"/>
  <c r="J462" i="28"/>
  <c r="I462" i="28"/>
  <c r="H462" i="28"/>
  <c r="H241" i="28"/>
  <c r="H253" i="28"/>
  <c r="H265" i="28"/>
  <c r="H277" i="28"/>
  <c r="H289" i="28"/>
  <c r="H301" i="28"/>
  <c r="H313" i="28"/>
  <c r="H325" i="28"/>
  <c r="H337" i="28"/>
  <c r="H348" i="28"/>
  <c r="J418" i="28"/>
  <c r="K429" i="28"/>
  <c r="H429" i="28"/>
  <c r="K443" i="28"/>
  <c r="I443" i="28"/>
  <c r="H452" i="28"/>
  <c r="M482" i="28"/>
  <c r="K497" i="28"/>
  <c r="J497" i="28"/>
  <c r="I497" i="28"/>
  <c r="H414" i="28"/>
  <c r="M418" i="28"/>
  <c r="I434" i="28"/>
  <c r="J450" i="28"/>
  <c r="H450" i="28"/>
  <c r="K504" i="28"/>
  <c r="J504" i="28"/>
  <c r="I504" i="28"/>
  <c r="H504" i="28"/>
  <c r="I200" i="28"/>
  <c r="I212" i="28"/>
  <c r="I224" i="28"/>
  <c r="I236" i="28"/>
  <c r="J241" i="28"/>
  <c r="I248" i="28"/>
  <c r="J253" i="28"/>
  <c r="I260" i="28"/>
  <c r="J265" i="28"/>
  <c r="I272" i="28"/>
  <c r="J277" i="28"/>
  <c r="I284" i="28"/>
  <c r="J289" i="28"/>
  <c r="H291" i="28"/>
  <c r="I296" i="28"/>
  <c r="J301" i="28"/>
  <c r="H303" i="28"/>
  <c r="I308" i="28"/>
  <c r="J313" i="28"/>
  <c r="H315" i="28"/>
  <c r="I320" i="28"/>
  <c r="J325" i="28"/>
  <c r="H327" i="28"/>
  <c r="I332" i="28"/>
  <c r="J337" i="28"/>
  <c r="H339" i="28"/>
  <c r="J348" i="28"/>
  <c r="H350" i="28"/>
  <c r="J352" i="28"/>
  <c r="I414" i="28"/>
  <c r="H416" i="28"/>
  <c r="I418" i="28"/>
  <c r="J429" i="28"/>
  <c r="K432" i="28"/>
  <c r="H432" i="28"/>
  <c r="H434" i="28"/>
  <c r="J443" i="28"/>
  <c r="I450" i="28"/>
  <c r="J452" i="28"/>
  <c r="K465" i="28"/>
  <c r="I465" i="28"/>
  <c r="H465" i="28"/>
  <c r="K468" i="28"/>
  <c r="I468" i="28"/>
  <c r="H468" i="28"/>
  <c r="J473" i="28"/>
  <c r="I473" i="28"/>
  <c r="K485" i="28"/>
  <c r="J485" i="28"/>
  <c r="I485" i="28"/>
  <c r="K492" i="28"/>
  <c r="J492" i="28"/>
  <c r="I492" i="28"/>
  <c r="H492" i="28"/>
  <c r="I291" i="28"/>
  <c r="I303" i="28"/>
  <c r="I315" i="28"/>
  <c r="I327" i="28"/>
  <c r="I339" i="28"/>
  <c r="I350" i="28"/>
  <c r="H354" i="28"/>
  <c r="J358" i="28"/>
  <c r="H360" i="28"/>
  <c r="J364" i="28"/>
  <c r="H366" i="28"/>
  <c r="J370" i="28"/>
  <c r="H372" i="28"/>
  <c r="J376" i="28"/>
  <c r="H378" i="28"/>
  <c r="J382" i="28"/>
  <c r="H384" i="28"/>
  <c r="J388" i="28"/>
  <c r="H390" i="28"/>
  <c r="J394" i="28"/>
  <c r="H396" i="28"/>
  <c r="J400" i="28"/>
  <c r="H402" i="28"/>
  <c r="J406" i="28"/>
  <c r="H408" i="28"/>
  <c r="I410" i="28"/>
  <c r="J414" i="28"/>
  <c r="I416" i="28"/>
  <c r="I425" i="28"/>
  <c r="J434" i="28"/>
  <c r="K441" i="28"/>
  <c r="H441" i="28"/>
  <c r="K450" i="28"/>
  <c r="M473" i="28"/>
  <c r="K480" i="28"/>
  <c r="I480" i="28"/>
  <c r="H480" i="28"/>
  <c r="M485" i="28"/>
  <c r="I130" i="28"/>
  <c r="I142" i="28"/>
  <c r="I154" i="28"/>
  <c r="I166" i="28"/>
  <c r="I178" i="28"/>
  <c r="I190" i="28"/>
  <c r="K200" i="28"/>
  <c r="I202" i="28"/>
  <c r="K212" i="28"/>
  <c r="I214" i="28"/>
  <c r="K224" i="28"/>
  <c r="I226" i="28"/>
  <c r="K236" i="28"/>
  <c r="I238" i="28"/>
  <c r="M246" i="28"/>
  <c r="K248" i="28"/>
  <c r="I250" i="28"/>
  <c r="M258" i="28"/>
  <c r="K260" i="28"/>
  <c r="I262" i="28"/>
  <c r="K272" i="28"/>
  <c r="I274" i="28"/>
  <c r="H281" i="28"/>
  <c r="K284" i="28"/>
  <c r="I286" i="28"/>
  <c r="J291" i="28"/>
  <c r="H293" i="28"/>
  <c r="M294" i="28"/>
  <c r="K296" i="28"/>
  <c r="I298" i="28"/>
  <c r="J303" i="28"/>
  <c r="H305" i="28"/>
  <c r="M306" i="28"/>
  <c r="K308" i="28"/>
  <c r="I310" i="28"/>
  <c r="J315" i="28"/>
  <c r="H317" i="28"/>
  <c r="K320" i="28"/>
  <c r="I322" i="28"/>
  <c r="J327" i="28"/>
  <c r="H329" i="28"/>
  <c r="M330" i="28"/>
  <c r="K332" i="28"/>
  <c r="I334" i="28"/>
  <c r="J339" i="28"/>
  <c r="I341" i="28"/>
  <c r="H343" i="28"/>
  <c r="K345" i="28"/>
  <c r="J350" i="28"/>
  <c r="I352" i="28"/>
  <c r="I354" i="28"/>
  <c r="H356" i="28"/>
  <c r="H358" i="28"/>
  <c r="I360" i="28"/>
  <c r="H362" i="28"/>
  <c r="H364" i="28"/>
  <c r="I366" i="28"/>
  <c r="H368" i="28"/>
  <c r="H370" i="28"/>
  <c r="I372" i="28"/>
  <c r="H374" i="28"/>
  <c r="H376" i="28"/>
  <c r="I378" i="28"/>
  <c r="H380" i="28"/>
  <c r="H382" i="28"/>
  <c r="I384" i="28"/>
  <c r="H386" i="28"/>
  <c r="H388" i="28"/>
  <c r="I390" i="28"/>
  <c r="H392" i="28"/>
  <c r="H394" i="28"/>
  <c r="I396" i="28"/>
  <c r="H398" i="28"/>
  <c r="H400" i="28"/>
  <c r="I402" i="28"/>
  <c r="H404" i="28"/>
  <c r="H406" i="28"/>
  <c r="I408" i="28"/>
  <c r="H410" i="28"/>
  <c r="K414" i="28"/>
  <c r="J416" i="28"/>
  <c r="H425" i="28"/>
  <c r="J430" i="28"/>
  <c r="J432" i="28"/>
  <c r="K434" i="28"/>
  <c r="I441" i="28"/>
  <c r="M443" i="28"/>
  <c r="I446" i="28"/>
  <c r="J458" i="28"/>
  <c r="I458" i="28"/>
  <c r="M463" i="28"/>
  <c r="K473" i="28"/>
  <c r="J480" i="28"/>
  <c r="I281" i="28"/>
  <c r="K291" i="28"/>
  <c r="I293" i="28"/>
  <c r="K303" i="28"/>
  <c r="I305" i="28"/>
  <c r="K315" i="28"/>
  <c r="I317" i="28"/>
  <c r="K327" i="28"/>
  <c r="I329" i="28"/>
  <c r="K339" i="28"/>
  <c r="I343" i="28"/>
  <c r="I347" i="28"/>
  <c r="K350" i="28"/>
  <c r="J354" i="28"/>
  <c r="I356" i="28"/>
  <c r="I358" i="28"/>
  <c r="J360" i="28"/>
  <c r="I362" i="28"/>
  <c r="I364" i="28"/>
  <c r="J366" i="28"/>
  <c r="I368" i="28"/>
  <c r="I370" i="28"/>
  <c r="J372" i="28"/>
  <c r="I374" i="28"/>
  <c r="I376" i="28"/>
  <c r="J378" i="28"/>
  <c r="I380" i="28"/>
  <c r="I382" i="28"/>
  <c r="J384" i="28"/>
  <c r="I386" i="28"/>
  <c r="I388" i="28"/>
  <c r="J390" i="28"/>
  <c r="I392" i="28"/>
  <c r="I394" i="28"/>
  <c r="J396" i="28"/>
  <c r="I398" i="28"/>
  <c r="I400" i="28"/>
  <c r="J402" i="28"/>
  <c r="I404" i="28"/>
  <c r="I406" i="28"/>
  <c r="J408" i="28"/>
  <c r="J410" i="28"/>
  <c r="K416" i="28"/>
  <c r="I419" i="28"/>
  <c r="J425" i="28"/>
  <c r="M430" i="28"/>
  <c r="K444" i="28"/>
  <c r="H444" i="28"/>
  <c r="K453" i="28"/>
  <c r="I453" i="28"/>
  <c r="H453" i="28"/>
  <c r="M458" i="28"/>
  <c r="M466" i="28"/>
  <c r="K474" i="28"/>
  <c r="J474" i="28"/>
  <c r="I474" i="28"/>
  <c r="H474" i="28"/>
  <c r="K477" i="28"/>
  <c r="J477" i="28"/>
  <c r="I477" i="28"/>
  <c r="H477" i="28"/>
  <c r="K423" i="28"/>
  <c r="K435" i="28"/>
  <c r="K447" i="28"/>
  <c r="M457" i="28"/>
  <c r="K459" i="28"/>
  <c r="J466" i="28"/>
  <c r="M469" i="28"/>
  <c r="K471" i="28"/>
  <c r="J478" i="28"/>
  <c r="K483" i="28"/>
  <c r="J490" i="28"/>
  <c r="K495" i="28"/>
  <c r="J502" i="28"/>
  <c r="M505" i="28"/>
  <c r="K478" i="28"/>
  <c r="K490" i="28"/>
  <c r="K502" i="28"/>
  <c r="I470" i="28"/>
  <c r="I482" i="28"/>
  <c r="H489" i="28"/>
  <c r="I494" i="28"/>
  <c r="H501" i="28"/>
  <c r="I489" i="28"/>
  <c r="I501" i="28"/>
  <c r="J489" i="28"/>
  <c r="J412" i="28"/>
  <c r="J424" i="28"/>
  <c r="J436" i="28"/>
  <c r="J448" i="28"/>
  <c r="I455" i="28"/>
  <c r="J460" i="28"/>
  <c r="I467" i="28"/>
  <c r="J472" i="28"/>
  <c r="M475" i="28"/>
  <c r="I479" i="28"/>
  <c r="J484" i="28"/>
  <c r="H486" i="28"/>
  <c r="M487" i="28"/>
  <c r="K489" i="28"/>
  <c r="I491" i="28"/>
  <c r="J496" i="28"/>
  <c r="H498" i="28"/>
  <c r="K501" i="28"/>
  <c r="I503" i="28"/>
  <c r="I486" i="28"/>
  <c r="M494" i="28"/>
  <c r="I498" i="28"/>
  <c r="K455" i="28"/>
  <c r="H464" i="28"/>
  <c r="K467" i="28"/>
  <c r="H476" i="28"/>
  <c r="K479" i="28"/>
  <c r="J486" i="28"/>
  <c r="H488" i="28"/>
  <c r="K491" i="28"/>
  <c r="J498" i="28"/>
  <c r="H500" i="28"/>
  <c r="K503" i="28"/>
  <c r="I476" i="28"/>
  <c r="K486" i="28"/>
  <c r="I488" i="28"/>
  <c r="K498" i="28"/>
  <c r="I500" i="28"/>
  <c r="I14" i="28"/>
  <c r="J15" i="28"/>
  <c r="K16" i="28"/>
  <c r="I13" i="28"/>
  <c r="J14" i="28"/>
  <c r="K15" i="28"/>
  <c r="K6" i="28"/>
  <c r="I12" i="28"/>
  <c r="J13" i="28"/>
  <c r="I7" i="28"/>
  <c r="I8" i="33" s="1"/>
  <c r="K13" i="28"/>
  <c r="J7" i="28"/>
  <c r="I11" i="28"/>
  <c r="K12" i="28"/>
  <c r="J11" i="28"/>
  <c r="I17" i="28"/>
  <c r="K8" i="28"/>
  <c r="K11" i="28"/>
  <c r="M11" i="28" s="1"/>
  <c r="M12" i="33" s="1"/>
  <c r="O12" i="33" s="1"/>
  <c r="D18" i="20"/>
  <c r="I10" i="28"/>
  <c r="I11" i="33" s="1"/>
  <c r="J10" i="28"/>
  <c r="K10" i="28"/>
  <c r="J9" i="28"/>
  <c r="K9" i="28"/>
  <c r="I8" i="28"/>
  <c r="I9" i="33" s="1"/>
  <c r="J8" i="28"/>
  <c r="K7" i="28"/>
  <c r="I6" i="28"/>
  <c r="I7" i="33" s="1"/>
  <c r="J6" i="28"/>
  <c r="P11" i="33" l="1"/>
  <c r="Q11" i="33"/>
  <c r="P10" i="33"/>
  <c r="Q10" i="33"/>
  <c r="J10" i="33"/>
  <c r="K10" i="33"/>
  <c r="L10" i="33"/>
  <c r="J9" i="33"/>
  <c r="K9" i="33"/>
  <c r="L9" i="33"/>
  <c r="N8" i="33"/>
  <c r="O7" i="31"/>
  <c r="Q7" i="31" s="1"/>
  <c r="V2" i="31" s="1"/>
  <c r="N7" i="31"/>
  <c r="E25" i="21"/>
  <c r="M292" i="28"/>
  <c r="M497" i="28"/>
  <c r="M409" i="28"/>
  <c r="M98" i="28"/>
  <c r="M99" i="28"/>
  <c r="J7" i="33"/>
  <c r="L7" i="33"/>
  <c r="K7" i="33"/>
  <c r="M132" i="28"/>
  <c r="D40" i="21"/>
  <c r="C40" i="21"/>
  <c r="C19" i="21" s="1"/>
  <c r="M507" i="31"/>
  <c r="M6" i="31"/>
  <c r="C32" i="21"/>
  <c r="C18" i="21" s="1"/>
  <c r="D32" i="21"/>
  <c r="G31" i="21"/>
  <c r="C56" i="21" s="1"/>
  <c r="G44" i="21"/>
  <c r="C69" i="21" s="1"/>
  <c r="E44" i="21"/>
  <c r="G43" i="21"/>
  <c r="C68" i="21" s="1"/>
  <c r="E43" i="21"/>
  <c r="G42" i="21"/>
  <c r="C67" i="21" s="1"/>
  <c r="E42" i="21"/>
  <c r="G41" i="21"/>
  <c r="C66" i="21" s="1"/>
  <c r="E41" i="21"/>
  <c r="E33" i="21"/>
  <c r="G33" i="21"/>
  <c r="C58" i="21" s="1"/>
  <c r="G38" i="21"/>
  <c r="C63" i="21" s="1"/>
  <c r="E38" i="21"/>
  <c r="E37" i="21"/>
  <c r="G37" i="21"/>
  <c r="C62" i="21" s="1"/>
  <c r="E39" i="21"/>
  <c r="G39" i="21"/>
  <c r="C64" i="21" s="1"/>
  <c r="G34" i="21"/>
  <c r="C59" i="21" s="1"/>
  <c r="E34" i="21"/>
  <c r="G35" i="21"/>
  <c r="C60" i="21" s="1"/>
  <c r="E35" i="21"/>
  <c r="M282" i="28"/>
  <c r="M162" i="28"/>
  <c r="M151" i="28"/>
  <c r="M88" i="28"/>
  <c r="M158" i="28"/>
  <c r="M336" i="28"/>
  <c r="M78" i="28"/>
  <c r="M120" i="28"/>
  <c r="M355" i="28"/>
  <c r="M461" i="28"/>
  <c r="M271" i="28"/>
  <c r="M166" i="28"/>
  <c r="M421" i="28"/>
  <c r="M157" i="28"/>
  <c r="M278" i="28"/>
  <c r="M254" i="28"/>
  <c r="M145" i="28"/>
  <c r="M24" i="28"/>
  <c r="M322" i="28"/>
  <c r="G36" i="21"/>
  <c r="C61" i="21" s="1"/>
  <c r="M288" i="28"/>
  <c r="M174" i="28"/>
  <c r="M156" i="28"/>
  <c r="M296" i="28"/>
  <c r="M72" i="28"/>
  <c r="E36" i="21"/>
  <c r="M493" i="28"/>
  <c r="M142" i="28"/>
  <c r="M433" i="28"/>
  <c r="M69" i="28"/>
  <c r="D25" i="21"/>
  <c r="D26" i="21" s="1"/>
  <c r="C24" i="21"/>
  <c r="C16" i="21" s="1"/>
  <c r="M314" i="28"/>
  <c r="M276" i="28"/>
  <c r="M36" i="28"/>
  <c r="M397" i="28"/>
  <c r="M192" i="28"/>
  <c r="M198" i="28"/>
  <c r="M178" i="28"/>
  <c r="M234" i="28"/>
  <c r="M499" i="28"/>
  <c r="M85" i="28"/>
  <c r="M436" i="28"/>
  <c r="M270" i="28"/>
  <c r="M385" i="28"/>
  <c r="M284" i="28"/>
  <c r="M427" i="28"/>
  <c r="M45" i="28"/>
  <c r="M136" i="28"/>
  <c r="M50" i="28"/>
  <c r="M224" i="28"/>
  <c r="M300" i="28"/>
  <c r="M144" i="28"/>
  <c r="M201" i="28"/>
  <c r="M324" i="28"/>
  <c r="M481" i="28"/>
  <c r="M214" i="28"/>
  <c r="M248" i="28"/>
  <c r="M208" i="28"/>
  <c r="M43" i="28"/>
  <c r="M170" i="28"/>
  <c r="M108" i="28"/>
  <c r="M252" i="28"/>
  <c r="M127" i="28"/>
  <c r="M459" i="28"/>
  <c r="M247" i="28"/>
  <c r="M130" i="28"/>
  <c r="M319" i="28"/>
  <c r="M286" i="28"/>
  <c r="M83" i="28"/>
  <c r="M310" i="28"/>
  <c r="M262" i="28"/>
  <c r="M94" i="28"/>
  <c r="M37" i="28"/>
  <c r="M346" i="28"/>
  <c r="M451" i="28"/>
  <c r="M202" i="28"/>
  <c r="M148" i="28"/>
  <c r="M190" i="28"/>
  <c r="M307" i="28"/>
  <c r="M455" i="28"/>
  <c r="M188" i="28"/>
  <c r="M240" i="28"/>
  <c r="M349" i="28"/>
  <c r="M91" i="28"/>
  <c r="M445" i="28"/>
  <c r="M361" i="28"/>
  <c r="M204" i="28"/>
  <c r="M295" i="28"/>
  <c r="M264" i="28"/>
  <c r="M186" i="28"/>
  <c r="M74" i="28"/>
  <c r="M318" i="28"/>
  <c r="M391" i="28"/>
  <c r="M225" i="28"/>
  <c r="M114" i="28"/>
  <c r="M104" i="28"/>
  <c r="M471" i="28"/>
  <c r="M96" i="28"/>
  <c r="M424" i="28"/>
  <c r="M226" i="28"/>
  <c r="M84" i="28"/>
  <c r="M21" i="28"/>
  <c r="M334" i="28"/>
  <c r="M345" i="28"/>
  <c r="M483" i="28"/>
  <c r="M446" i="28"/>
  <c r="M460" i="28"/>
  <c r="M412" i="28"/>
  <c r="M484" i="28"/>
  <c r="M472" i="28"/>
  <c r="M341" i="28"/>
  <c r="M308" i="28"/>
  <c r="M332" i="28"/>
  <c r="M496" i="28"/>
  <c r="M503" i="28"/>
  <c r="M274" i="28"/>
  <c r="M181" i="28"/>
  <c r="M250" i="28"/>
  <c r="M107" i="28"/>
  <c r="M495" i="28"/>
  <c r="M352" i="28"/>
  <c r="M46" i="28"/>
  <c r="M64" i="28"/>
  <c r="M19" i="28"/>
  <c r="M60" i="28"/>
  <c r="M59" i="28"/>
  <c r="M51" i="28"/>
  <c r="M52" i="28"/>
  <c r="M67" i="28"/>
  <c r="M54" i="28"/>
  <c r="M61" i="28"/>
  <c r="M48" i="28"/>
  <c r="M34" i="28"/>
  <c r="M22" i="28"/>
  <c r="M15" i="28"/>
  <c r="M9" i="28"/>
  <c r="M10" i="33" s="1"/>
  <c r="O10" i="33" s="1"/>
  <c r="M14" i="28"/>
  <c r="M12" i="28"/>
  <c r="M13" i="33" s="1"/>
  <c r="O13" i="33" s="1"/>
  <c r="M406" i="28"/>
  <c r="M382" i="28"/>
  <c r="M358" i="28"/>
  <c r="M348" i="28"/>
  <c r="M275" i="28"/>
  <c r="M38" i="28"/>
  <c r="M65" i="28"/>
  <c r="M153" i="28"/>
  <c r="M119" i="28"/>
  <c r="M449" i="28"/>
  <c r="M129" i="28"/>
  <c r="M57" i="28"/>
  <c r="M133" i="28"/>
  <c r="M152" i="28"/>
  <c r="M30" i="28"/>
  <c r="M28" i="28"/>
  <c r="M47" i="28"/>
  <c r="M500" i="28"/>
  <c r="M404" i="28"/>
  <c r="M380" i="28"/>
  <c r="M356" i="28"/>
  <c r="M305" i="28"/>
  <c r="M408" i="28"/>
  <c r="M396" i="28"/>
  <c r="M384" i="28"/>
  <c r="M372" i="28"/>
  <c r="M360" i="28"/>
  <c r="M327" i="28"/>
  <c r="M303" i="28"/>
  <c r="M414" i="28"/>
  <c r="M337" i="28"/>
  <c r="M301" i="28"/>
  <c r="M265" i="28"/>
  <c r="M89" i="28"/>
  <c r="M454" i="28"/>
  <c r="M179" i="28"/>
  <c r="M123" i="28"/>
  <c r="M389" i="28"/>
  <c r="M353" i="28"/>
  <c r="M27" i="28"/>
  <c r="M381" i="28"/>
  <c r="M207" i="28"/>
  <c r="M176" i="28"/>
  <c r="M131" i="28"/>
  <c r="M79" i="28"/>
  <c r="M269" i="28"/>
  <c r="M316" i="28"/>
  <c r="M124" i="28"/>
  <c r="M477" i="28"/>
  <c r="M434" i="28"/>
  <c r="M350" i="28"/>
  <c r="M452" i="28"/>
  <c r="M63" i="28"/>
  <c r="M375" i="28"/>
  <c r="M243" i="28"/>
  <c r="M121" i="28"/>
  <c r="M266" i="28"/>
  <c r="M417" i="28"/>
  <c r="M456" i="28"/>
  <c r="M232" i="28"/>
  <c r="M197" i="28"/>
  <c r="M195" i="28"/>
  <c r="M122" i="28"/>
  <c r="M141" i="28"/>
  <c r="M92" i="28"/>
  <c r="M103" i="28"/>
  <c r="M44" i="28"/>
  <c r="M191" i="28"/>
  <c r="M42" i="28"/>
  <c r="M220" i="28"/>
  <c r="M171" i="28"/>
  <c r="M437" i="28"/>
  <c r="M376" i="28"/>
  <c r="M365" i="28"/>
  <c r="M285" i="28"/>
  <c r="M29" i="28"/>
  <c r="M426" i="28"/>
  <c r="M187" i="28"/>
  <c r="M425" i="28"/>
  <c r="M398" i="28"/>
  <c r="M374" i="28"/>
  <c r="M317" i="28"/>
  <c r="M465" i="28"/>
  <c r="M438" i="28"/>
  <c r="M440" i="28"/>
  <c r="M147" i="28"/>
  <c r="M442" i="28"/>
  <c r="M280" i="28"/>
  <c r="M117" i="28"/>
  <c r="M431" i="28"/>
  <c r="M377" i="28"/>
  <c r="M273" i="28"/>
  <c r="M405" i="28"/>
  <c r="M369" i="28"/>
  <c r="M71" i="28"/>
  <c r="M480" i="28"/>
  <c r="M401" i="28"/>
  <c r="M125" i="28"/>
  <c r="M476" i="28"/>
  <c r="M453" i="28"/>
  <c r="M325" i="28"/>
  <c r="M289" i="28"/>
  <c r="M253" i="28"/>
  <c r="M26" i="28"/>
  <c r="M203" i="28"/>
  <c r="M115" i="28"/>
  <c r="M20" i="28"/>
  <c r="M101" i="28"/>
  <c r="M86" i="28"/>
  <c r="M62" i="28"/>
  <c r="M268" i="28"/>
  <c r="M118" i="28"/>
  <c r="M137" i="28"/>
  <c r="M501" i="28"/>
  <c r="M87" i="28"/>
  <c r="M394" i="28"/>
  <c r="M370" i="28"/>
  <c r="M257" i="28"/>
  <c r="M173" i="28"/>
  <c r="M338" i="28"/>
  <c r="M267" i="28"/>
  <c r="M231" i="28"/>
  <c r="M261" i="28"/>
  <c r="M140" i="28"/>
  <c r="M155" i="28"/>
  <c r="M113" i="28"/>
  <c r="M172" i="28"/>
  <c r="M159" i="28"/>
  <c r="M77" i="28"/>
  <c r="M328" i="28"/>
  <c r="M229" i="28"/>
  <c r="M333" i="28"/>
  <c r="M249" i="28"/>
  <c r="M182" i="28"/>
  <c r="M116" i="28"/>
  <c r="M392" i="28"/>
  <c r="M368" i="28"/>
  <c r="M329" i="28"/>
  <c r="M402" i="28"/>
  <c r="M390" i="28"/>
  <c r="M378" i="28"/>
  <c r="M366" i="28"/>
  <c r="M354" i="28"/>
  <c r="M339" i="28"/>
  <c r="M315" i="28"/>
  <c r="M291" i="28"/>
  <c r="M429" i="28"/>
  <c r="M462" i="28"/>
  <c r="M422" i="28"/>
  <c r="M411" i="28"/>
  <c r="M326" i="28"/>
  <c r="M256" i="28"/>
  <c r="M196" i="28"/>
  <c r="M111" i="28"/>
  <c r="M53" i="28"/>
  <c r="M407" i="28"/>
  <c r="M371" i="28"/>
  <c r="M302" i="28"/>
  <c r="M399" i="28"/>
  <c r="M363" i="28"/>
  <c r="M263" i="28"/>
  <c r="M189" i="28"/>
  <c r="M66" i="28"/>
  <c r="M245" i="28"/>
  <c r="M255" i="28"/>
  <c r="M218" i="28"/>
  <c r="M165" i="28"/>
  <c r="M244" i="28"/>
  <c r="M213" i="28"/>
  <c r="M128" i="28"/>
  <c r="M149" i="28"/>
  <c r="M281" i="28"/>
  <c r="M486" i="28"/>
  <c r="M489" i="28"/>
  <c r="M474" i="28"/>
  <c r="M492" i="28"/>
  <c r="M420" i="28"/>
  <c r="M342" i="28"/>
  <c r="M251" i="28"/>
  <c r="M164" i="28"/>
  <c r="M134" i="28"/>
  <c r="M76" i="28"/>
  <c r="M393" i="28"/>
  <c r="M357" i="28"/>
  <c r="M323" i="28"/>
  <c r="M311" i="28"/>
  <c r="M109" i="28"/>
  <c r="M143" i="28"/>
  <c r="M219" i="28"/>
  <c r="M242" i="28"/>
  <c r="M105" i="28"/>
  <c r="M39" i="28"/>
  <c r="M230" i="28"/>
  <c r="M23" i="28"/>
  <c r="M321" i="28"/>
  <c r="M199" i="28"/>
  <c r="M106" i="28"/>
  <c r="M206" i="28"/>
  <c r="M400" i="28"/>
  <c r="M432" i="28"/>
  <c r="M388" i="28"/>
  <c r="M364" i="28"/>
  <c r="M343" i="28"/>
  <c r="M313" i="28"/>
  <c r="M277" i="28"/>
  <c r="M241" i="28"/>
  <c r="M383" i="28"/>
  <c r="M351" i="28"/>
  <c r="M100" i="28"/>
  <c r="M41" i="28"/>
  <c r="M290" i="28"/>
  <c r="M223" i="28"/>
  <c r="M146" i="28"/>
  <c r="M90" i="28"/>
  <c r="M221" i="28"/>
  <c r="M211" i="28"/>
  <c r="M135" i="28"/>
  <c r="M18" i="28"/>
  <c r="M169" i="28"/>
  <c r="M112" i="28"/>
  <c r="M95" i="28"/>
  <c r="M504" i="28"/>
  <c r="M205" i="28"/>
  <c r="M488" i="28"/>
  <c r="M410" i="28"/>
  <c r="M386" i="28"/>
  <c r="M362" i="28"/>
  <c r="M293" i="28"/>
  <c r="M416" i="28"/>
  <c r="M217" i="28"/>
  <c r="M183" i="28"/>
  <c r="M237" i="28"/>
  <c r="M81" i="28"/>
  <c r="M287" i="28"/>
  <c r="M185" i="28"/>
  <c r="M32" i="28"/>
  <c r="M344" i="28"/>
  <c r="M239" i="28"/>
  <c r="M428" i="28"/>
  <c r="M161" i="28"/>
  <c r="M97" i="28"/>
  <c r="M73" i="28"/>
  <c r="M215" i="28"/>
  <c r="M395" i="28"/>
  <c r="M359" i="28"/>
  <c r="M209" i="28"/>
  <c r="M167" i="28"/>
  <c r="M139" i="28"/>
  <c r="M110" i="28"/>
  <c r="M82" i="28"/>
  <c r="M387" i="28"/>
  <c r="M464" i="28"/>
  <c r="M498" i="28"/>
  <c r="M444" i="28"/>
  <c r="M441" i="28"/>
  <c r="M468" i="28"/>
  <c r="M450" i="28"/>
  <c r="M335" i="28"/>
  <c r="M299" i="28"/>
  <c r="M233" i="28"/>
  <c r="M55" i="28"/>
  <c r="M279" i="28"/>
  <c r="M49" i="28"/>
  <c r="M40" i="28"/>
  <c r="M227" i="28"/>
  <c r="M35" i="28"/>
  <c r="M58" i="28"/>
  <c r="D15" i="20"/>
  <c r="M17" i="28"/>
  <c r="M13" i="28"/>
  <c r="M14" i="33" s="1"/>
  <c r="O14" i="33" s="1"/>
  <c r="M16" i="28"/>
  <c r="M10" i="28"/>
  <c r="M11" i="33" s="1"/>
  <c r="O11" i="33" s="1"/>
  <c r="M8" i="28"/>
  <c r="M9" i="33" s="1"/>
  <c r="M7" i="28"/>
  <c r="M8" i="33" s="1"/>
  <c r="O8" i="33" s="1"/>
  <c r="H7" i="33"/>
  <c r="M6" i="28"/>
  <c r="M7" i="33" s="1"/>
  <c r="V4" i="31"/>
  <c r="J507" i="29"/>
  <c r="J6" i="29"/>
  <c r="N9" i="33" l="1"/>
  <c r="Q9" i="33" s="1"/>
  <c r="P9" i="33"/>
  <c r="O9" i="33"/>
  <c r="N7" i="33"/>
  <c r="Q7" i="33" s="1"/>
  <c r="P8" i="33"/>
  <c r="Q8" i="33"/>
  <c r="G19" i="20"/>
  <c r="E32" i="21"/>
  <c r="G32" i="21"/>
  <c r="D18" i="21" s="1"/>
  <c r="E40" i="21"/>
  <c r="G40" i="21"/>
  <c r="D19" i="21" s="1"/>
  <c r="E26" i="21"/>
  <c r="G25" i="21"/>
  <c r="C50" i="21" s="1"/>
  <c r="D30" i="21"/>
  <c r="C29" i="21"/>
  <c r="G20" i="20"/>
  <c r="D24" i="21"/>
  <c r="G21" i="20"/>
  <c r="V3" i="31"/>
  <c r="V1" i="31"/>
  <c r="Q507" i="31"/>
  <c r="M506" i="28"/>
  <c r="Q6" i="31"/>
  <c r="O7" i="33" l="1"/>
  <c r="P7" i="33"/>
  <c r="G18" i="20"/>
  <c r="G36" i="20" s="1"/>
  <c r="C30" i="21"/>
  <c r="G26" i="21"/>
  <c r="C51" i="21" s="1"/>
  <c r="C49" i="21" s="1"/>
  <c r="E24" i="21"/>
  <c r="D29" i="21"/>
  <c r="C28" i="21"/>
  <c r="C27" i="21" s="1"/>
  <c r="D28" i="21"/>
  <c r="E29" i="21"/>
  <c r="G30" i="21"/>
  <c r="C55" i="21" s="1"/>
  <c r="N6" i="33"/>
  <c r="N507" i="33"/>
  <c r="E28" i="21" l="1"/>
  <c r="G24" i="21"/>
  <c r="D16" i="21" s="1"/>
  <c r="E30" i="21"/>
  <c r="D27" i="21"/>
  <c r="D45" i="21" s="1"/>
  <c r="C45" i="21"/>
  <c r="C17" i="21"/>
  <c r="C20" i="21" s="1"/>
  <c r="G28" i="21"/>
  <c r="C53" i="21" s="1"/>
  <c r="G29" i="21"/>
  <c r="C54" i="21" s="1"/>
  <c r="D16" i="20"/>
  <c r="D19" i="20" s="1"/>
  <c r="Q507" i="33"/>
  <c r="Q6" i="33"/>
  <c r="C52" i="21" l="1"/>
  <c r="E27" i="21"/>
  <c r="E45" i="21" s="1"/>
  <c r="G27" i="21"/>
  <c r="D17" i="21" s="1"/>
  <c r="G45" i="21" l="1"/>
  <c r="E17" i="21" l="1"/>
  <c r="C65" i="21"/>
  <c r="E16" i="21" l="1"/>
  <c r="C57" i="21"/>
  <c r="E19" i="21"/>
  <c r="E18" i="21"/>
  <c r="C70" i="21" l="1"/>
  <c r="E20" i="21"/>
  <c r="D20" i="21"/>
  <c r="G16" i="21" s="1"/>
</calcChain>
</file>

<file path=xl/sharedStrings.xml><?xml version="1.0" encoding="utf-8"?>
<sst xmlns="http://schemas.openxmlformats.org/spreadsheetml/2006/main" count="609" uniqueCount="317">
  <si>
    <t>N°</t>
  </si>
  <si>
    <t>Dépense sur devis</t>
  </si>
  <si>
    <t>Total</t>
  </si>
  <si>
    <r>
      <t xml:space="preserve">Description de la dépense </t>
    </r>
    <r>
      <rPr>
        <b/>
        <sz val="11"/>
        <color rgb="FFFF0000"/>
        <rFont val="Calibri"/>
        <family val="2"/>
        <scheme val="minor"/>
      </rPr>
      <t>*</t>
    </r>
  </si>
  <si>
    <t>DEMANDEUR</t>
  </si>
  <si>
    <t>Motif inéligibilité</t>
  </si>
  <si>
    <t>Justificatif absent</t>
  </si>
  <si>
    <t>Justificatif sans rapport avec la dépense</t>
  </si>
  <si>
    <t>Nature de dépense inéligible</t>
  </si>
  <si>
    <t>Dépense non liée à l'opération</t>
  </si>
  <si>
    <t>Défaut de formalisme du justificatif (prix unitaire, quantité, désignation)</t>
  </si>
  <si>
    <t>Défaut de date</t>
  </si>
  <si>
    <t>Défaut désignation de l'acheteur</t>
  </si>
  <si>
    <t>Défaut désignation du vendeur/fournisseur</t>
  </si>
  <si>
    <t>Incohérence entre désignation acheteur et bénéficiaire aide</t>
  </si>
  <si>
    <t>Incohérence entre montant présenté et montant justifié</t>
  </si>
  <si>
    <t>Intervenant non qualifié</t>
  </si>
  <si>
    <t>TVA inéligible</t>
  </si>
  <si>
    <t>Défaut du prix unitaire HT</t>
  </si>
  <si>
    <t>Auto-facturation</t>
  </si>
  <si>
    <t>Justificatif périmé</t>
  </si>
  <si>
    <t>Dépense retenue dans un autre dossier</t>
  </si>
  <si>
    <t>Motif d'inégibilité</t>
  </si>
  <si>
    <t>Commentaire instructeur</t>
  </si>
  <si>
    <t>Synthèse des dépenses liées au projet présenté</t>
  </si>
  <si>
    <t>Type de dépenses</t>
  </si>
  <si>
    <t>Montant présenté</t>
  </si>
  <si>
    <t>Montant raisonnable</t>
  </si>
  <si>
    <t>Montant éligible retenu</t>
  </si>
  <si>
    <t>Montant éligible</t>
  </si>
  <si>
    <t>Synthèse des dépenses présentées</t>
  </si>
  <si>
    <t>Montant écarté</t>
  </si>
  <si>
    <t>Montant Assiette PSN</t>
  </si>
  <si>
    <t>Consignes d'utilisation</t>
  </si>
  <si>
    <t>Rappels réglementaires</t>
  </si>
  <si>
    <t>Commentaires</t>
  </si>
  <si>
    <t>(nature de la dépense indiquée sur le devis ou sur le justificatif de dépense.
Ex : désignation de l'article, de l'objet…)</t>
  </si>
  <si>
    <t>Sélectionner le poste de dépenses</t>
  </si>
  <si>
    <t>(le cas échéant, pour préciser un point saillant au Service Instructeur)</t>
  </si>
  <si>
    <t>Exemple</t>
  </si>
  <si>
    <t>Catégories de dépenses</t>
  </si>
  <si>
    <t>Sous-catégorie de dépenses</t>
  </si>
  <si>
    <r>
      <t xml:space="preserve">Sous catégories de dépenses </t>
    </r>
    <r>
      <rPr>
        <b/>
        <sz val="11"/>
        <color rgb="FFFF0000"/>
        <rFont val="Calibri"/>
        <family val="2"/>
        <scheme val="minor"/>
      </rPr>
      <t>*</t>
    </r>
  </si>
  <si>
    <t>TOTAL</t>
  </si>
  <si>
    <t>Sous-catégories de dépenses</t>
  </si>
  <si>
    <t>Règles de plafond</t>
  </si>
  <si>
    <r>
      <t xml:space="preserve">Identifiant du justificatif </t>
    </r>
    <r>
      <rPr>
        <b/>
        <sz val="11"/>
        <color rgb="FFFF0000"/>
        <rFont val="Calibri"/>
        <family val="2"/>
        <scheme val="minor"/>
      </rPr>
      <t>*</t>
    </r>
  </si>
  <si>
    <t>Intitulé du projet</t>
  </si>
  <si>
    <t>Nom ou raison sociale du porteur de projet</t>
  </si>
  <si>
    <r>
      <t xml:space="preserve">Montant éligible 
(€ HT) </t>
    </r>
    <r>
      <rPr>
        <b/>
        <sz val="11"/>
        <color rgb="FFFF0000"/>
        <rFont val="Calibri"/>
        <family val="2"/>
        <scheme val="minor"/>
      </rPr>
      <t>*</t>
    </r>
  </si>
  <si>
    <t>Si vous n'avez pas Excel, ce document peut etre utilisé avec LibreOffice. Une fois le dossier complété, merci de le déposer au format Excel sur Safran.</t>
  </si>
  <si>
    <r>
      <t xml:space="preserve">Chaque colonne avec un " </t>
    </r>
    <r>
      <rPr>
        <sz val="12"/>
        <color rgb="FFFF0000"/>
        <rFont val="Calibri"/>
        <family val="2"/>
        <scheme val="minor"/>
      </rPr>
      <t>*</t>
    </r>
    <r>
      <rPr>
        <sz val="12"/>
        <color theme="1"/>
        <rFont val="Calibri"/>
        <family val="2"/>
        <scheme val="minor"/>
      </rPr>
      <t xml:space="preserve"> " doivent etre obligatoirement rempli. Une zone de commentaire est présente et nous vous invitons à l'utiliser le plus souvent.</t>
    </r>
  </si>
  <si>
    <t>https://daaf.mayotte.agriculture.gouv.fr/guide-du-beneficiaire-et-notice-transversale-a618.html</t>
  </si>
  <si>
    <t xml:space="preserve">        Merci de consulter le guide du bénéficiaire et la notice transversale à la demande d'aide au lien suivant :</t>
  </si>
  <si>
    <t>Catégories de dépenses et Sous-catégories de dépenses</t>
  </si>
  <si>
    <t>Si le montant éligible est différent de celui présenté, il faut saisir obligatoirement un motif d'inéligibilité.</t>
  </si>
  <si>
    <t>Ligne Instruite</t>
  </si>
  <si>
    <t>Oui</t>
  </si>
  <si>
    <t>La TVA est inéligible sur le PSN à Mayotte</t>
  </si>
  <si>
    <t>Frais de personnel</t>
  </si>
  <si>
    <t>Déplacements sur frais réels</t>
  </si>
  <si>
    <t>Dépenses sur barèmes</t>
  </si>
  <si>
    <t>Billets d'avion</t>
  </si>
  <si>
    <t>Billets de train</t>
  </si>
  <si>
    <t xml:space="preserve">Frais de déplacement (barèmes kilométriques) </t>
  </si>
  <si>
    <t>Frais d'hébergement</t>
  </si>
  <si>
    <t>Frais de restauration</t>
  </si>
  <si>
    <r>
      <t xml:space="preserve">Description de l'intervention </t>
    </r>
    <r>
      <rPr>
        <b/>
        <sz val="11"/>
        <color rgb="FFFF0000"/>
        <rFont val="Calibri"/>
        <family val="2"/>
        <scheme val="minor"/>
      </rPr>
      <t>*</t>
    </r>
  </si>
  <si>
    <r>
      <t xml:space="preserve">Nom de l'intervenant </t>
    </r>
    <r>
      <rPr>
        <b/>
        <sz val="11"/>
        <color rgb="FFFF0000"/>
        <rFont val="Calibri"/>
        <family val="2"/>
        <scheme val="minor"/>
      </rPr>
      <t>*</t>
    </r>
  </si>
  <si>
    <r>
      <t xml:space="preserve">Qualification de l'intervenant </t>
    </r>
    <r>
      <rPr>
        <b/>
        <sz val="11"/>
        <color rgb="FFFF0000"/>
        <rFont val="Calibri"/>
        <family val="2"/>
        <scheme val="minor"/>
      </rPr>
      <t>*</t>
    </r>
  </si>
  <si>
    <r>
      <t xml:space="preserve">Coût salarial sur la période </t>
    </r>
    <r>
      <rPr>
        <b/>
        <sz val="11"/>
        <color rgb="FFFF0000"/>
        <rFont val="Calibri"/>
        <family val="2"/>
        <scheme val="minor"/>
      </rPr>
      <t>*</t>
    </r>
  </si>
  <si>
    <t>Montant HT demandé</t>
  </si>
  <si>
    <t>Sélectionner la sous-catégorie de dépense</t>
  </si>
  <si>
    <t>Technicien</t>
  </si>
  <si>
    <t>Chercheur</t>
  </si>
  <si>
    <t>Directeur</t>
  </si>
  <si>
    <t>Ingénieur</t>
  </si>
  <si>
    <t xml:space="preserve">Niveau d’étude - Poste </t>
  </si>
  <si>
    <t>Salaire brut chargé maximal annuel pour un temps plein (1607 heures annuelles)</t>
  </si>
  <si>
    <t xml:space="preserve">Les frais de structures correspondent aux frais de fonctionnement liés au projet déposé. Ils sont calculés sur la base d’une option de coûts simplifiés (OCS). 
Aucune pièce justificative n’est attendu pour ce type de dépense. Les frais de structures seront calculés automatiquement et correspondent à un forfait fixe de 15% des frais de personnels éligibles retenues. </t>
  </si>
  <si>
    <t>Frais de restauration : 20 € (à hauteur de deux repas maximum par jour)</t>
  </si>
  <si>
    <t>Frais de d'hébergement : Voir l'arrêté du 20 septembre 2023</t>
  </si>
  <si>
    <t>Frais de déplacement : Voir l'arrêté du 27 mars 2023</t>
  </si>
  <si>
    <r>
      <t xml:space="preserve">Description du déplacement </t>
    </r>
    <r>
      <rPr>
        <b/>
        <sz val="11"/>
        <color rgb="FFFF0000"/>
        <rFont val="Calibri"/>
        <family val="2"/>
        <scheme val="minor"/>
      </rPr>
      <t>*</t>
    </r>
  </si>
  <si>
    <r>
      <t xml:space="preserve">Nom de l'agent </t>
    </r>
    <r>
      <rPr>
        <b/>
        <sz val="11"/>
        <color rgb="FFFF0000"/>
        <rFont val="Calibri"/>
        <family val="2"/>
        <scheme val="minor"/>
      </rPr>
      <t>*</t>
    </r>
  </si>
  <si>
    <t>(montant hors taxes)</t>
  </si>
  <si>
    <r>
      <t xml:space="preserve">Montant HT demandé </t>
    </r>
    <r>
      <rPr>
        <b/>
        <sz val="11"/>
        <color rgb="FFFF0000"/>
        <rFont val="Calibri"/>
        <family val="2"/>
        <scheme val="minor"/>
      </rPr>
      <t>*</t>
    </r>
  </si>
  <si>
    <t>Puissance adminstrative du véhicule</t>
  </si>
  <si>
    <t>1 CV et moins</t>
  </si>
  <si>
    <t>2 CV</t>
  </si>
  <si>
    <t>3 CV</t>
  </si>
  <si>
    <t>4 CV</t>
  </si>
  <si>
    <t>5 CV</t>
  </si>
  <si>
    <t>6 CV</t>
  </si>
  <si>
    <t>7 CV et plus</t>
  </si>
  <si>
    <t>Description de l'intervention</t>
  </si>
  <si>
    <t>Frais de déplacement Voitures</t>
  </si>
  <si>
    <t>Frais de déplacement Motocyclettes</t>
  </si>
  <si>
    <t>Frais de déplacement Cyclomoteurs</t>
  </si>
  <si>
    <t>Paris</t>
  </si>
  <si>
    <t>Commune du Grand Paris</t>
  </si>
  <si>
    <t>Ville de + de 200 000 habitants</t>
  </si>
  <si>
    <t>Mayotte / Outre-mer</t>
  </si>
  <si>
    <t>Autre ville / Commune</t>
  </si>
  <si>
    <t xml:space="preserve">TARIF APPLICABLE AUX AUTOMOBILES </t>
  </si>
  <si>
    <t>TARIF APPLICABLE AUX MOTOCYCLETTES</t>
  </si>
  <si>
    <t>Puissance administrative</t>
  </si>
  <si>
    <t xml:space="preserve">TARIF APPLICABLE AUX CYCLOMOTEURS </t>
  </si>
  <si>
    <t>Dépenses sur frais réels</t>
  </si>
  <si>
    <t>Puissance du véhicule</t>
  </si>
  <si>
    <t>Nombre de kilomètre réalisés</t>
  </si>
  <si>
    <t>Localisation des frais d'hébergement</t>
  </si>
  <si>
    <r>
      <t xml:space="preserve">Nombre d'intervention </t>
    </r>
    <r>
      <rPr>
        <b/>
        <sz val="11"/>
        <color rgb="FFFF0000"/>
        <rFont val="Calibri"/>
        <family val="2"/>
        <scheme val="minor"/>
      </rPr>
      <t>*</t>
    </r>
  </si>
  <si>
    <t>(Veuillez précisez la nature du forfait demandé)</t>
  </si>
  <si>
    <t>(Veuillez choisir le forfait demandé)</t>
  </si>
  <si>
    <r>
      <t xml:space="preserve">Description du forfait </t>
    </r>
    <r>
      <rPr>
        <b/>
        <sz val="11"/>
        <color rgb="FFFF0000"/>
        <rFont val="Calibri"/>
        <family val="2"/>
        <scheme val="minor"/>
      </rPr>
      <t>*</t>
    </r>
  </si>
  <si>
    <t>(Demandé uniquement pour les frais de déplacement)</t>
  </si>
  <si>
    <t>(Demandé uniquement pour les frais d'hébergement)</t>
  </si>
  <si>
    <t>(Montant hors taxes)</t>
  </si>
  <si>
    <t>(Veuillez saisir qu'un seul billet d'avion ou de train par ligne)</t>
  </si>
  <si>
    <t>Billets d'avion Aller - Retour Mayotte - Paris</t>
  </si>
  <si>
    <t>(information présente sur le justificatif joint)</t>
  </si>
  <si>
    <t>OM 1412</t>
  </si>
  <si>
    <t>Aller - Retour Mayotte - Hexagone</t>
  </si>
  <si>
    <t>Aller - Retour Mayotte - Caraïbes</t>
  </si>
  <si>
    <t>Nature du billet d'avion</t>
  </si>
  <si>
    <t>(Demandé uniquement pour les billets d'avion)</t>
  </si>
  <si>
    <t>M. Avion</t>
  </si>
  <si>
    <t>M. Salaire</t>
  </si>
  <si>
    <t>Salaire du chargée de mission</t>
  </si>
  <si>
    <t>Description de la mission de la personne</t>
  </si>
  <si>
    <t>Nom et prénom de la personne</t>
  </si>
  <si>
    <t>Salaire_chercheur</t>
  </si>
  <si>
    <t>Salaire_directeur</t>
  </si>
  <si>
    <t>Salaire_ingénieur</t>
  </si>
  <si>
    <t>Salaire_technicien</t>
  </si>
  <si>
    <t>Diplôme, niveau d'etude, etc….</t>
  </si>
  <si>
    <t>Code barème</t>
  </si>
  <si>
    <t>Ces 3 colonnes sont à masquer</t>
  </si>
  <si>
    <t>Déplacement Mamoudzou - Coconi</t>
  </si>
  <si>
    <t>Plafond par billets d'avion</t>
  </si>
  <si>
    <r>
      <t xml:space="preserve">Montant éligible retenu (€ HT) </t>
    </r>
    <r>
      <rPr>
        <b/>
        <sz val="11"/>
        <color rgb="FFFF0000"/>
        <rFont val="Calibri"/>
        <family val="2"/>
        <scheme val="minor"/>
      </rPr>
      <t>*</t>
    </r>
  </si>
  <si>
    <t>Ces 3 colonnes sont à masquer pour le porteur de projet</t>
  </si>
  <si>
    <t>Montant total éligible retenu (€ HT)</t>
  </si>
  <si>
    <t>Domaine</t>
  </si>
  <si>
    <t>Plafonds budgétaires indicatifs AAP 2024</t>
  </si>
  <si>
    <t>Nombre de dossier au sein du partenariat</t>
  </si>
  <si>
    <t>Les dépenses sur rémunérations sont calculées sur une base unique de 1607 heures par an. 
Exemple : Salaire annuel / 1607h = Coût horaire
Coût horaire * Nombre d’heures travaillées = Montant demandé</t>
  </si>
  <si>
    <t>Dépenses forfaitaires (hébergement, restauration, déplacements sur base forfaitaire)</t>
  </si>
  <si>
    <t>Pour les dépenses de restauration et d’hébergement, le calcul du montant des dépenses s’effectue sur la base du barème de la fonction publique en cours au moment du dépôt de la demande d’aide (pour la demande d’aide). 
Les forfaits applicables aux dépenses de déplacement sur base forfaitaire sont ceux de l'arrêté du 27 mars 2023 fixant le barème forfaitaire permettant l'évaluation des frais de déplacement relatifs à l'utilisation d'un véhicule par les bénéficiaires de traitements et salaires optant pour le régime des frais réels déductibles.</t>
  </si>
  <si>
    <t>Dépenses sur frais de structure</t>
  </si>
  <si>
    <r>
      <t xml:space="preserve">Dépenses sur frais de personnel
</t>
    </r>
    <r>
      <rPr>
        <i/>
        <sz val="12"/>
        <color theme="1"/>
        <rFont val="Calibri"/>
        <family val="2"/>
        <scheme val="minor"/>
      </rPr>
      <t xml:space="preserve">Les colonnes marquées d'un " </t>
    </r>
    <r>
      <rPr>
        <i/>
        <sz val="12"/>
        <color rgb="FFFF0000"/>
        <rFont val="Calibri"/>
        <family val="2"/>
        <scheme val="minor"/>
      </rPr>
      <t>*</t>
    </r>
    <r>
      <rPr>
        <i/>
        <sz val="12"/>
        <color theme="1"/>
        <rFont val="Calibri"/>
        <family val="2"/>
        <scheme val="minor"/>
      </rPr>
      <t xml:space="preserve"> " sont à remplir obligatoirement pour chaque ligne de dépense. Merci de ne pas modifier ce document.</t>
    </r>
  </si>
  <si>
    <r>
      <t xml:space="preserve">Dépenses sur frais réels
</t>
    </r>
    <r>
      <rPr>
        <i/>
        <sz val="12"/>
        <color theme="1"/>
        <rFont val="Calibri"/>
        <family val="2"/>
        <scheme val="minor"/>
      </rPr>
      <t xml:space="preserve">Les colonnes marquées d'un " </t>
    </r>
    <r>
      <rPr>
        <i/>
        <sz val="12"/>
        <color rgb="FFFF0000"/>
        <rFont val="Calibri"/>
        <family val="2"/>
        <scheme val="minor"/>
      </rPr>
      <t>*</t>
    </r>
    <r>
      <rPr>
        <i/>
        <sz val="12"/>
        <color theme="1"/>
        <rFont val="Calibri"/>
        <family val="2"/>
        <scheme val="minor"/>
      </rPr>
      <t xml:space="preserve"> " sont à remplir obligatoirement pour chaque ligne de dépense. Merci de ne pas modifier ce document.</t>
    </r>
  </si>
  <si>
    <r>
      <t xml:space="preserve">Dépenses forfaitaires
</t>
    </r>
    <r>
      <rPr>
        <i/>
        <sz val="12"/>
        <color theme="1"/>
        <rFont val="Calibri"/>
        <family val="2"/>
        <scheme val="minor"/>
      </rPr>
      <t xml:space="preserve">Les colonnes marquées d'un " </t>
    </r>
    <r>
      <rPr>
        <i/>
        <sz val="12"/>
        <color rgb="FFFF0000"/>
        <rFont val="Calibri"/>
        <family val="2"/>
        <scheme val="minor"/>
      </rPr>
      <t>*</t>
    </r>
    <r>
      <rPr>
        <i/>
        <sz val="12"/>
        <color theme="1"/>
        <rFont val="Calibri"/>
        <family val="2"/>
        <scheme val="minor"/>
      </rPr>
      <t xml:space="preserve"> " sont à remplir obligatoirement pour chaque ligne de dépense. Merci de ne pas modifier ce document.</t>
    </r>
  </si>
  <si>
    <t>Montant du plafond</t>
  </si>
  <si>
    <t>Plafond billet d'avion</t>
  </si>
  <si>
    <t>Unité</t>
  </si>
  <si>
    <t>Kilomètres</t>
  </si>
  <si>
    <t>Repas</t>
  </si>
  <si>
    <t>Nuit(s)</t>
  </si>
  <si>
    <t>Unités de l'intervention</t>
  </si>
  <si>
    <t>Service Instructeur</t>
  </si>
  <si>
    <t>Sans objet</t>
  </si>
  <si>
    <r>
      <t xml:space="preserve">Coût salarial retenu sur la période </t>
    </r>
    <r>
      <rPr>
        <b/>
        <sz val="11"/>
        <color rgb="FFFF0000"/>
        <rFont val="Calibri"/>
        <family val="2"/>
        <scheme val="minor"/>
      </rPr>
      <t>*</t>
    </r>
  </si>
  <si>
    <r>
      <t xml:space="preserve">Temps de travail retenu sur la période </t>
    </r>
    <r>
      <rPr>
        <b/>
        <sz val="11"/>
        <color rgb="FFFF0000"/>
        <rFont val="Calibri"/>
        <family val="2"/>
        <scheme val="minor"/>
      </rPr>
      <t>*</t>
    </r>
  </si>
  <si>
    <r>
      <t xml:space="preserve">Temps de travail retenu sur l'opération </t>
    </r>
    <r>
      <rPr>
        <b/>
        <sz val="11"/>
        <color rgb="FFFF0000"/>
        <rFont val="Calibri"/>
        <family val="2"/>
        <scheme val="minor"/>
      </rPr>
      <t>*</t>
    </r>
  </si>
  <si>
    <r>
      <t xml:space="preserve">Montant raisonnable (€ HT) </t>
    </r>
    <r>
      <rPr>
        <b/>
        <sz val="11"/>
        <color rgb="FFFF0000"/>
        <rFont val="Calibri"/>
        <family val="2"/>
        <scheme val="minor"/>
      </rPr>
      <t>*</t>
    </r>
  </si>
  <si>
    <t>Montant du plafonds pour les billets d'avion</t>
  </si>
  <si>
    <t>Non</t>
  </si>
  <si>
    <t>Boléen</t>
  </si>
  <si>
    <r>
      <t xml:space="preserve">Montant raisonnable/éligible retenu (€ HT) </t>
    </r>
    <r>
      <rPr>
        <b/>
        <sz val="11"/>
        <color rgb="FFFF0000"/>
        <rFont val="Calibri"/>
        <family val="2"/>
        <scheme val="minor"/>
      </rPr>
      <t>*</t>
    </r>
  </si>
  <si>
    <t>Souhaitez-vous solliciter la prise en charge des frais de structure ?</t>
  </si>
  <si>
    <t>Dans le cadre de votre projet, si vous avez déjà obtenu d'autres financements pour vos frais de structure, ou si vous êtes en cours de démarche pour les obtenir, répondez "Non", sinon répondez "Oui".</t>
  </si>
  <si>
    <t>Tableau à recopier dans Safran (Saisir uniquement les sous-catégories)</t>
  </si>
  <si>
    <t>Transfert</t>
  </si>
  <si>
    <t>Hors-Transfert</t>
  </si>
  <si>
    <t>n° Action envisagée</t>
  </si>
  <si>
    <t>transfert hors transfert</t>
  </si>
  <si>
    <t xml:space="preserve">Filières végétales – maraîchage </t>
  </si>
  <si>
    <t>500 000 €</t>
  </si>
  <si>
    <t>Filières végétales – cultures de fruits et légumes racines</t>
  </si>
  <si>
    <t>Filières végétales – agroforesterie</t>
  </si>
  <si>
    <t>Filières animales (bovin viande, petits ruminants…)</t>
  </si>
  <si>
    <t>Apiculture</t>
  </si>
  <si>
    <t>150 000 €</t>
  </si>
  <si>
    <t>800 000 €</t>
  </si>
  <si>
    <t>Chercheur_2</t>
  </si>
  <si>
    <t>Chercheur_1</t>
  </si>
  <si>
    <t>Chercheur_3</t>
  </si>
  <si>
    <t>Chercheur_4</t>
  </si>
  <si>
    <t>Directeur_1</t>
  </si>
  <si>
    <t>Ingénieur_1</t>
  </si>
  <si>
    <t>Technicien_1</t>
  </si>
  <si>
    <t>Directeur_2</t>
  </si>
  <si>
    <t>Ingénieur_2</t>
  </si>
  <si>
    <t>Technicien_2</t>
  </si>
  <si>
    <t>Directeur_3</t>
  </si>
  <si>
    <t>Ingénieur_3</t>
  </si>
  <si>
    <t>Technicien_3</t>
  </si>
  <si>
    <t>Directeur_4</t>
  </si>
  <si>
    <t>Ingénieur_4</t>
  </si>
  <si>
    <t>Technicien_4</t>
  </si>
  <si>
    <t>Chercheur_5</t>
  </si>
  <si>
    <t>Directeur_5</t>
  </si>
  <si>
    <t>Ingénieur_5</t>
  </si>
  <si>
    <t>Technicien_5</t>
  </si>
  <si>
    <t>Chercheur_6</t>
  </si>
  <si>
    <t>Directeur_6</t>
  </si>
  <si>
    <t>Ingénieur_6</t>
  </si>
  <si>
    <t>Technicien_6</t>
  </si>
  <si>
    <t>Chercheur_7</t>
  </si>
  <si>
    <t>Directeur_7</t>
  </si>
  <si>
    <t>Ingénieur_7</t>
  </si>
  <si>
    <t>Technicien_7</t>
  </si>
  <si>
    <t>Chercheur_8</t>
  </si>
  <si>
    <t>Directeur_8</t>
  </si>
  <si>
    <t>Ingénieur_8</t>
  </si>
  <si>
    <t>Technicien_8</t>
  </si>
  <si>
    <t>Chercheur_9</t>
  </si>
  <si>
    <t>Directeur_9</t>
  </si>
  <si>
    <t>Ingénieur_9</t>
  </si>
  <si>
    <t>Technicien_9</t>
  </si>
  <si>
    <t>Chercheur_10</t>
  </si>
  <si>
    <t>Directeur_10</t>
  </si>
  <si>
    <t>Ingénieur_10</t>
  </si>
  <si>
    <t>Technicien_10</t>
  </si>
  <si>
    <t>Pour les Frais de déplacement (barèmes kilométriques) merci de saisir 1 intervention</t>
  </si>
  <si>
    <r>
      <t>Montant éligible retenu (€ HT)</t>
    </r>
    <r>
      <rPr>
        <b/>
        <sz val="11"/>
        <color rgb="FFFF0000"/>
        <rFont val="Calibri"/>
        <family val="2"/>
        <scheme val="minor"/>
      </rPr>
      <t xml:space="preserve"> *</t>
    </r>
  </si>
  <si>
    <r>
      <t xml:space="preserve">Temps de travail sur la période en heures </t>
    </r>
    <r>
      <rPr>
        <b/>
        <sz val="11"/>
        <color rgb="FFFF0000"/>
        <rFont val="Calibri"/>
        <family val="2"/>
        <scheme val="minor"/>
      </rPr>
      <t>*</t>
    </r>
  </si>
  <si>
    <r>
      <t xml:space="preserve">Temps de travail sur l'opération en heures </t>
    </r>
    <r>
      <rPr>
        <b/>
        <sz val="11"/>
        <color rgb="FFFF0000"/>
        <rFont val="Calibri"/>
        <family val="2"/>
        <scheme val="minor"/>
      </rPr>
      <t>*</t>
    </r>
  </si>
  <si>
    <t>Montant éligible retenu après règle de plafond</t>
  </si>
  <si>
    <t>Nom du GAL</t>
  </si>
  <si>
    <t>GAL Ouest-Grand Sud</t>
  </si>
  <si>
    <t xml:space="preserve">GAL Nord et Centre de Mayotte </t>
  </si>
  <si>
    <t>GAL Est Mahorais</t>
  </si>
  <si>
    <t>Frais de personnel directs</t>
  </si>
  <si>
    <t>Frais de salaires éligibles</t>
  </si>
  <si>
    <r>
      <t xml:space="preserve">Frais de structure </t>
    </r>
    <r>
      <rPr>
        <sz val="11"/>
        <color theme="1"/>
        <rFont val="Calibri"/>
        <family val="2"/>
      </rPr>
      <t>(15% des frais de salaires éligibles)</t>
    </r>
  </si>
  <si>
    <t>Coûts administratifs en lien avec l’opération</t>
  </si>
  <si>
    <t>Frais de déplacement</t>
  </si>
  <si>
    <t>Frais d’hébergement</t>
  </si>
  <si>
    <r>
      <t xml:space="preserve">Frais de </t>
    </r>
    <r>
      <rPr>
        <sz val="11"/>
        <color rgb="FF000000"/>
        <rFont val="Calibri"/>
        <family val="2"/>
      </rPr>
      <t>restauration</t>
    </r>
  </si>
  <si>
    <t>Frais de mission et formation</t>
  </si>
  <si>
    <t>Coûts directs en lien avec l’opération</t>
  </si>
  <si>
    <t>Frais de communication</t>
  </si>
  <si>
    <t>Frais de prestations de service ou intellectuelles</t>
  </si>
  <si>
    <t>Frais d’acquisition ou location de matériel et équipement neuf et d’occasion</t>
  </si>
  <si>
    <t>Coûts indirects en lien avec l’opération</t>
  </si>
  <si>
    <r>
      <t xml:space="preserve">Frais </t>
    </r>
    <r>
      <rPr>
        <sz val="11"/>
        <color theme="1"/>
        <rFont val="Calibri"/>
        <family val="2"/>
      </rPr>
      <t>d’utilisation des locaux professionnels</t>
    </r>
    <r>
      <rPr>
        <sz val="11"/>
        <color rgb="FF000000"/>
        <rFont val="Calibri"/>
        <family val="2"/>
      </rPr>
      <t xml:space="preserve"> </t>
    </r>
  </si>
  <si>
    <r>
      <t xml:space="preserve">Frais </t>
    </r>
    <r>
      <rPr>
        <sz val="11"/>
        <color theme="1"/>
        <rFont val="Calibri"/>
        <family val="2"/>
      </rPr>
      <t>de matériels professionnels collectifs</t>
    </r>
  </si>
  <si>
    <r>
      <t xml:space="preserve">Frais </t>
    </r>
    <r>
      <rPr>
        <sz val="11"/>
        <color theme="1"/>
        <rFont val="Calibri"/>
        <family val="2"/>
      </rPr>
      <t>d’études pré-opérationnelles</t>
    </r>
  </si>
  <si>
    <r>
      <t xml:space="preserve">Frais </t>
    </r>
    <r>
      <rPr>
        <sz val="11"/>
        <color theme="1"/>
        <rFont val="Calibri"/>
        <family val="2"/>
      </rPr>
      <t>d’achat de logiciel ou de licence</t>
    </r>
  </si>
  <si>
    <t>Frais de structure (15% des frais de salaires éligibles)</t>
  </si>
  <si>
    <t xml:space="preserve">Frais d’utilisation des locaux professionnels </t>
  </si>
  <si>
    <t>Frais de matériels professionnels collectifs</t>
  </si>
  <si>
    <t>Frais d’études pré-opérationnelles</t>
  </si>
  <si>
    <t>Frais d’achat de logiciel ou de licence</t>
  </si>
  <si>
    <t>Assistant administratif et/ou financier</t>
  </si>
  <si>
    <t>30 000 €</t>
  </si>
  <si>
    <t>40 000 €</t>
  </si>
  <si>
    <r>
      <t xml:space="preserve">(Rappel du plafond en vigueur pour ce type de dépenses sur une base de </t>
    </r>
    <r>
      <rPr>
        <b/>
        <i/>
        <sz val="10"/>
        <color rgb="FF0070C0"/>
        <rFont val="Calibri"/>
        <family val="2"/>
        <scheme val="minor"/>
      </rPr>
      <t>1607 heures par an</t>
    </r>
    <r>
      <rPr>
        <i/>
        <sz val="10"/>
        <color rgb="FF0070C0"/>
        <rFont val="Calibri"/>
        <family val="2"/>
        <scheme val="minor"/>
      </rPr>
      <t>)</t>
    </r>
  </si>
  <si>
    <r>
      <t xml:space="preserve">Les dépenses sur rémunérations sont calculées sur une base unique de </t>
    </r>
    <r>
      <rPr>
        <b/>
        <i/>
        <sz val="10"/>
        <color rgb="FF0070C0"/>
        <rFont val="Calibri"/>
        <family val="2"/>
        <scheme val="minor"/>
      </rPr>
      <t>1607 heures par an</t>
    </r>
    <r>
      <rPr>
        <i/>
        <sz val="10"/>
        <color rgb="FF0070C0"/>
        <rFont val="Calibri"/>
        <family val="2"/>
        <scheme val="minor"/>
      </rPr>
      <t xml:space="preserve">. </t>
    </r>
  </si>
  <si>
    <t xml:space="preserve">Déplacement dans le cadre de la formation lié au projet </t>
  </si>
  <si>
    <r>
      <t xml:space="preserve">Les dépenses sur rémunérations sont calculées sur une base unique de </t>
    </r>
    <r>
      <rPr>
        <b/>
        <i/>
        <sz val="10"/>
        <rFont val="Calibri"/>
        <family val="2"/>
        <scheme val="minor"/>
      </rPr>
      <t>1607 heures par an</t>
    </r>
    <r>
      <rPr>
        <i/>
        <sz val="10"/>
        <rFont val="Calibri"/>
        <family val="2"/>
        <scheme val="minor"/>
      </rPr>
      <t xml:space="preserve">. </t>
    </r>
  </si>
  <si>
    <t xml:space="preserve"> Les frais de personnel (salaire brut chargé maximal annuel) sont remboursés au réel. Les salaires sont plafonnés de la manière suivante :  </t>
  </si>
  <si>
    <t>Les déplacements en avion et en train sont admissibles et pris en compte sur frais réels, selon les modalités suivantes : 
- Uniquement en classe économique (avion) ou seconde classe (train),
- Plafonnés à hauteur de 1 900 € pour un Aller-Retour entre Mayotte et l’Hexagone (Avion),
- Plafonnés à hauteur de 700 € pour un Aller-Retour entre Mayotte et La Réunion ou les pays de l'océan Indien (Avion),
- Plafonnés 2200 € pour un Aller-Retour entre Mayotte et les Caraïbes (Avion).
Attention : La location de véhicules individuels est inéligible en frais réels dans le cadre de la programmation 2023 – 2027. En revanche des dépenses de déplacement sur barèmes kilométriques peuvent être présentées, en utilisant un véhicule de location.</t>
  </si>
  <si>
    <t>Dépenses pour les autres frais</t>
  </si>
  <si>
    <t>à masquer, permet de SOMME.SI ligne 21</t>
  </si>
  <si>
    <t>à masquer pour faire somme.si ligne30</t>
  </si>
  <si>
    <t>(Rappel du plafond en vigueur pour les billets d'avion)</t>
  </si>
  <si>
    <r>
      <t xml:space="preserve">Dépenses sur Autres frais
</t>
    </r>
    <r>
      <rPr>
        <i/>
        <sz val="12"/>
        <color theme="1"/>
        <rFont val="Calibri"/>
        <family val="2"/>
        <scheme val="minor"/>
      </rPr>
      <t xml:space="preserve">Les colonnes marquées d'un " </t>
    </r>
    <r>
      <rPr>
        <i/>
        <sz val="12"/>
        <color rgb="FFFF0000"/>
        <rFont val="Calibri"/>
        <family val="2"/>
        <scheme val="minor"/>
      </rPr>
      <t>*</t>
    </r>
    <r>
      <rPr>
        <i/>
        <sz val="12"/>
        <color theme="1"/>
        <rFont val="Calibri"/>
        <family val="2"/>
        <scheme val="minor"/>
      </rPr>
      <t xml:space="preserve"> " sont à remplir obligatoirement pour chaque ligne de dépense. Merci de ne pas modifier ce document.</t>
    </r>
  </si>
  <si>
    <t>Budget formation</t>
  </si>
  <si>
    <t>Plafonds par Niveaux d'étude - Poste</t>
  </si>
  <si>
    <t>FEADER 2023-2027 MAYOTTE
Fiche Intervention 77.05.01 - Coopération et soutien à la stratégie locale de développement</t>
  </si>
  <si>
    <r>
      <rPr>
        <b/>
        <u/>
        <sz val="12"/>
        <color theme="1"/>
        <rFont val="Calibri"/>
        <family val="2"/>
        <scheme val="minor"/>
      </rPr>
      <t>Attention :</t>
    </r>
    <r>
      <rPr>
        <sz val="12"/>
        <color theme="1"/>
        <rFont val="Calibri"/>
        <family val="2"/>
        <scheme val="minor"/>
      </rPr>
      <t xml:space="preserve"> Les dossiers ne seront pas retenus s’ils présentent moins de 3000 € de dépenses éligibles après instruction sauf dans le cas de projet de coopération</t>
    </r>
  </si>
  <si>
    <t>Chargé de mission</t>
  </si>
  <si>
    <t>Coordinateur / chef de projet</t>
  </si>
  <si>
    <t>50 000 €</t>
  </si>
  <si>
    <t>Travaux de construction, aménagement, rénovation de biens immeubles</t>
  </si>
  <si>
    <t>Location d’espaces et d’équipements</t>
  </si>
  <si>
    <t>Bénévolat</t>
  </si>
  <si>
    <t>Contribution en nature de type biens et services</t>
  </si>
  <si>
    <t>Dépenses sur frais de salaires</t>
  </si>
  <si>
    <t>Le soutien total par projets de coopération et de soutien à la stratégie locale de développement est fixé à 75 000 €.</t>
  </si>
  <si>
    <t xml:space="preserve">
Les "autres frais" regroupent toutes les dépenses qui ne nécessitent pas de modalités de calcul particulières. Ces frais peuvent inclure :
- Les frais de mission et formation  
- Les frais de communication  
- Les frais de prestations de service ou intellectuelles  
- Les frais d’acquisition ou de location de matériel et équipement neuf et d’occasion  
- Les travaux de construction, aménagement, rénovation de biens immeubles  
- La location d’espaces et d’équipements  
- Le bénévolat  
- La contribution en nature de type biens et services  
- Les frais d’utilisation des locaux professionnels  
- Les frais de matériels professionnels collectifs  
- Les frais d’études pré-opérationnelles  
- Les frais d’achat de logiciel ou de licence  
Pour les dépenses &lt; 1000 € HT, le bénéficiaire présente un seul devis ;
Pour les dépenses entre 1000 et 90 000 € HT, le bénéficiaire transmet deux devis ;
Pour les dépenses &gt; 90 000 € HT, le bénéficiaire adresse trois devis.
</t>
  </si>
  <si>
    <t>Montant HT
du Devis 2</t>
  </si>
  <si>
    <t>Montant HT
du Devis 3</t>
  </si>
  <si>
    <t>(montant hors taxes du devis opposable en euros)</t>
  </si>
  <si>
    <r>
      <t xml:space="preserve">(montant hors taxes du devis </t>
    </r>
    <r>
      <rPr>
        <i/>
        <u/>
        <sz val="10"/>
        <color rgb="FF0070C0"/>
        <rFont val="Calibri"/>
        <family val="2"/>
        <scheme val="minor"/>
      </rPr>
      <t>retenu</t>
    </r>
    <r>
      <rPr>
        <i/>
        <sz val="10"/>
        <color rgb="FF0070C0"/>
        <rFont val="Calibri"/>
        <family val="2"/>
        <scheme val="minor"/>
      </rPr>
      <t>, en euros)</t>
    </r>
  </si>
  <si>
    <t>Montant HT
du devis 2</t>
  </si>
  <si>
    <t>Montant HT
du devis 3</t>
  </si>
  <si>
    <t>Majoration 15% sur devis le moins cher</t>
  </si>
  <si>
    <t>(montant hors taxes du devis retenu, en euros)</t>
  </si>
  <si>
    <t/>
  </si>
  <si>
    <t>Version 1 de la fiche de synthèse des dépenses 77.05.01 (18/02/2025)</t>
  </si>
  <si>
    <t xml:space="preserve">Veuillez saisir le GAL dont vous dépendez </t>
  </si>
  <si>
    <t>Veuillez saisir le nom de la fiche action dans laquelle votre projet s'inscrit</t>
  </si>
  <si>
    <t>GAL dont dépend le projet</t>
  </si>
  <si>
    <t>Nom de la fiche action dans laquelle le projet s'inscrit</t>
  </si>
  <si>
    <t>fiche action ouest</t>
  </si>
  <si>
    <t>fiche action nord</t>
  </si>
  <si>
    <t>fiche action est</t>
  </si>
  <si>
    <t>Valorisation et attractivité du patrimoine</t>
  </si>
  <si>
    <t>Accessibilité, cadre de vie et besoins vitaux</t>
  </si>
  <si>
    <t>Formation, compétences et structuration</t>
  </si>
  <si>
    <t>Préservation de l’environnement</t>
  </si>
  <si>
    <t>Coopération</t>
  </si>
  <si>
    <t>Animation et fonctionnement du GAL</t>
  </si>
  <si>
    <t>Économie locale et cadre de vie</t>
  </si>
  <si>
    <t>Tourisme et sport</t>
  </si>
  <si>
    <t>Culture et patrimoine</t>
  </si>
  <si>
    <t>Environnement et développement durable</t>
  </si>
  <si>
    <t>Économie, emploi et tourisme</t>
  </si>
  <si>
    <t>Cadre de vie et service de proximité</t>
  </si>
  <si>
    <t>Merci de saisir au préalable le GAL dont vous dépendez.</t>
  </si>
  <si>
    <t>Règles de plafond de subvention</t>
  </si>
  <si>
    <t>Aller - Retour Mayotte - La Réunion / Pays de l’Océan Indien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</si>
</sst>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6" formatCode="#,##0\ &quot;€&quot;;[Red]\-#,##0\ &quot;€&quot;"/>
    <numFmt numFmtId="8" formatCode="#,##0.00\ &quot;€&quot;;[Red]\-#,##0.00\ &quot;€&quot;"/>
    <numFmt numFmtId="44" formatCode="_-* #,##0.00\ &quot;€&quot;_-;\-* #,##0.00\ &quot;€&quot;_-;_-* &quot;-&quot;??\ &quot;€&quot;_-;_-@_-"/>
    <numFmt numFmtId="43" formatCode="_-* #,##0.00\ _€_-;\-* #,##0.00\ _€_-;_-* &quot;-&quot;??\ _€_-;_-@_-"/>
    <numFmt numFmtId="164" formatCode="#,##0.00\ &quot;€&quot;"/>
    <numFmt numFmtId="165" formatCode="&quot;&quot;"/>
    <numFmt numFmtId="166" formatCode="#,##0.00_ ;\-#,##0.00\ "/>
  </numFmts>
  <fonts count="69" x14ac:knownFonts="1">
    <font>
      <sz val="11"/>
      <color theme="1"/>
      <name val="Calibri"/>
      <family val="2"/>
      <scheme val="minor"/>
    </font>
    <font>
      <sz val="11"/>
      <color theme="1"/>
      <name val="Calibri"/>
      <family val="2"/>
      <scheme val="minor"/>
    </font>
    <font>
      <b/>
      <sz val="11"/>
      <color theme="1"/>
      <name val="Calibri"/>
      <family val="2"/>
      <scheme val="minor"/>
    </font>
    <font>
      <sz val="11"/>
      <color indexed="8"/>
      <name val="Calibri"/>
      <family val="2"/>
    </font>
    <font>
      <b/>
      <sz val="12"/>
      <color theme="1"/>
      <name val="Calibri"/>
      <family val="2"/>
      <scheme val="minor"/>
    </font>
    <font>
      <sz val="11"/>
      <color rgb="FF000000"/>
      <name val="Calibri"/>
      <family val="2"/>
      <charset val="1"/>
    </font>
    <font>
      <sz val="11"/>
      <color rgb="FF006100"/>
      <name val="Calibri"/>
      <family val="2"/>
      <scheme val="minor"/>
    </font>
    <font>
      <sz val="10"/>
      <name val="Arial"/>
      <family val="2"/>
    </font>
    <font>
      <sz val="9"/>
      <color rgb="FF000000"/>
      <name val="Arial"/>
      <family val="2"/>
    </font>
    <font>
      <sz val="8"/>
      <color theme="5" tint="-0.24994659260841701"/>
      <name val="Arial"/>
      <family val="2"/>
    </font>
    <font>
      <i/>
      <sz val="9"/>
      <color theme="5"/>
      <name val="Arial"/>
      <family val="2"/>
    </font>
    <font>
      <b/>
      <sz val="14"/>
      <name val="Calibri"/>
      <family val="2"/>
      <scheme val="minor"/>
    </font>
    <font>
      <b/>
      <sz val="11"/>
      <name val="Calibri"/>
      <family val="2"/>
      <scheme val="minor"/>
    </font>
    <font>
      <b/>
      <sz val="18"/>
      <color theme="1"/>
      <name val="Calibri"/>
      <family val="2"/>
      <scheme val="minor"/>
    </font>
    <font>
      <sz val="11"/>
      <name val="Calibri"/>
      <family val="2"/>
      <scheme val="minor"/>
    </font>
    <font>
      <b/>
      <sz val="14"/>
      <color theme="0"/>
      <name val="Calibri"/>
      <family val="2"/>
      <scheme val="minor"/>
    </font>
    <font>
      <b/>
      <sz val="11"/>
      <color theme="0"/>
      <name val="Calibri"/>
      <family val="2"/>
      <scheme val="minor"/>
    </font>
    <font>
      <i/>
      <sz val="12"/>
      <color theme="1"/>
      <name val="Calibri"/>
      <family val="2"/>
      <scheme val="minor"/>
    </font>
    <font>
      <b/>
      <sz val="11"/>
      <color rgb="FFFF0000"/>
      <name val="Calibri"/>
      <family val="2"/>
      <scheme val="minor"/>
    </font>
    <font>
      <i/>
      <sz val="12"/>
      <color rgb="FFFF0000"/>
      <name val="Calibri"/>
      <family val="2"/>
      <scheme val="minor"/>
    </font>
    <font>
      <b/>
      <sz val="22"/>
      <color theme="0"/>
      <name val="Calibri"/>
      <family val="2"/>
      <scheme val="minor"/>
    </font>
    <font>
      <b/>
      <sz val="11"/>
      <color rgb="FF006699"/>
      <name val="Calibri"/>
      <family val="2"/>
      <scheme val="minor"/>
    </font>
    <font>
      <sz val="12"/>
      <color theme="1"/>
      <name val="Calibri"/>
      <family val="2"/>
      <scheme val="minor"/>
    </font>
    <font>
      <sz val="14"/>
      <color theme="1"/>
      <name val="Calibri"/>
      <family val="2"/>
      <scheme val="minor"/>
    </font>
    <font>
      <b/>
      <u/>
      <sz val="14"/>
      <color theme="1"/>
      <name val="Calibri"/>
      <family val="2"/>
      <scheme val="minor"/>
    </font>
    <font>
      <sz val="10"/>
      <color rgb="FF000000"/>
      <name val="Arial"/>
      <family val="2"/>
    </font>
    <font>
      <b/>
      <sz val="11"/>
      <color rgb="FF0070C0"/>
      <name val="Calibri"/>
      <family val="2"/>
      <scheme val="minor"/>
    </font>
    <font>
      <sz val="8"/>
      <name val="Calibri"/>
      <family val="2"/>
      <scheme val="minor"/>
    </font>
    <font>
      <b/>
      <sz val="11"/>
      <color theme="1"/>
      <name val="Calibri"/>
      <family val="2"/>
    </font>
    <font>
      <b/>
      <sz val="11"/>
      <color theme="5" tint="-0.249977111117893"/>
      <name val="Calibri"/>
      <family val="2"/>
      <scheme val="minor"/>
    </font>
    <font>
      <i/>
      <sz val="10"/>
      <name val="Calibri"/>
      <family val="2"/>
      <scheme val="minor"/>
    </font>
    <font>
      <sz val="11"/>
      <color rgb="FFFF0000"/>
      <name val="Calibri"/>
      <family val="2"/>
      <scheme val="minor"/>
    </font>
    <font>
      <b/>
      <sz val="12"/>
      <color rgb="FFFF0000"/>
      <name val="Calibri"/>
      <family val="2"/>
      <scheme val="minor"/>
    </font>
    <font>
      <b/>
      <sz val="13"/>
      <name val="Calibri"/>
      <family val="2"/>
      <scheme val="minor"/>
    </font>
    <font>
      <sz val="12"/>
      <color rgb="FFFF0000"/>
      <name val="Calibri"/>
      <family val="2"/>
      <scheme val="minor"/>
    </font>
    <font>
      <b/>
      <sz val="13"/>
      <color theme="1"/>
      <name val="Calibri"/>
      <family val="2"/>
      <scheme val="minor"/>
    </font>
    <font>
      <u/>
      <sz val="11"/>
      <color theme="10"/>
      <name val="Calibri"/>
      <family val="2"/>
      <scheme val="minor"/>
    </font>
    <font>
      <b/>
      <u/>
      <sz val="12"/>
      <color theme="1"/>
      <name val="Calibri"/>
      <family val="2"/>
      <scheme val="minor"/>
    </font>
    <font>
      <sz val="9"/>
      <color theme="1"/>
      <name val="Calibri"/>
      <family val="2"/>
      <scheme val="minor"/>
    </font>
    <font>
      <sz val="11"/>
      <color rgb="FF000000"/>
      <name val="Calibri"/>
      <family val="2"/>
      <scheme val="minor"/>
    </font>
    <font>
      <b/>
      <sz val="11"/>
      <color rgb="FF000000"/>
      <name val="Calibri"/>
      <family val="2"/>
      <scheme val="minor"/>
    </font>
    <font>
      <b/>
      <sz val="8"/>
      <color theme="1"/>
      <name val="Calibri"/>
      <family val="2"/>
      <scheme val="minor"/>
    </font>
    <font>
      <sz val="8"/>
      <color rgb="FF0070C0"/>
      <name val="Calibri"/>
      <family val="2"/>
      <scheme val="minor"/>
    </font>
    <font>
      <sz val="12"/>
      <name val="Calibri"/>
      <family val="2"/>
      <scheme val="minor"/>
    </font>
    <font>
      <u/>
      <sz val="11"/>
      <name val="Calibri"/>
      <family val="2"/>
      <scheme val="minor"/>
    </font>
    <font>
      <i/>
      <sz val="10"/>
      <color rgb="FF0070C0"/>
      <name val="Calibri"/>
      <family val="2"/>
      <scheme val="minor"/>
    </font>
    <font>
      <sz val="10"/>
      <color theme="1"/>
      <name val="Calibri"/>
      <family val="2"/>
      <scheme val="minor"/>
    </font>
    <font>
      <sz val="11"/>
      <color rgb="FF000000"/>
      <name val="Calibri"/>
      <family val="2"/>
    </font>
    <font>
      <i/>
      <sz val="10"/>
      <color theme="1"/>
      <name val="Calibri"/>
      <family val="2"/>
      <scheme val="minor"/>
    </font>
    <font>
      <sz val="22"/>
      <color theme="0"/>
      <name val="Calibri"/>
      <family val="2"/>
      <scheme val="minor"/>
    </font>
    <font>
      <i/>
      <sz val="10"/>
      <color rgb="FFFF0000"/>
      <name val="Calibri"/>
      <family val="2"/>
      <scheme val="minor"/>
    </font>
    <font>
      <sz val="11"/>
      <color theme="1"/>
      <name val="Calibri"/>
      <family val="2"/>
    </font>
    <font>
      <sz val="11"/>
      <color rgb="FF00000A"/>
      <name val="Calibri"/>
      <family val="2"/>
    </font>
    <font>
      <b/>
      <i/>
      <sz val="10"/>
      <color rgb="FF0070C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theme="0"/>
      <name val="Calibri"/>
      <family val="2"/>
      <scheme val="minor"/>
    </font>
    <font>
      <b/>
      <i/>
      <sz val="10"/>
      <name val="Calibri"/>
      <family val="2"/>
      <scheme val="minor"/>
    </font>
    <font>
      <sz val="11"/>
      <color rgb="FF9C6500"/>
      <name val="Calibri"/>
      <family val="2"/>
      <scheme val="minor"/>
    </font>
    <font>
      <u/>
      <sz val="12"/>
      <color rgb="FF0070C0"/>
      <name val="Calibri"/>
      <family val="2"/>
      <scheme val="minor"/>
    </font>
    <font>
      <i/>
      <u/>
      <sz val="10"/>
      <color rgb="FF0070C0"/>
      <name val="Calibri"/>
      <family val="2"/>
      <scheme val="minor"/>
    </font>
  </fonts>
  <fills count="49">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FF00"/>
        <bgColor indexed="64"/>
      </patternFill>
    </fill>
    <fill>
      <patternFill patternType="solid">
        <fgColor theme="0" tint="-4.9989318521683403E-2"/>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499984740745262"/>
        <bgColor indexed="64"/>
      </patternFill>
    </fill>
    <fill>
      <patternFill patternType="solid">
        <fgColor theme="5" tint="0.59999389629810485"/>
        <bgColor indexed="64"/>
      </patternFill>
    </fill>
    <fill>
      <patternFill patternType="solid">
        <fgColor theme="5" tint="-0.249977111117893"/>
        <bgColor indexed="64"/>
      </patternFill>
    </fill>
    <fill>
      <patternFill patternType="solid">
        <fgColor theme="4" tint="-0.249977111117893"/>
        <bgColor indexed="64"/>
      </patternFill>
    </fill>
    <fill>
      <patternFill patternType="solid">
        <fgColor theme="0" tint="-0.14999847407452621"/>
        <bgColor indexed="64"/>
      </patternFill>
    </fill>
    <fill>
      <patternFill patternType="solid">
        <fgColor theme="5"/>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indexed="64"/>
      </left>
      <right style="medium">
        <color indexed="64"/>
      </right>
      <top/>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medium">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style="hair">
        <color indexed="64"/>
      </top>
      <bottom style="hair">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medium">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auto="1"/>
      </left>
      <right style="medium">
        <color auto="1"/>
      </right>
      <top style="medium">
        <color auto="1"/>
      </top>
      <bottom style="hair">
        <color auto="1"/>
      </bottom>
      <diagonal/>
    </border>
    <border>
      <left style="thin">
        <color indexed="64"/>
      </left>
      <right style="medium">
        <color indexed="64"/>
      </right>
      <top/>
      <bottom style="hair">
        <color indexed="64"/>
      </bottom>
      <diagonal/>
    </border>
    <border>
      <left style="medium">
        <color indexed="64"/>
      </left>
      <right style="thin">
        <color indexed="64"/>
      </right>
      <top style="medium">
        <color indexed="64"/>
      </top>
      <bottom style="thin">
        <color indexed="64"/>
      </bottom>
      <diagonal/>
    </border>
    <border>
      <left/>
      <right/>
      <top style="hair">
        <color indexed="64"/>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bottom style="hair">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right style="thin">
        <color indexed="64"/>
      </right>
      <top/>
      <bottom style="thin">
        <color indexed="64"/>
      </bottom>
      <diagonal/>
    </border>
    <border>
      <left style="medium">
        <color indexed="64"/>
      </left>
      <right/>
      <top style="thin">
        <color indexed="64"/>
      </top>
      <bottom style="hair">
        <color indexed="64"/>
      </bottom>
      <diagonal/>
    </border>
    <border>
      <left style="thin">
        <color auto="1"/>
      </left>
      <right style="medium">
        <color auto="1"/>
      </right>
      <top style="medium">
        <color auto="1"/>
      </top>
      <bottom/>
      <diagonal/>
    </border>
    <border>
      <left style="thin">
        <color indexed="64"/>
      </left>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top style="medium">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thin">
        <color indexed="64"/>
      </right>
      <top/>
      <bottom style="medium">
        <color indexed="64"/>
      </bottom>
      <diagonal/>
    </border>
  </borders>
  <cellStyleXfs count="172">
    <xf numFmtId="0" fontId="0" fillId="0" borderId="0"/>
    <xf numFmtId="44"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5" fillId="0" borderId="0"/>
    <xf numFmtId="0" fontId="1" fillId="4" borderId="13" applyNumberFormat="0" applyAlignment="0">
      <protection locked="0"/>
    </xf>
    <xf numFmtId="0" fontId="8" fillId="0" borderId="6">
      <alignment horizontal="left" vertical="center"/>
      <protection locked="0"/>
    </xf>
    <xf numFmtId="43"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0" fontId="1" fillId="5" borderId="1" applyNumberFormat="0" applyFont="0" applyBorder="0" applyAlignment="0">
      <alignment horizontal="center" vertical="center"/>
    </xf>
    <xf numFmtId="0" fontId="9" fillId="0" borderId="1" applyNumberFormat="0" applyAlignment="0">
      <protection locked="0"/>
    </xf>
    <xf numFmtId="0" fontId="10" fillId="0" borderId="1" applyNumberFormat="0">
      <alignment horizontal="left" vertical="center" wrapText="1"/>
      <protection locked="0"/>
    </xf>
    <xf numFmtId="0" fontId="6" fillId="3" borderId="0" applyNumberFormat="0">
      <alignment vertical="center" wrapText="1"/>
    </xf>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0" fontId="5" fillId="0" borderId="0"/>
    <xf numFmtId="44" fontId="1"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20" fillId="12" borderId="2">
      <alignment horizontal="center"/>
      <protection hidden="1"/>
    </xf>
    <xf numFmtId="0" fontId="20" fillId="13" borderId="2">
      <alignment horizontal="center"/>
      <protection hidden="1"/>
    </xf>
    <xf numFmtId="44" fontId="1" fillId="0" borderId="0" applyFont="0" applyFill="0" applyBorder="0" applyAlignment="0" applyProtection="0"/>
    <xf numFmtId="0" fontId="36" fillId="0" borderId="0" applyNumberForma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55" fillId="0" borderId="88" applyNumberFormat="0" applyFill="0" applyAlignment="0" applyProtection="0"/>
    <xf numFmtId="0" fontId="56" fillId="0" borderId="89" applyNumberFormat="0" applyFill="0" applyAlignment="0" applyProtection="0"/>
    <xf numFmtId="0" fontId="57" fillId="0" borderId="90" applyNumberFormat="0" applyFill="0" applyAlignment="0" applyProtection="0"/>
    <xf numFmtId="0" fontId="57" fillId="0" borderId="0" applyNumberFormat="0" applyFill="0" applyBorder="0" applyAlignment="0" applyProtection="0"/>
    <xf numFmtId="0" fontId="6" fillId="3" borderId="0" applyNumberFormat="0" applyBorder="0" applyAlignment="0" applyProtection="0"/>
    <xf numFmtId="0" fontId="58" fillId="19" borderId="0" applyNumberFormat="0" applyBorder="0" applyAlignment="0" applyProtection="0"/>
    <xf numFmtId="0" fontId="59" fillId="21" borderId="91" applyNumberFormat="0" applyAlignment="0" applyProtection="0"/>
    <xf numFmtId="0" fontId="60" fillId="22" borderId="92" applyNumberFormat="0" applyAlignment="0" applyProtection="0"/>
    <xf numFmtId="0" fontId="61" fillId="22" borderId="91" applyNumberFormat="0" applyAlignment="0" applyProtection="0"/>
    <xf numFmtId="0" fontId="62" fillId="0" borderId="93" applyNumberFormat="0" applyFill="0" applyAlignment="0" applyProtection="0"/>
    <xf numFmtId="0" fontId="16" fillId="23" borderId="94" applyNumberFormat="0" applyAlignment="0" applyProtection="0"/>
    <xf numFmtId="0" fontId="31" fillId="0" borderId="0" applyNumberFormat="0" applyFill="0" applyBorder="0" applyAlignment="0" applyProtection="0"/>
    <xf numFmtId="0" fontId="1" fillId="24" borderId="95" applyNumberFormat="0" applyFont="0" applyAlignment="0" applyProtection="0"/>
    <xf numFmtId="0" fontId="63" fillId="0" borderId="0" applyNumberFormat="0" applyFill="0" applyBorder="0" applyAlignment="0" applyProtection="0"/>
    <xf numFmtId="0" fontId="2" fillId="0" borderId="96" applyNumberFormat="0" applyFill="0" applyAlignment="0" applyProtection="0"/>
    <xf numFmtId="0" fontId="64"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64"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64"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64"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64" fillId="41"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64" fillId="45"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66" fillId="20" borderId="0" applyNumberFormat="0" applyBorder="0" applyAlignment="0" applyProtection="0"/>
    <xf numFmtId="0" fontId="64" fillId="28" borderId="0" applyNumberFormat="0" applyBorder="0" applyAlignment="0" applyProtection="0"/>
    <xf numFmtId="0" fontId="64" fillId="32" borderId="0" applyNumberFormat="0" applyBorder="0" applyAlignment="0" applyProtection="0"/>
    <xf numFmtId="0" fontId="64" fillId="36" borderId="0" applyNumberFormat="0" applyBorder="0" applyAlignment="0" applyProtection="0"/>
    <xf numFmtId="0" fontId="64" fillId="40" borderId="0" applyNumberFormat="0" applyBorder="0" applyAlignment="0" applyProtection="0"/>
    <xf numFmtId="0" fontId="64" fillId="44" borderId="0" applyNumberFormat="0" applyBorder="0" applyAlignment="0" applyProtection="0"/>
    <xf numFmtId="0" fontId="64" fillId="48" borderId="0" applyNumberFormat="0" applyBorder="0" applyAlignment="0" applyProtection="0"/>
    <xf numFmtId="0" fontId="54" fillId="0" borderId="0" applyNumberFormat="0" applyFill="0" applyBorder="0" applyAlignment="0" applyProtection="0"/>
    <xf numFmtId="0" fontId="1" fillId="0" borderId="0"/>
  </cellStyleXfs>
  <cellXfs count="448">
    <xf numFmtId="0" fontId="0" fillId="0" borderId="0" xfId="0"/>
    <xf numFmtId="0" fontId="0" fillId="2" borderId="0" xfId="0" applyFill="1" applyAlignment="1" applyProtection="1">
      <alignment horizontal="center" vertical="center" wrapText="1"/>
      <protection hidden="1"/>
    </xf>
    <xf numFmtId="0" fontId="0" fillId="2" borderId="9" xfId="0" applyFill="1" applyBorder="1" applyAlignment="1" applyProtection="1">
      <alignment horizontal="center" vertical="center"/>
      <protection hidden="1"/>
    </xf>
    <xf numFmtId="0" fontId="0" fillId="2" borderId="0" xfId="0" applyFill="1" applyAlignment="1" applyProtection="1">
      <alignment vertical="center"/>
      <protection hidden="1"/>
    </xf>
    <xf numFmtId="0" fontId="2" fillId="2" borderId="0" xfId="0" applyFont="1" applyFill="1" applyAlignment="1" applyProtection="1">
      <alignment horizontal="center" vertical="center" wrapText="1"/>
      <protection hidden="1"/>
    </xf>
    <xf numFmtId="0" fontId="15" fillId="2" borderId="0" xfId="0" applyFont="1" applyFill="1" applyAlignment="1" applyProtection="1">
      <alignment horizontal="center" vertical="center" wrapText="1"/>
      <protection hidden="1"/>
    </xf>
    <xf numFmtId="0" fontId="16" fillId="10" borderId="20" xfId="0" applyFont="1" applyFill="1" applyBorder="1" applyAlignment="1" applyProtection="1">
      <alignment horizontal="center" vertical="center" wrapText="1"/>
      <protection hidden="1"/>
    </xf>
    <xf numFmtId="0" fontId="14" fillId="8" borderId="8" xfId="0" applyFont="1" applyFill="1" applyBorder="1" applyAlignment="1" applyProtection="1">
      <alignment horizontal="left" vertical="center"/>
      <protection hidden="1"/>
    </xf>
    <xf numFmtId="0" fontId="14" fillId="8" borderId="11" xfId="0" applyFont="1" applyFill="1" applyBorder="1" applyAlignment="1" applyProtection="1">
      <alignment horizontal="left" vertical="center" wrapText="1"/>
      <protection hidden="1"/>
    </xf>
    <xf numFmtId="0" fontId="21" fillId="8" borderId="8" xfId="0" applyFont="1" applyFill="1" applyBorder="1" applyAlignment="1" applyProtection="1">
      <alignment horizontal="center" vertical="center"/>
      <protection hidden="1"/>
    </xf>
    <xf numFmtId="0" fontId="21" fillId="8" borderId="15" xfId="0" applyFont="1" applyFill="1" applyBorder="1" applyAlignment="1" applyProtection="1">
      <alignment horizontal="center" vertical="center"/>
      <protection hidden="1"/>
    </xf>
    <xf numFmtId="0" fontId="0" fillId="2" borderId="0" xfId="0" applyFill="1" applyAlignment="1" applyProtection="1">
      <alignment horizontal="center" vertical="center"/>
      <protection hidden="1"/>
    </xf>
    <xf numFmtId="0" fontId="4" fillId="2" borderId="0" xfId="0" applyFont="1" applyFill="1" applyAlignment="1" applyProtection="1">
      <alignment vertical="center" wrapText="1"/>
      <protection hidden="1"/>
    </xf>
    <xf numFmtId="0" fontId="32" fillId="2" borderId="0" xfId="0" applyFont="1" applyFill="1" applyAlignment="1" applyProtection="1">
      <alignment vertical="center" wrapText="1"/>
      <protection hidden="1"/>
    </xf>
    <xf numFmtId="0" fontId="16" fillId="10" borderId="19" xfId="0" applyFont="1" applyFill="1" applyBorder="1" applyAlignment="1" applyProtection="1">
      <alignment horizontal="center" vertical="center" wrapText="1"/>
      <protection hidden="1"/>
    </xf>
    <xf numFmtId="164" fontId="21" fillId="8" borderId="46" xfId="0" applyNumberFormat="1" applyFont="1" applyFill="1" applyBorder="1" applyAlignment="1" applyProtection="1">
      <alignment horizontal="center" vertical="center"/>
      <protection hidden="1"/>
    </xf>
    <xf numFmtId="164" fontId="16" fillId="10" borderId="19" xfId="0" applyNumberFormat="1" applyFont="1" applyFill="1" applyBorder="1" applyAlignment="1" applyProtection="1">
      <alignment horizontal="center" vertical="center" wrapText="1"/>
      <protection hidden="1"/>
    </xf>
    <xf numFmtId="0" fontId="0" fillId="2" borderId="0" xfId="0" applyFill="1" applyProtection="1">
      <protection hidden="1"/>
    </xf>
    <xf numFmtId="0" fontId="0" fillId="2" borderId="8" xfId="0" applyFill="1" applyBorder="1" applyProtection="1">
      <protection hidden="1"/>
    </xf>
    <xf numFmtId="0" fontId="26" fillId="8" borderId="32" xfId="0" applyFont="1" applyFill="1" applyBorder="1" applyAlignment="1" applyProtection="1">
      <alignment horizontal="center" vertical="center" wrapText="1"/>
      <protection hidden="1"/>
    </xf>
    <xf numFmtId="0" fontId="26" fillId="8" borderId="33" xfId="0" applyFont="1" applyFill="1" applyBorder="1" applyAlignment="1" applyProtection="1">
      <alignment horizontal="center" vertical="center" wrapText="1"/>
      <protection hidden="1"/>
    </xf>
    <xf numFmtId="0" fontId="12" fillId="4" borderId="36" xfId="0" applyFont="1" applyFill="1" applyBorder="1" applyAlignment="1" applyProtection="1">
      <alignment horizontal="center" vertical="center"/>
      <protection hidden="1"/>
    </xf>
    <xf numFmtId="0" fontId="14" fillId="4" borderId="1" xfId="0" applyFont="1" applyFill="1" applyBorder="1" applyAlignment="1" applyProtection="1">
      <alignment horizontal="center" vertical="center" wrapText="1"/>
      <protection hidden="1"/>
    </xf>
    <xf numFmtId="44" fontId="14" fillId="4" borderId="1" xfId="51" applyFont="1" applyFill="1" applyBorder="1" applyAlignment="1" applyProtection="1">
      <alignment horizontal="center" vertical="center"/>
      <protection hidden="1"/>
    </xf>
    <xf numFmtId="44" fontId="14" fillId="4" borderId="1" xfId="51" applyFont="1" applyFill="1" applyBorder="1" applyAlignment="1" applyProtection="1">
      <alignment horizontal="center" vertical="center" wrapText="1"/>
      <protection hidden="1"/>
    </xf>
    <xf numFmtId="49" fontId="27" fillId="4" borderId="35" xfId="0" applyNumberFormat="1" applyFont="1" applyFill="1" applyBorder="1" applyAlignment="1" applyProtection="1">
      <alignment horizontal="center" vertical="center" wrapText="1"/>
      <protection hidden="1"/>
    </xf>
    <xf numFmtId="0" fontId="0" fillId="5" borderId="39" xfId="0" applyFill="1" applyBorder="1" applyAlignment="1" applyProtection="1">
      <alignment horizontal="center" vertical="center"/>
      <protection hidden="1"/>
    </xf>
    <xf numFmtId="0" fontId="0" fillId="5" borderId="15" xfId="0" applyFill="1" applyBorder="1" applyAlignment="1" applyProtection="1">
      <alignment horizontal="center" vertical="center"/>
      <protection hidden="1"/>
    </xf>
    <xf numFmtId="0" fontId="0" fillId="5" borderId="21" xfId="0" applyFill="1" applyBorder="1" applyAlignment="1" applyProtection="1">
      <alignment horizontal="center" vertical="center"/>
      <protection hidden="1"/>
    </xf>
    <xf numFmtId="0" fontId="23" fillId="2" borderId="0" xfId="0" applyFont="1" applyFill="1" applyProtection="1">
      <protection hidden="1"/>
    </xf>
    <xf numFmtId="44" fontId="33" fillId="9" borderId="19" xfId="0" applyNumberFormat="1" applyFont="1" applyFill="1" applyBorder="1" applyAlignment="1" applyProtection="1">
      <alignment horizontal="center" vertical="center"/>
      <protection hidden="1"/>
    </xf>
    <xf numFmtId="0" fontId="23" fillId="2" borderId="7" xfId="0" applyFont="1" applyFill="1" applyBorder="1" applyProtection="1">
      <protection hidden="1"/>
    </xf>
    <xf numFmtId="0" fontId="0" fillId="2" borderId="7" xfId="0" applyFill="1" applyBorder="1" applyProtection="1">
      <protection hidden="1"/>
    </xf>
    <xf numFmtId="44" fontId="14" fillId="4" borderId="54" xfId="51" applyFont="1" applyFill="1" applyBorder="1" applyAlignment="1" applyProtection="1">
      <alignment horizontal="center" vertical="center" wrapText="1"/>
      <protection hidden="1"/>
    </xf>
    <xf numFmtId="0" fontId="33" fillId="2" borderId="7" xfId="0" applyFont="1" applyFill="1" applyBorder="1" applyAlignment="1" applyProtection="1">
      <alignment vertical="center"/>
      <protection hidden="1"/>
    </xf>
    <xf numFmtId="0" fontId="0" fillId="8" borderId="15" xfId="0" applyFill="1" applyBorder="1" applyAlignment="1" applyProtection="1">
      <alignment horizontal="left" vertical="center"/>
      <protection hidden="1"/>
    </xf>
    <xf numFmtId="0" fontId="21" fillId="8" borderId="69" xfId="0" applyFont="1" applyFill="1" applyBorder="1" applyAlignment="1" applyProtection="1">
      <alignment horizontal="center" vertical="center"/>
      <protection hidden="1"/>
    </xf>
    <xf numFmtId="2" fontId="14" fillId="4" borderId="1" xfId="51" applyNumberFormat="1" applyFont="1" applyFill="1" applyBorder="1" applyAlignment="1" applyProtection="1">
      <alignment horizontal="center" vertical="center" wrapText="1"/>
      <protection hidden="1"/>
    </xf>
    <xf numFmtId="2" fontId="0" fillId="2" borderId="16" xfId="51" applyNumberFormat="1" applyFont="1" applyFill="1" applyBorder="1" applyAlignment="1" applyProtection="1">
      <alignment horizontal="center" vertical="center" wrapText="1"/>
      <protection locked="0"/>
    </xf>
    <xf numFmtId="0" fontId="14" fillId="8" borderId="16" xfId="0" applyFont="1" applyFill="1" applyBorder="1" applyAlignment="1" applyProtection="1">
      <alignment horizontal="center" vertical="center" wrapText="1"/>
      <protection hidden="1"/>
    </xf>
    <xf numFmtId="44" fontId="0" fillId="8" borderId="16" xfId="51" applyFont="1" applyFill="1" applyBorder="1" applyAlignment="1" applyProtection="1">
      <alignment horizontal="center" vertical="center" wrapText="1"/>
      <protection hidden="1"/>
    </xf>
    <xf numFmtId="44" fontId="14" fillId="8" borderId="17" xfId="51" applyFont="1" applyFill="1" applyBorder="1" applyAlignment="1" applyProtection="1">
      <alignment horizontal="right" vertical="center" wrapText="1"/>
      <protection hidden="1"/>
    </xf>
    <xf numFmtId="44" fontId="0" fillId="2" borderId="16" xfId="51" applyFont="1" applyFill="1" applyBorder="1" applyAlignment="1" applyProtection="1">
      <alignment horizontal="right" vertical="center"/>
      <protection locked="0"/>
    </xf>
    <xf numFmtId="164" fontId="0" fillId="2" borderId="42" xfId="0" applyNumberFormat="1" applyFill="1" applyBorder="1" applyAlignment="1" applyProtection="1">
      <alignment horizontal="center" vertical="center"/>
      <protection locked="0"/>
    </xf>
    <xf numFmtId="0" fontId="45" fillId="8" borderId="27" xfId="0" applyFont="1" applyFill="1" applyBorder="1" applyAlignment="1" applyProtection="1">
      <alignment horizontal="center" vertical="center" wrapText="1"/>
      <protection hidden="1"/>
    </xf>
    <xf numFmtId="0" fontId="45" fillId="8" borderId="58" xfId="0" applyFont="1" applyFill="1" applyBorder="1" applyAlignment="1" applyProtection="1">
      <alignment horizontal="center" vertical="center" wrapText="1"/>
      <protection hidden="1"/>
    </xf>
    <xf numFmtId="0" fontId="45" fillId="8" borderId="35" xfId="0" applyFont="1" applyFill="1" applyBorder="1" applyAlignment="1" applyProtection="1">
      <alignment horizontal="center" vertical="center" wrapText="1"/>
      <protection hidden="1"/>
    </xf>
    <xf numFmtId="0" fontId="4" fillId="2" borderId="0" xfId="0" applyFont="1" applyFill="1" applyAlignment="1" applyProtection="1">
      <alignment vertical="center"/>
      <protection hidden="1"/>
    </xf>
    <xf numFmtId="44" fontId="0" fillId="8" borderId="65" xfId="51" applyFont="1" applyFill="1" applyBorder="1" applyAlignment="1" applyProtection="1">
      <alignment horizontal="center" vertical="center"/>
      <protection hidden="1"/>
    </xf>
    <xf numFmtId="164" fontId="16" fillId="10" borderId="19" xfId="51" applyNumberFormat="1" applyFont="1" applyFill="1" applyBorder="1" applyAlignment="1" applyProtection="1">
      <alignment horizontal="center" vertical="center" wrapText="1"/>
      <protection hidden="1"/>
    </xf>
    <xf numFmtId="0" fontId="0" fillId="8" borderId="16" xfId="0" applyFill="1" applyBorder="1" applyAlignment="1" applyProtection="1">
      <alignment horizontal="center" vertical="center" wrapText="1"/>
      <protection hidden="1"/>
    </xf>
    <xf numFmtId="44" fontId="14" fillId="4" borderId="1" xfId="51" applyFont="1" applyFill="1" applyBorder="1" applyAlignment="1" applyProtection="1">
      <alignment horizontal="center" vertical="center"/>
    </xf>
    <xf numFmtId="44" fontId="14" fillId="4" borderId="1" xfId="51" applyFont="1" applyFill="1" applyBorder="1" applyAlignment="1" applyProtection="1">
      <alignment horizontal="center" vertical="center" wrapText="1"/>
    </xf>
    <xf numFmtId="44" fontId="0" fillId="4" borderId="1" xfId="51" applyFont="1" applyFill="1" applyBorder="1" applyAlignment="1" applyProtection="1">
      <alignment vertical="center"/>
    </xf>
    <xf numFmtId="44" fontId="35" fillId="11" borderId="76" xfId="51" applyFont="1" applyFill="1" applyBorder="1" applyProtection="1"/>
    <xf numFmtId="2" fontId="14" fillId="4" borderId="1" xfId="51" applyNumberFormat="1" applyFont="1" applyFill="1" applyBorder="1" applyAlignment="1" applyProtection="1">
      <alignment horizontal="center" vertical="center" wrapText="1"/>
    </xf>
    <xf numFmtId="44" fontId="14" fillId="4" borderId="54" xfId="51" applyFont="1" applyFill="1" applyBorder="1" applyAlignment="1" applyProtection="1">
      <alignment horizontal="center" vertical="center" wrapText="1"/>
    </xf>
    <xf numFmtId="44" fontId="0" fillId="4" borderId="1" xfId="51" applyFont="1" applyFill="1" applyBorder="1" applyAlignment="1" applyProtection="1">
      <alignment horizontal="center" vertical="center"/>
    </xf>
    <xf numFmtId="44" fontId="0" fillId="17" borderId="16" xfId="51" applyFont="1" applyFill="1" applyBorder="1" applyAlignment="1" applyProtection="1">
      <alignment horizontal="right" vertical="center"/>
    </xf>
    <xf numFmtId="44" fontId="0" fillId="2" borderId="74" xfId="51" applyFont="1" applyFill="1" applyBorder="1" applyProtection="1"/>
    <xf numFmtId="44" fontId="0" fillId="2" borderId="72" xfId="51" applyFont="1" applyFill="1" applyBorder="1" applyProtection="1"/>
    <xf numFmtId="44" fontId="0" fillId="2" borderId="73" xfId="51" applyFont="1" applyFill="1" applyBorder="1" applyProtection="1"/>
    <xf numFmtId="44" fontId="0" fillId="17" borderId="22" xfId="51" applyFont="1" applyFill="1" applyBorder="1" applyAlignment="1" applyProtection="1">
      <alignment horizontal="right" vertical="center"/>
    </xf>
    <xf numFmtId="44" fontId="14" fillId="2" borderId="16" xfId="51" applyFont="1" applyFill="1" applyBorder="1" applyAlignment="1" applyProtection="1">
      <alignment horizontal="center" vertical="center"/>
      <protection locked="0"/>
    </xf>
    <xf numFmtId="44" fontId="14" fillId="2" borderId="22" xfId="51" applyFont="1" applyFill="1" applyBorder="1" applyAlignment="1" applyProtection="1">
      <alignment horizontal="center" vertical="center"/>
      <protection locked="0"/>
    </xf>
    <xf numFmtId="0" fontId="0" fillId="8" borderId="78" xfId="0" applyFill="1" applyBorder="1" applyAlignment="1" applyProtection="1">
      <alignment horizontal="left" vertical="center"/>
      <protection hidden="1"/>
    </xf>
    <xf numFmtId="164" fontId="0" fillId="2" borderId="65" xfId="0" applyNumberFormat="1" applyFill="1" applyBorder="1" applyAlignment="1" applyProtection="1">
      <alignment horizontal="center" vertical="center"/>
      <protection locked="0"/>
    </xf>
    <xf numFmtId="44" fontId="35" fillId="11" borderId="20" xfId="51" applyFont="1" applyFill="1" applyBorder="1" applyAlignment="1" applyProtection="1">
      <alignment horizontal="center"/>
    </xf>
    <xf numFmtId="44" fontId="35" fillId="11" borderId="19" xfId="51" applyFont="1" applyFill="1" applyBorder="1" applyProtection="1"/>
    <xf numFmtId="0" fontId="33" fillId="9" borderId="3" xfId="0" applyFont="1" applyFill="1" applyBorder="1" applyAlignment="1" applyProtection="1">
      <alignment vertical="center"/>
      <protection hidden="1"/>
    </xf>
    <xf numFmtId="0" fontId="0" fillId="8" borderId="22" xfId="0" applyFill="1" applyBorder="1" applyAlignment="1" applyProtection="1">
      <alignment horizontal="center" vertical="center" wrapText="1"/>
      <protection hidden="1"/>
    </xf>
    <xf numFmtId="2" fontId="0" fillId="2" borderId="22" xfId="51" applyNumberFormat="1" applyFont="1" applyFill="1" applyBorder="1" applyAlignment="1" applyProtection="1">
      <alignment horizontal="center" vertical="center" wrapText="1"/>
      <protection locked="0"/>
    </xf>
    <xf numFmtId="44" fontId="0" fillId="2" borderId="0" xfId="51" applyFont="1" applyFill="1" applyAlignment="1" applyProtection="1">
      <alignment horizontal="center" vertical="center"/>
    </xf>
    <xf numFmtId="8" fontId="0" fillId="2" borderId="0" xfId="0" applyNumberFormat="1" applyFill="1" applyAlignment="1" applyProtection="1">
      <alignment horizontal="center" vertical="center"/>
      <protection hidden="1"/>
    </xf>
    <xf numFmtId="44" fontId="0" fillId="8" borderId="51" xfId="51" applyFont="1" applyFill="1" applyBorder="1" applyAlignment="1" applyProtection="1">
      <alignment horizontal="center" vertical="center" wrapText="1"/>
      <protection hidden="1"/>
    </xf>
    <xf numFmtId="0" fontId="0" fillId="8" borderId="15" xfId="0" applyFill="1" applyBorder="1" applyAlignment="1" applyProtection="1">
      <alignment horizontal="left" vertical="center" wrapText="1"/>
      <protection hidden="1"/>
    </xf>
    <xf numFmtId="44" fontId="0" fillId="8" borderId="82" xfId="51" applyFont="1" applyFill="1" applyBorder="1" applyAlignment="1" applyProtection="1">
      <alignment horizontal="center" vertical="center" wrapText="1"/>
      <protection hidden="1"/>
    </xf>
    <xf numFmtId="0" fontId="14" fillId="4" borderId="35" xfId="0" applyFont="1" applyFill="1" applyBorder="1" applyAlignment="1" applyProtection="1">
      <alignment horizontal="center" vertical="center" wrapText="1"/>
      <protection hidden="1"/>
    </xf>
    <xf numFmtId="44" fontId="14" fillId="4" borderId="1" xfId="51" applyFont="1" applyFill="1" applyBorder="1" applyAlignment="1" applyProtection="1">
      <alignment vertical="center"/>
      <protection hidden="1"/>
    </xf>
    <xf numFmtId="44" fontId="33" fillId="9" borderId="19" xfId="0" applyNumberFormat="1" applyFont="1" applyFill="1" applyBorder="1" applyAlignment="1" applyProtection="1">
      <alignment vertical="center"/>
      <protection hidden="1"/>
    </xf>
    <xf numFmtId="0" fontId="0" fillId="4" borderId="0" xfId="0" applyFill="1" applyAlignment="1" applyProtection="1">
      <alignment horizontal="center" vertical="center"/>
      <protection hidden="1"/>
    </xf>
    <xf numFmtId="44" fontId="0" fillId="8" borderId="22" xfId="51" applyFont="1" applyFill="1" applyBorder="1" applyAlignment="1" applyProtection="1">
      <alignment horizontal="center" vertical="center" wrapText="1"/>
      <protection hidden="1"/>
    </xf>
    <xf numFmtId="0" fontId="33" fillId="9" borderId="28" xfId="0" applyFont="1" applyFill="1" applyBorder="1" applyAlignment="1" applyProtection="1">
      <alignment horizontal="center" vertical="center"/>
      <protection hidden="1"/>
    </xf>
    <xf numFmtId="44" fontId="33" fillId="9" borderId="76" xfId="0" applyNumberFormat="1" applyFont="1" applyFill="1" applyBorder="1" applyAlignment="1" applyProtection="1">
      <alignment horizontal="center" vertical="center"/>
      <protection hidden="1"/>
    </xf>
    <xf numFmtId="164" fontId="33" fillId="9" borderId="124" xfId="0" applyNumberFormat="1" applyFont="1" applyFill="1" applyBorder="1" applyAlignment="1" applyProtection="1">
      <alignment horizontal="center" vertical="center"/>
      <protection hidden="1"/>
    </xf>
    <xf numFmtId="0" fontId="23" fillId="2" borderId="85" xfId="0" applyFont="1" applyFill="1" applyBorder="1" applyProtection="1">
      <protection hidden="1"/>
    </xf>
    <xf numFmtId="44" fontId="33" fillId="9" borderId="76" xfId="51" applyFont="1" applyFill="1" applyBorder="1" applyAlignment="1" applyProtection="1">
      <alignment horizontal="center" vertical="center"/>
      <protection hidden="1"/>
    </xf>
    <xf numFmtId="0" fontId="14" fillId="8" borderId="22" xfId="0" applyFont="1" applyFill="1" applyBorder="1" applyAlignment="1" applyProtection="1">
      <alignment horizontal="center" vertical="center" wrapText="1"/>
      <protection hidden="1"/>
    </xf>
    <xf numFmtId="44" fontId="14" fillId="4" borderId="26" xfId="51" applyFont="1" applyFill="1" applyBorder="1" applyAlignment="1" applyProtection="1">
      <alignment horizontal="center" vertical="center" wrapText="1"/>
    </xf>
    <xf numFmtId="44" fontId="0" fillId="17" borderId="16" xfId="51" applyFont="1" applyFill="1" applyBorder="1" applyAlignment="1" applyProtection="1">
      <alignment vertical="center"/>
    </xf>
    <xf numFmtId="44" fontId="0" fillId="17" borderId="22" xfId="51" applyFont="1" applyFill="1" applyBorder="1" applyAlignment="1" applyProtection="1">
      <alignment vertical="center"/>
    </xf>
    <xf numFmtId="44" fontId="0" fillId="2" borderId="22" xfId="51" applyFont="1" applyFill="1" applyBorder="1" applyAlignment="1" applyProtection="1">
      <alignment horizontal="right" vertical="center"/>
      <protection locked="0"/>
    </xf>
    <xf numFmtId="0" fontId="16" fillId="10" borderId="3" xfId="0" applyFont="1" applyFill="1" applyBorder="1" applyAlignment="1" applyProtection="1">
      <alignment horizontal="center" vertical="center" wrapText="1"/>
      <protection hidden="1"/>
    </xf>
    <xf numFmtId="0" fontId="26" fillId="8" borderId="53" xfId="0" applyFont="1" applyFill="1" applyBorder="1" applyAlignment="1" applyProtection="1">
      <alignment horizontal="center" vertical="center" wrapText="1"/>
      <protection hidden="1"/>
    </xf>
    <xf numFmtId="164" fontId="35" fillId="11" borderId="76" xfId="51" applyNumberFormat="1" applyFont="1" applyFill="1" applyBorder="1" applyProtection="1"/>
    <xf numFmtId="0" fontId="0" fillId="2" borderId="0" xfId="0" applyFill="1" applyAlignment="1" applyProtection="1">
      <alignment horizontal="center" vertical="center"/>
    </xf>
    <xf numFmtId="0" fontId="0" fillId="2" borderId="0" xfId="0" applyFill="1" applyAlignment="1" applyProtection="1">
      <alignment vertical="center"/>
    </xf>
    <xf numFmtId="0" fontId="0" fillId="2" borderId="0" xfId="0" applyFill="1" applyProtection="1"/>
    <xf numFmtId="0" fontId="31" fillId="2" borderId="0" xfId="0" applyFont="1" applyFill="1" applyAlignment="1" applyProtection="1">
      <alignment horizontal="center" vertical="center"/>
    </xf>
    <xf numFmtId="0" fontId="0" fillId="2" borderId="0" xfId="0" applyFill="1" applyAlignment="1" applyProtection="1">
      <alignment horizontal="center" vertical="center" wrapText="1"/>
    </xf>
    <xf numFmtId="0" fontId="22" fillId="16" borderId="8" xfId="0" applyFont="1" applyFill="1" applyBorder="1" applyAlignment="1" applyProtection="1">
      <alignment vertical="center"/>
    </xf>
    <xf numFmtId="0" fontId="22" fillId="16" borderId="0" xfId="0" applyFont="1" applyFill="1" applyAlignment="1" applyProtection="1">
      <alignment vertical="center"/>
    </xf>
    <xf numFmtId="0" fontId="43" fillId="16" borderId="0" xfId="0" applyFont="1" applyFill="1" applyAlignment="1" applyProtection="1">
      <alignment horizontal="left" vertical="center"/>
    </xf>
    <xf numFmtId="0" fontId="43" fillId="16" borderId="0" xfId="0" applyFont="1" applyFill="1" applyAlignment="1" applyProtection="1">
      <alignment vertical="center"/>
    </xf>
    <xf numFmtId="0" fontId="67" fillId="16" borderId="0" xfId="52" applyFont="1" applyFill="1" applyBorder="1" applyAlignment="1" applyProtection="1">
      <alignment horizontal="left" vertical="center"/>
    </xf>
    <xf numFmtId="0" fontId="44" fillId="16" borderId="0" xfId="52" applyFont="1" applyFill="1" applyBorder="1" applyAlignment="1" applyProtection="1">
      <alignment horizontal="left" vertical="center"/>
    </xf>
    <xf numFmtId="0" fontId="44" fillId="16" borderId="0" xfId="52" applyFont="1" applyFill="1" applyBorder="1" applyAlignment="1" applyProtection="1">
      <alignment vertical="center"/>
    </xf>
    <xf numFmtId="0" fontId="22" fillId="16" borderId="9" xfId="0" applyFont="1" applyFill="1" applyBorder="1" applyAlignment="1" applyProtection="1">
      <alignment vertical="center"/>
    </xf>
    <xf numFmtId="0" fontId="22" fillId="16" borderId="8" xfId="0" applyFont="1" applyFill="1" applyBorder="1" applyAlignment="1" applyProtection="1">
      <alignment horizontal="center" vertical="center" wrapText="1"/>
    </xf>
    <xf numFmtId="0" fontId="22" fillId="16" borderId="0" xfId="0" applyFont="1" applyFill="1" applyAlignment="1" applyProtection="1">
      <alignment horizontal="center" vertical="center" wrapText="1"/>
    </xf>
    <xf numFmtId="0" fontId="22" fillId="16" borderId="9" xfId="0" applyFont="1" applyFill="1" applyBorder="1" applyAlignment="1" applyProtection="1">
      <alignment horizontal="center" vertical="center" wrapText="1"/>
    </xf>
    <xf numFmtId="0" fontId="39" fillId="16" borderId="8" xfId="0" applyFont="1" applyFill="1" applyBorder="1" applyAlignment="1" applyProtection="1">
      <alignment vertical="center" wrapText="1"/>
    </xf>
    <xf numFmtId="0" fontId="39" fillId="16" borderId="0" xfId="0" applyFont="1" applyFill="1" applyAlignment="1" applyProtection="1">
      <alignment vertical="center" wrapText="1"/>
    </xf>
    <xf numFmtId="0" fontId="39" fillId="16" borderId="9" xfId="0" applyFont="1" applyFill="1" applyBorder="1" applyAlignment="1" applyProtection="1">
      <alignment vertical="center" wrapText="1"/>
    </xf>
    <xf numFmtId="0" fontId="25" fillId="2" borderId="8" xfId="0" applyFont="1" applyFill="1" applyBorder="1" applyAlignment="1" applyProtection="1">
      <alignment horizontal="center" vertical="center" wrapText="1"/>
    </xf>
    <xf numFmtId="0" fontId="25" fillId="2" borderId="0" xfId="0" applyFont="1" applyFill="1" applyAlignment="1" applyProtection="1">
      <alignment horizontal="center" vertical="center"/>
    </xf>
    <xf numFmtId="0" fontId="25" fillId="2" borderId="9" xfId="0" applyFont="1" applyFill="1" applyBorder="1" applyAlignment="1" applyProtection="1">
      <alignment horizontal="center" vertical="center"/>
    </xf>
    <xf numFmtId="0" fontId="0" fillId="2" borderId="8" xfId="0" applyFill="1" applyBorder="1" applyProtection="1"/>
    <xf numFmtId="0" fontId="0" fillId="2" borderId="16" xfId="0" applyFill="1" applyBorder="1" applyAlignment="1" applyProtection="1">
      <alignment horizontal="center" vertical="center" wrapText="1"/>
      <protection locked="0" hidden="1"/>
    </xf>
    <xf numFmtId="44" fontId="0" fillId="2" borderId="16" xfId="51" applyFont="1" applyFill="1" applyBorder="1" applyAlignment="1" applyProtection="1">
      <alignment horizontal="center" vertical="center"/>
      <protection locked="0" hidden="1"/>
    </xf>
    <xf numFmtId="166" fontId="0" fillId="2" borderId="16" xfId="51" applyNumberFormat="1" applyFont="1" applyFill="1" applyBorder="1" applyAlignment="1" applyProtection="1">
      <alignment horizontal="center" vertical="center"/>
      <protection locked="0" hidden="1"/>
    </xf>
    <xf numFmtId="0" fontId="0" fillId="2" borderId="16" xfId="0" applyFill="1" applyBorder="1" applyAlignment="1" applyProtection="1">
      <alignment horizontal="left" vertical="center" wrapText="1"/>
      <protection locked="0" hidden="1"/>
    </xf>
    <xf numFmtId="0" fontId="0" fillId="2" borderId="22" xfId="0" applyFill="1" applyBorder="1" applyAlignment="1" applyProtection="1">
      <alignment horizontal="left" vertical="center" wrapText="1"/>
      <protection locked="0" hidden="1"/>
    </xf>
    <xf numFmtId="0" fontId="0" fillId="2" borderId="22" xfId="0" applyFill="1" applyBorder="1" applyAlignment="1" applyProtection="1">
      <alignment horizontal="center" vertical="center" wrapText="1"/>
      <protection locked="0" hidden="1"/>
    </xf>
    <xf numFmtId="44" fontId="0" fillId="2" borderId="22" xfId="51" applyFont="1" applyFill="1" applyBorder="1" applyAlignment="1" applyProtection="1">
      <alignment horizontal="center" vertical="center"/>
      <protection locked="0" hidden="1"/>
    </xf>
    <xf numFmtId="49" fontId="41" fillId="2" borderId="17" xfId="0" applyNumberFormat="1" applyFont="1" applyFill="1" applyBorder="1" applyAlignment="1" applyProtection="1">
      <alignment horizontal="center" vertical="center" wrapText="1"/>
      <protection locked="0" hidden="1"/>
    </xf>
    <xf numFmtId="49" fontId="41" fillId="2" borderId="42" xfId="0" applyNumberFormat="1" applyFont="1" applyFill="1" applyBorder="1" applyAlignment="1" applyProtection="1">
      <alignment horizontal="center" vertical="center" wrapText="1"/>
      <protection locked="0" hidden="1"/>
    </xf>
    <xf numFmtId="49" fontId="41" fillId="2" borderId="41" xfId="0" applyNumberFormat="1" applyFont="1" applyFill="1" applyBorder="1" applyAlignment="1" applyProtection="1">
      <alignment horizontal="center" vertical="center" wrapText="1"/>
      <protection locked="0" hidden="1"/>
    </xf>
    <xf numFmtId="44" fontId="0" fillId="2" borderId="16" xfId="51" applyFont="1" applyFill="1" applyBorder="1" applyAlignment="1" applyProtection="1">
      <alignment horizontal="center" vertical="center" wrapText="1"/>
      <protection locked="0" hidden="1"/>
    </xf>
    <xf numFmtId="44" fontId="0" fillId="2" borderId="22" xfId="51" applyFont="1" applyFill="1" applyBorder="1" applyAlignment="1" applyProtection="1">
      <alignment horizontal="center" vertical="center" wrapText="1"/>
      <protection locked="0" hidden="1"/>
    </xf>
    <xf numFmtId="8" fontId="0" fillId="2" borderId="16" xfId="51" applyNumberFormat="1" applyFont="1" applyFill="1" applyBorder="1" applyAlignment="1" applyProtection="1">
      <alignment vertical="center"/>
      <protection locked="0" hidden="1"/>
    </xf>
    <xf numFmtId="8" fontId="0" fillId="2" borderId="22" xfId="51" applyNumberFormat="1" applyFont="1" applyFill="1" applyBorder="1" applyAlignment="1" applyProtection="1">
      <alignment vertical="center"/>
      <protection locked="0" hidden="1"/>
    </xf>
    <xf numFmtId="0" fontId="0" fillId="2" borderId="7" xfId="0" applyFill="1" applyBorder="1" applyAlignment="1" applyProtection="1">
      <alignment horizontal="center" vertical="center"/>
    </xf>
    <xf numFmtId="0" fontId="15" fillId="2" borderId="0" xfId="0" applyFont="1" applyFill="1" applyAlignment="1" applyProtection="1">
      <alignment horizontal="center" vertical="center" wrapText="1"/>
    </xf>
    <xf numFmtId="0" fontId="0" fillId="2" borderId="9" xfId="0" applyFill="1" applyBorder="1" applyAlignment="1" applyProtection="1">
      <alignment horizontal="center" vertical="center"/>
    </xf>
    <xf numFmtId="0" fontId="16" fillId="15" borderId="20" xfId="0" applyFont="1" applyFill="1" applyBorder="1" applyAlignment="1" applyProtection="1">
      <alignment horizontal="center" vertical="center" wrapText="1"/>
    </xf>
    <xf numFmtId="0" fontId="16" fillId="15" borderId="18" xfId="0" applyFont="1" applyFill="1" applyBorder="1" applyAlignment="1" applyProtection="1">
      <alignment horizontal="center" vertical="center" wrapText="1"/>
    </xf>
    <xf numFmtId="0" fontId="16" fillId="15" borderId="19" xfId="0" applyFont="1" applyFill="1" applyBorder="1" applyAlignment="1" applyProtection="1">
      <alignment horizontal="center" vertical="center" wrapText="1"/>
    </xf>
    <xf numFmtId="0" fontId="4" fillId="2" borderId="0" xfId="0" applyFont="1" applyFill="1" applyAlignment="1" applyProtection="1">
      <alignment vertical="center" wrapText="1"/>
    </xf>
    <xf numFmtId="0" fontId="16" fillId="15" borderId="50" xfId="0" applyFont="1" applyFill="1" applyBorder="1" applyAlignment="1" applyProtection="1">
      <alignment horizontal="center" vertical="center" wrapText="1"/>
    </xf>
    <xf numFmtId="0" fontId="14" fillId="11" borderId="15" xfId="0" applyFont="1" applyFill="1" applyBorder="1" applyAlignment="1" applyProtection="1">
      <alignment horizontal="left" vertical="center"/>
    </xf>
    <xf numFmtId="164" fontId="0" fillId="11" borderId="23" xfId="0" applyNumberFormat="1" applyFill="1" applyBorder="1" applyAlignment="1" applyProtection="1">
      <alignment horizontal="center" vertical="center"/>
    </xf>
    <xf numFmtId="164" fontId="0" fillId="11" borderId="65" xfId="0" applyNumberFormat="1" applyFill="1" applyBorder="1" applyAlignment="1" applyProtection="1">
      <alignment horizontal="center" vertical="center"/>
    </xf>
    <xf numFmtId="164" fontId="0" fillId="11" borderId="2" xfId="0" applyNumberFormat="1" applyFill="1" applyBorder="1" applyAlignment="1" applyProtection="1">
      <alignment horizontal="center" vertical="center"/>
    </xf>
    <xf numFmtId="164" fontId="12" fillId="2" borderId="0" xfId="0" applyNumberFormat="1" applyFont="1" applyFill="1" applyAlignment="1" applyProtection="1">
      <alignment horizontal="center" vertical="center" wrapText="1"/>
    </xf>
    <xf numFmtId="164" fontId="16" fillId="15" borderId="18" xfId="0" applyNumberFormat="1" applyFont="1" applyFill="1" applyBorder="1" applyAlignment="1" applyProtection="1">
      <alignment horizontal="center" vertical="center" wrapText="1"/>
    </xf>
    <xf numFmtId="164" fontId="16" fillId="15" borderId="19" xfId="0" applyNumberFormat="1" applyFont="1" applyFill="1" applyBorder="1" applyAlignment="1" applyProtection="1">
      <alignment horizontal="center" vertical="center" wrapText="1"/>
    </xf>
    <xf numFmtId="0" fontId="16" fillId="15" borderId="3" xfId="0" applyFont="1" applyFill="1" applyBorder="1" applyAlignment="1" applyProtection="1">
      <alignment horizontal="center" vertical="center" wrapText="1"/>
    </xf>
    <xf numFmtId="0" fontId="16" fillId="15" borderId="18" xfId="0" applyFont="1" applyFill="1" applyBorder="1" applyAlignment="1" applyProtection="1">
      <alignment horizontal="center" vertical="center"/>
    </xf>
    <xf numFmtId="0" fontId="16" fillId="15" borderId="52" xfId="0" applyFont="1" applyFill="1" applyBorder="1" applyAlignment="1" applyProtection="1">
      <alignment horizontal="center" vertical="center" wrapText="1"/>
    </xf>
    <xf numFmtId="0" fontId="29" fillId="11" borderId="8" xfId="0" applyFont="1" applyFill="1" applyBorder="1" applyAlignment="1" applyProtection="1">
      <alignment horizontal="center" vertical="center"/>
    </xf>
    <xf numFmtId="164" fontId="29" fillId="11" borderId="24" xfId="0" applyNumberFormat="1" applyFont="1" applyFill="1" applyBorder="1" applyAlignment="1" applyProtection="1">
      <alignment horizontal="right" vertical="center"/>
    </xf>
    <xf numFmtId="164" fontId="12" fillId="11" borderId="67" xfId="0" applyNumberFormat="1" applyFont="1" applyFill="1" applyBorder="1" applyAlignment="1" applyProtection="1">
      <alignment horizontal="center" vertical="center"/>
    </xf>
    <xf numFmtId="164" fontId="29" fillId="11" borderId="46" xfId="0" applyNumberFormat="1" applyFont="1" applyFill="1" applyBorder="1" applyAlignment="1" applyProtection="1">
      <alignment horizontal="right" vertical="center"/>
    </xf>
    <xf numFmtId="0" fontId="0" fillId="11" borderId="11" xfId="0" applyFill="1" applyBorder="1" applyAlignment="1" applyProtection="1">
      <alignment horizontal="left" vertical="center" wrapText="1"/>
    </xf>
    <xf numFmtId="164" fontId="14" fillId="11" borderId="16" xfId="0" applyNumberFormat="1" applyFont="1" applyFill="1" applyBorder="1" applyAlignment="1" applyProtection="1">
      <alignment horizontal="right" vertical="center" wrapText="1"/>
    </xf>
    <xf numFmtId="164" fontId="12" fillId="11" borderId="51" xfId="0" applyNumberFormat="1" applyFont="1" applyFill="1" applyBorder="1" applyAlignment="1" applyProtection="1">
      <alignment horizontal="center" vertical="center"/>
    </xf>
    <xf numFmtId="164" fontId="14" fillId="11" borderId="17" xfId="0" applyNumberFormat="1" applyFont="1" applyFill="1" applyBorder="1" applyAlignment="1" applyProtection="1">
      <alignment horizontal="right" vertical="center" wrapText="1"/>
    </xf>
    <xf numFmtId="164" fontId="12" fillId="11" borderId="22" xfId="0" applyNumberFormat="1" applyFont="1" applyFill="1" applyBorder="1" applyAlignment="1" applyProtection="1">
      <alignment horizontal="center" vertical="center"/>
    </xf>
    <xf numFmtId="164" fontId="16" fillId="15" borderId="52" xfId="0" applyNumberFormat="1" applyFont="1" applyFill="1" applyBorder="1" applyAlignment="1" applyProtection="1">
      <alignment horizontal="center" vertical="center" wrapText="1"/>
    </xf>
    <xf numFmtId="0" fontId="0" fillId="2" borderId="10" xfId="0" applyFill="1" applyBorder="1" applyAlignment="1" applyProtection="1">
      <alignment horizontal="center" vertical="center"/>
    </xf>
    <xf numFmtId="164" fontId="16" fillId="15" borderId="4" xfId="0" applyNumberFormat="1" applyFont="1" applyFill="1" applyBorder="1" applyAlignment="1" applyProtection="1">
      <alignment horizontal="center" vertical="center" wrapText="1"/>
    </xf>
    <xf numFmtId="164" fontId="29" fillId="11" borderId="81" xfId="0" applyNumberFormat="1" applyFont="1" applyFill="1" applyBorder="1" applyAlignment="1" applyProtection="1">
      <alignment horizontal="right" vertical="center"/>
    </xf>
    <xf numFmtId="164" fontId="0" fillId="11" borderId="20" xfId="0" applyNumberFormat="1" applyFill="1" applyBorder="1" applyAlignment="1" applyProtection="1">
      <alignment horizontal="center" vertical="center"/>
    </xf>
    <xf numFmtId="164" fontId="0" fillId="11" borderId="19" xfId="0" applyNumberFormat="1" applyFill="1" applyBorder="1" applyAlignment="1" applyProtection="1">
      <alignment horizontal="center" vertical="center" wrapText="1"/>
    </xf>
    <xf numFmtId="164" fontId="29" fillId="11" borderId="17" xfId="0" applyNumberFormat="1" applyFont="1" applyFill="1" applyBorder="1" applyAlignment="1" applyProtection="1">
      <alignment horizontal="right" vertical="center"/>
    </xf>
    <xf numFmtId="0" fontId="2" fillId="2" borderId="0" xfId="0" applyFont="1" applyFill="1" applyAlignment="1" applyProtection="1">
      <alignment horizontal="center" vertical="center" wrapText="1"/>
    </xf>
    <xf numFmtId="0" fontId="26" fillId="11" borderId="32" xfId="0" applyFont="1" applyFill="1" applyBorder="1" applyAlignment="1" applyProtection="1">
      <alignment horizontal="center" vertical="center" wrapText="1"/>
    </xf>
    <xf numFmtId="0" fontId="26" fillId="11" borderId="70" xfId="0" applyFont="1" applyFill="1" applyBorder="1" applyAlignment="1" applyProtection="1">
      <alignment horizontal="center" vertical="center" wrapText="1"/>
    </xf>
    <xf numFmtId="0" fontId="2" fillId="11" borderId="32" xfId="0" applyFont="1" applyFill="1" applyBorder="1" applyAlignment="1" applyProtection="1">
      <alignment horizontal="center" vertical="center" wrapText="1"/>
    </xf>
    <xf numFmtId="0" fontId="2" fillId="11" borderId="33" xfId="0" applyFont="1" applyFill="1" applyBorder="1" applyAlignment="1" applyProtection="1">
      <alignment horizontal="center" vertical="center" wrapText="1"/>
    </xf>
    <xf numFmtId="0" fontId="45" fillId="11" borderId="27" xfId="0" applyFont="1" applyFill="1" applyBorder="1" applyAlignment="1" applyProtection="1">
      <alignment horizontal="center" vertical="center" wrapText="1"/>
    </xf>
    <xf numFmtId="0" fontId="45" fillId="11" borderId="79" xfId="0" applyFont="1" applyFill="1" applyBorder="1" applyAlignment="1" applyProtection="1">
      <alignment horizontal="center" vertical="center" wrapText="1"/>
    </xf>
    <xf numFmtId="0" fontId="46" fillId="11" borderId="1" xfId="0" applyFont="1" applyFill="1" applyBorder="1" applyProtection="1"/>
    <xf numFmtId="0" fontId="30" fillId="11" borderId="1" xfId="0" applyFont="1" applyFill="1" applyBorder="1" applyAlignment="1" applyProtection="1">
      <alignment horizontal="center" vertical="center" wrapText="1"/>
    </xf>
    <xf numFmtId="0" fontId="46" fillId="11" borderId="35" xfId="0" applyFont="1" applyFill="1" applyBorder="1" applyAlignment="1" applyProtection="1">
      <alignment wrapText="1"/>
    </xf>
    <xf numFmtId="0" fontId="12" fillId="4" borderId="36" xfId="0" applyFont="1" applyFill="1" applyBorder="1" applyAlignment="1" applyProtection="1">
      <alignment horizontal="center" vertical="center"/>
    </xf>
    <xf numFmtId="0" fontId="14" fillId="4" borderId="1" xfId="0" applyFont="1" applyFill="1" applyBorder="1" applyAlignment="1" applyProtection="1">
      <alignment horizontal="center" vertical="center" wrapText="1"/>
    </xf>
    <xf numFmtId="0" fontId="14" fillId="4" borderId="1" xfId="0" applyFont="1" applyFill="1" applyBorder="1" applyAlignment="1" applyProtection="1">
      <alignment horizontal="left" vertical="center" wrapText="1"/>
    </xf>
    <xf numFmtId="0" fontId="38" fillId="4" borderId="1" xfId="0" applyFont="1" applyFill="1" applyBorder="1" applyAlignment="1" applyProtection="1">
      <alignment horizontal="center" vertical="center" wrapText="1"/>
    </xf>
    <xf numFmtId="164" fontId="0" fillId="4" borderId="1" xfId="0" applyNumberFormat="1" applyFill="1" applyBorder="1" applyAlignment="1" applyProtection="1">
      <alignment vertical="center"/>
    </xf>
    <xf numFmtId="0" fontId="38" fillId="4" borderId="1" xfId="0" applyFont="1" applyFill="1" applyBorder="1" applyAlignment="1" applyProtection="1">
      <alignment horizontal="left" vertical="center" wrapText="1"/>
    </xf>
    <xf numFmtId="0" fontId="0" fillId="4" borderId="35" xfId="0" applyFill="1" applyBorder="1" applyAlignment="1" applyProtection="1">
      <alignment horizontal="center" vertical="center"/>
    </xf>
    <xf numFmtId="0" fontId="0" fillId="5" borderId="39" xfId="0" applyFill="1" applyBorder="1" applyAlignment="1" applyProtection="1">
      <alignment horizontal="center" vertical="center"/>
    </xf>
    <xf numFmtId="0" fontId="0" fillId="17" borderId="40" xfId="0" applyFill="1" applyBorder="1" applyAlignment="1" applyProtection="1">
      <alignment horizontal="center" vertical="center" wrapText="1"/>
    </xf>
    <xf numFmtId="0" fontId="0" fillId="17" borderId="55" xfId="0" applyFill="1" applyBorder="1" applyAlignment="1" applyProtection="1">
      <alignment horizontal="center" vertical="center" wrapText="1"/>
    </xf>
    <xf numFmtId="0" fontId="0" fillId="17" borderId="39" xfId="0" applyFill="1" applyBorder="1" applyAlignment="1" applyProtection="1">
      <alignment horizontal="center" vertical="center" wrapText="1"/>
    </xf>
    <xf numFmtId="0" fontId="0" fillId="17" borderId="41" xfId="0" applyFill="1" applyBorder="1" applyAlignment="1" applyProtection="1">
      <alignment horizontal="center" vertical="center" wrapText="1"/>
    </xf>
    <xf numFmtId="0" fontId="0" fillId="5" borderId="25" xfId="0" applyFill="1" applyBorder="1" applyAlignment="1" applyProtection="1">
      <alignment horizontal="center" vertical="center"/>
    </xf>
    <xf numFmtId="0" fontId="0" fillId="17" borderId="16" xfId="0" applyFill="1" applyBorder="1" applyAlignment="1" applyProtection="1">
      <alignment horizontal="center" vertical="center" wrapText="1"/>
    </xf>
    <xf numFmtId="0" fontId="14" fillId="17" borderId="16" xfId="0" applyFont="1" applyFill="1" applyBorder="1" applyAlignment="1" applyProtection="1">
      <alignment horizontal="center" vertical="center" wrapText="1"/>
    </xf>
    <xf numFmtId="0" fontId="0" fillId="5" borderId="15" xfId="0" applyFill="1" applyBorder="1" applyAlignment="1" applyProtection="1">
      <alignment horizontal="center" vertical="center"/>
    </xf>
    <xf numFmtId="0" fontId="0" fillId="5" borderId="21" xfId="0" applyFill="1" applyBorder="1" applyAlignment="1" applyProtection="1">
      <alignment horizontal="center" vertical="center"/>
    </xf>
    <xf numFmtId="0" fontId="0" fillId="17" borderId="22" xfId="0" applyFill="1" applyBorder="1" applyAlignment="1" applyProtection="1">
      <alignment horizontal="center" vertical="center" wrapText="1"/>
    </xf>
    <xf numFmtId="0" fontId="14" fillId="17" borderId="22" xfId="0" applyFont="1" applyFill="1" applyBorder="1" applyAlignment="1" applyProtection="1">
      <alignment horizontal="center" vertical="center" wrapText="1"/>
    </xf>
    <xf numFmtId="0" fontId="23" fillId="2" borderId="0" xfId="0" applyFont="1" applyFill="1" applyProtection="1"/>
    <xf numFmtId="0" fontId="23" fillId="2" borderId="0" xfId="0" applyFont="1" applyFill="1" applyBorder="1" applyProtection="1"/>
    <xf numFmtId="164" fontId="33" fillId="2" borderId="0" xfId="0" applyNumberFormat="1" applyFont="1" applyFill="1" applyBorder="1" applyAlignment="1" applyProtection="1">
      <alignment horizontal="center" vertical="center"/>
    </xf>
    <xf numFmtId="164" fontId="33" fillId="11" borderId="124" xfId="0" applyNumberFormat="1" applyFont="1" applyFill="1" applyBorder="1" applyAlignment="1" applyProtection="1">
      <alignment horizontal="center" vertical="center"/>
    </xf>
    <xf numFmtId="164" fontId="35" fillId="0" borderId="0" xfId="0" applyNumberFormat="1" applyFont="1" applyBorder="1" applyProtection="1"/>
    <xf numFmtId="0" fontId="0" fillId="17" borderId="23" xfId="0" applyFill="1" applyBorder="1" applyAlignment="1" applyProtection="1">
      <alignment horizontal="center" vertical="center" wrapText="1"/>
      <protection locked="0"/>
    </xf>
    <xf numFmtId="0" fontId="0" fillId="17" borderId="16" xfId="0" applyFill="1" applyBorder="1" applyAlignment="1" applyProtection="1">
      <alignment horizontal="center" vertical="center" wrapText="1"/>
      <protection locked="0"/>
    </xf>
    <xf numFmtId="44" fontId="0" fillId="17" borderId="16" xfId="51" applyFont="1" applyFill="1" applyBorder="1" applyAlignment="1" applyProtection="1">
      <alignment horizontal="center" vertical="center" wrapText="1"/>
      <protection locked="0"/>
    </xf>
    <xf numFmtId="0" fontId="31" fillId="2" borderId="16" xfId="0" applyFont="1" applyFill="1" applyBorder="1" applyAlignment="1" applyProtection="1">
      <alignment horizontal="center" vertical="center"/>
      <protection locked="0"/>
    </xf>
    <xf numFmtId="44" fontId="14" fillId="2" borderId="16" xfId="0" applyNumberFormat="1" applyFont="1" applyFill="1" applyBorder="1" applyAlignment="1" applyProtection="1">
      <alignment horizontal="center" vertical="center"/>
      <protection locked="0"/>
    </xf>
    <xf numFmtId="164" fontId="0" fillId="2" borderId="16" xfId="0" applyNumberFormat="1" applyFill="1" applyBorder="1" applyAlignment="1" applyProtection="1">
      <alignment vertical="center"/>
      <protection locked="0"/>
    </xf>
    <xf numFmtId="0" fontId="38" fillId="2" borderId="16" xfId="0" applyFont="1" applyFill="1" applyBorder="1" applyAlignment="1" applyProtection="1">
      <alignment horizontal="left" vertical="center" wrapText="1"/>
      <protection locked="0"/>
    </xf>
    <xf numFmtId="0" fontId="0" fillId="17" borderId="22" xfId="0" applyFill="1" applyBorder="1" applyAlignment="1" applyProtection="1">
      <alignment horizontal="center" vertical="center" wrapText="1"/>
      <protection locked="0"/>
    </xf>
    <xf numFmtId="44" fontId="0" fillId="17" borderId="22" xfId="51" applyFont="1" applyFill="1" applyBorder="1" applyAlignment="1" applyProtection="1">
      <alignment horizontal="center" vertical="center" wrapText="1"/>
      <protection locked="0"/>
    </xf>
    <xf numFmtId="0" fontId="31" fillId="2" borderId="22" xfId="0" applyFont="1" applyFill="1" applyBorder="1" applyAlignment="1" applyProtection="1">
      <alignment horizontal="center" vertical="center"/>
      <protection locked="0"/>
    </xf>
    <xf numFmtId="44" fontId="14" fillId="2" borderId="22" xfId="0" applyNumberFormat="1" applyFont="1" applyFill="1" applyBorder="1" applyAlignment="1" applyProtection="1">
      <alignment horizontal="center" vertical="center"/>
      <protection locked="0"/>
    </xf>
    <xf numFmtId="164" fontId="0" fillId="2" borderId="22" xfId="0" applyNumberFormat="1" applyFill="1" applyBorder="1" applyAlignment="1" applyProtection="1">
      <alignment vertical="center"/>
      <protection locked="0"/>
    </xf>
    <xf numFmtId="0" fontId="38" fillId="2" borderId="22" xfId="0" applyFont="1" applyFill="1" applyBorder="1" applyAlignment="1" applyProtection="1">
      <alignment horizontal="left" vertical="center" wrapText="1"/>
      <protection locked="0"/>
    </xf>
    <xf numFmtId="0" fontId="26" fillId="11" borderId="53" xfId="0" applyFont="1" applyFill="1" applyBorder="1" applyAlignment="1" applyProtection="1">
      <alignment horizontal="center" vertical="center" wrapText="1"/>
    </xf>
    <xf numFmtId="0" fontId="42" fillId="11" borderId="27" xfId="0" applyFont="1" applyFill="1" applyBorder="1" applyAlignment="1" applyProtection="1">
      <alignment horizontal="center" vertical="center" wrapText="1"/>
    </xf>
    <xf numFmtId="0" fontId="0" fillId="11" borderId="1" xfId="0" applyFill="1" applyBorder="1" applyProtection="1"/>
    <xf numFmtId="0" fontId="0" fillId="11" borderId="35" xfId="0" applyFill="1" applyBorder="1" applyAlignment="1" applyProtection="1">
      <alignment wrapText="1"/>
    </xf>
    <xf numFmtId="164" fontId="0" fillId="17" borderId="23" xfId="0" applyNumberFormat="1" applyFill="1" applyBorder="1" applyAlignment="1" applyProtection="1">
      <alignment vertical="center"/>
    </xf>
    <xf numFmtId="0" fontId="2" fillId="11" borderId="1" xfId="0" applyFont="1" applyFill="1" applyBorder="1" applyProtection="1"/>
    <xf numFmtId="164" fontId="0" fillId="17" borderId="22" xfId="0" applyNumberFormat="1" applyFill="1" applyBorder="1" applyAlignment="1" applyProtection="1">
      <alignment vertical="center"/>
    </xf>
    <xf numFmtId="0" fontId="33" fillId="2" borderId="0" xfId="0" applyFont="1" applyFill="1" applyBorder="1" applyAlignment="1" applyProtection="1">
      <alignment vertical="center"/>
    </xf>
    <xf numFmtId="0" fontId="33" fillId="2" borderId="0" xfId="0" applyFont="1" applyFill="1" applyBorder="1" applyAlignment="1" applyProtection="1">
      <alignment horizontal="center" vertical="center"/>
    </xf>
    <xf numFmtId="0" fontId="33" fillId="11" borderId="28" xfId="0" applyFont="1" applyFill="1" applyBorder="1" applyAlignment="1" applyProtection="1">
      <alignment horizontal="center" vertical="center"/>
    </xf>
    <xf numFmtId="0" fontId="23" fillId="2" borderId="8" xfId="0" applyFont="1" applyFill="1" applyBorder="1" applyProtection="1"/>
    <xf numFmtId="44" fontId="0" fillId="17" borderId="23" xfId="51" applyFont="1" applyFill="1" applyBorder="1" applyAlignment="1" applyProtection="1">
      <alignment horizontal="center" vertical="center" wrapText="1"/>
      <protection locked="0"/>
    </xf>
    <xf numFmtId="164" fontId="0" fillId="2" borderId="23" xfId="0" applyNumberFormat="1" applyFill="1" applyBorder="1" applyAlignment="1" applyProtection="1">
      <alignment vertical="center"/>
      <protection locked="0"/>
    </xf>
    <xf numFmtId="0" fontId="45" fillId="11" borderId="1" xfId="0" applyFont="1" applyFill="1" applyBorder="1" applyAlignment="1" applyProtection="1">
      <alignment horizontal="center" vertical="center" wrapText="1"/>
    </xf>
    <xf numFmtId="0" fontId="48" fillId="11" borderId="1" xfId="0" applyFont="1" applyFill="1" applyBorder="1" applyAlignment="1" applyProtection="1">
      <alignment horizontal="center" vertical="center" wrapText="1"/>
    </xf>
    <xf numFmtId="44" fontId="0" fillId="4" borderId="1" xfId="0" applyNumberFormat="1" applyFill="1" applyBorder="1" applyAlignment="1" applyProtection="1">
      <alignment vertical="center"/>
    </xf>
    <xf numFmtId="0" fontId="0" fillId="17" borderId="51" xfId="0" applyFill="1" applyBorder="1" applyAlignment="1" applyProtection="1">
      <alignment horizontal="center" vertical="center" wrapText="1"/>
    </xf>
    <xf numFmtId="0" fontId="35" fillId="11" borderId="28" xfId="0" applyFont="1" applyFill="1" applyBorder="1" applyProtection="1"/>
    <xf numFmtId="0" fontId="35" fillId="11" borderId="28" xfId="0" applyFont="1" applyFill="1" applyBorder="1" applyAlignment="1" applyProtection="1">
      <alignment horizontal="center"/>
    </xf>
    <xf numFmtId="164" fontId="35" fillId="0" borderId="0" xfId="0" applyNumberFormat="1" applyFont="1" applyProtection="1"/>
    <xf numFmtId="44" fontId="0" fillId="17" borderId="16" xfId="51" applyFont="1" applyFill="1" applyBorder="1" applyAlignment="1" applyProtection="1">
      <alignment horizontal="right" vertical="center" wrapText="1"/>
      <protection locked="0"/>
    </xf>
    <xf numFmtId="44" fontId="0" fillId="17" borderId="22" xfId="51" applyFont="1" applyFill="1" applyBorder="1" applyAlignment="1" applyProtection="1">
      <alignment horizontal="right" vertical="center" wrapText="1"/>
      <protection locked="0"/>
    </xf>
    <xf numFmtId="44" fontId="0" fillId="2" borderId="16" xfId="51" applyFont="1" applyFill="1" applyBorder="1" applyAlignment="1" applyProtection="1">
      <alignment vertical="center"/>
      <protection locked="0"/>
    </xf>
    <xf numFmtId="44" fontId="0" fillId="2" borderId="22" xfId="51" applyFont="1" applyFill="1" applyBorder="1" applyAlignment="1" applyProtection="1">
      <alignment vertical="center"/>
      <protection locked="0"/>
    </xf>
    <xf numFmtId="0" fontId="11" fillId="6" borderId="2" xfId="0" applyFont="1" applyFill="1" applyBorder="1" applyAlignment="1" applyProtection="1">
      <alignment horizontal="center" vertical="center"/>
    </xf>
    <xf numFmtId="0" fontId="0" fillId="0" borderId="0" xfId="0" applyProtection="1"/>
    <xf numFmtId="0" fontId="2" fillId="0" borderId="0" xfId="0" applyFont="1" applyProtection="1"/>
    <xf numFmtId="0" fontId="0" fillId="7" borderId="2" xfId="0" applyFill="1" applyBorder="1" applyAlignment="1" applyProtection="1">
      <alignment horizontal="center"/>
    </xf>
    <xf numFmtId="0" fontId="0" fillId="0" borderId="14" xfId="0" applyBorder="1" applyAlignment="1" applyProtection="1">
      <alignment horizontal="left" wrapText="1"/>
    </xf>
    <xf numFmtId="0" fontId="0" fillId="0" borderId="17" xfId="0" applyBorder="1" applyProtection="1"/>
    <xf numFmtId="0" fontId="0" fillId="0" borderId="10" xfId="0" applyBorder="1" applyAlignment="1" applyProtection="1">
      <alignment horizontal="left" wrapText="1"/>
    </xf>
    <xf numFmtId="0" fontId="0" fillId="0" borderId="12" xfId="0" applyBorder="1" applyProtection="1"/>
    <xf numFmtId="0" fontId="0" fillId="0" borderId="7" xfId="0" applyBorder="1" applyProtection="1"/>
    <xf numFmtId="0" fontId="0" fillId="0" borderId="42" xfId="0" applyBorder="1" applyProtection="1"/>
    <xf numFmtId="0" fontId="0" fillId="0" borderId="0" xfId="0" applyAlignment="1" applyProtection="1">
      <alignment horizontal="left" wrapText="1"/>
    </xf>
    <xf numFmtId="0" fontId="2" fillId="7" borderId="2" xfId="0" applyFont="1" applyFill="1" applyBorder="1" applyAlignment="1" applyProtection="1">
      <alignment horizontal="center" wrapText="1"/>
    </xf>
    <xf numFmtId="0" fontId="0" fillId="0" borderId="12" xfId="0" applyBorder="1" applyAlignment="1" applyProtection="1">
      <alignment horizontal="left" wrapText="1"/>
    </xf>
    <xf numFmtId="0" fontId="2" fillId="14" borderId="2" xfId="0" applyFont="1" applyFill="1" applyBorder="1" applyAlignment="1" applyProtection="1">
      <alignment horizontal="center" vertical="center"/>
    </xf>
    <xf numFmtId="0" fontId="2" fillId="14" borderId="2" xfId="0" applyFont="1" applyFill="1" applyBorder="1" applyAlignment="1" applyProtection="1">
      <alignment horizontal="center" vertical="center" wrapText="1"/>
    </xf>
    <xf numFmtId="0" fontId="2" fillId="14" borderId="3" xfId="0" applyFont="1" applyFill="1" applyBorder="1" applyAlignment="1" applyProtection="1">
      <alignment horizontal="center" vertical="center" wrapText="1"/>
    </xf>
    <xf numFmtId="0" fontId="0" fillId="0" borderId="10" xfId="0" applyBorder="1" applyProtection="1"/>
    <xf numFmtId="0" fontId="0" fillId="0" borderId="10" xfId="0" applyBorder="1" applyAlignment="1" applyProtection="1">
      <alignment vertical="center" wrapText="1"/>
    </xf>
    <xf numFmtId="0" fontId="0" fillId="0" borderId="14" xfId="0" applyBorder="1" applyAlignment="1" applyProtection="1">
      <alignment vertical="center" wrapText="1"/>
    </xf>
    <xf numFmtId="0" fontId="0" fillId="0" borderId="43" xfId="0" applyBorder="1" applyProtection="1"/>
    <xf numFmtId="2" fontId="0" fillId="0" borderId="64" xfId="0" applyNumberFormat="1" applyBorder="1" applyAlignment="1" applyProtection="1">
      <alignment horizontal="center" vertical="center"/>
    </xf>
    <xf numFmtId="0" fontId="0" fillId="0" borderId="14" xfId="0" applyBorder="1" applyProtection="1"/>
    <xf numFmtId="164" fontId="0" fillId="0" borderId="2" xfId="0" applyNumberFormat="1" applyBorder="1" applyAlignment="1" applyProtection="1">
      <alignment horizontal="center" vertical="center"/>
    </xf>
    <xf numFmtId="0" fontId="0" fillId="0" borderId="68" xfId="0" applyBorder="1" applyProtection="1"/>
    <xf numFmtId="2" fontId="0" fillId="0" borderId="17" xfId="0" applyNumberFormat="1" applyBorder="1" applyAlignment="1" applyProtection="1">
      <alignment horizontal="center" vertical="center"/>
    </xf>
    <xf numFmtId="0" fontId="0" fillId="0" borderId="14" xfId="0" applyBorder="1" applyAlignment="1" applyProtection="1">
      <alignment horizontal="left" vertical="center" wrapText="1"/>
    </xf>
    <xf numFmtId="0" fontId="22" fillId="5" borderId="66" xfId="0" applyFont="1" applyFill="1" applyBorder="1" applyProtection="1"/>
    <xf numFmtId="3" fontId="22" fillId="5" borderId="32" xfId="0" applyNumberFormat="1" applyFont="1" applyFill="1" applyBorder="1" applyAlignment="1" applyProtection="1">
      <alignment horizontal="center" vertical="center"/>
    </xf>
    <xf numFmtId="3" fontId="22" fillId="5" borderId="33" xfId="0" applyNumberFormat="1" applyFont="1" applyFill="1" applyBorder="1" applyAlignment="1" applyProtection="1">
      <alignment horizontal="center" vertical="center"/>
    </xf>
    <xf numFmtId="0" fontId="0" fillId="0" borderId="0" xfId="0" applyAlignment="1" applyProtection="1">
      <alignment horizontal="center" vertical="center"/>
    </xf>
    <xf numFmtId="0" fontId="22" fillId="5" borderId="39" xfId="0" applyFont="1" applyFill="1" applyBorder="1" applyProtection="1"/>
    <xf numFmtId="0" fontId="22" fillId="0" borderId="23" xfId="0" applyFont="1" applyBorder="1" applyAlignment="1" applyProtection="1">
      <alignment horizontal="center" vertical="center"/>
    </xf>
    <xf numFmtId="0" fontId="22" fillId="0" borderId="65" xfId="0" applyFont="1" applyBorder="1" applyAlignment="1" applyProtection="1">
      <alignment horizontal="center" vertical="center"/>
    </xf>
    <xf numFmtId="0" fontId="22" fillId="5" borderId="15" xfId="0" applyFont="1" applyFill="1" applyBorder="1" applyProtection="1"/>
    <xf numFmtId="0" fontId="22" fillId="5" borderId="25" xfId="0" applyFont="1" applyFill="1" applyBorder="1" applyProtection="1"/>
    <xf numFmtId="0" fontId="22" fillId="0" borderId="16" xfId="0" applyFont="1" applyBorder="1" applyAlignment="1" applyProtection="1">
      <alignment horizontal="center" vertical="center"/>
    </xf>
    <xf numFmtId="0" fontId="22" fillId="0" borderId="17" xfId="0" applyFont="1" applyBorder="1" applyAlignment="1" applyProtection="1">
      <alignment horizontal="center" vertical="center"/>
    </xf>
    <xf numFmtId="0" fontId="22" fillId="5" borderId="21" xfId="0" applyFont="1" applyFill="1" applyBorder="1" applyProtection="1"/>
    <xf numFmtId="0" fontId="22" fillId="0" borderId="22" xfId="0" applyFont="1" applyBorder="1" applyAlignment="1" applyProtection="1">
      <alignment horizontal="center" vertical="center"/>
    </xf>
    <xf numFmtId="0" fontId="22" fillId="0" borderId="42" xfId="0" applyFont="1" applyBorder="1" applyAlignment="1" applyProtection="1">
      <alignment horizontal="center" vertical="center"/>
    </xf>
    <xf numFmtId="0" fontId="22" fillId="5" borderId="25" xfId="0" applyFont="1" applyFill="1" applyBorder="1" applyAlignment="1" applyProtection="1">
      <alignment horizontal="center" vertical="center"/>
    </xf>
    <xf numFmtId="0" fontId="22" fillId="5" borderId="23" xfId="0" applyFont="1" applyFill="1" applyBorder="1" applyAlignment="1" applyProtection="1">
      <alignment horizontal="center" vertical="center"/>
    </xf>
    <xf numFmtId="0" fontId="22" fillId="5" borderId="65" xfId="0" applyFont="1" applyFill="1" applyBorder="1" applyAlignment="1" applyProtection="1">
      <alignment horizontal="center" vertical="center"/>
    </xf>
    <xf numFmtId="0" fontId="22" fillId="0" borderId="21" xfId="0" applyFont="1" applyBorder="1" applyAlignment="1" applyProtection="1">
      <alignment horizontal="center" vertical="center"/>
    </xf>
    <xf numFmtId="0" fontId="22" fillId="0" borderId="51" xfId="0" applyFont="1" applyBorder="1" applyAlignment="1" applyProtection="1">
      <alignment horizontal="center" vertical="center"/>
    </xf>
    <xf numFmtId="0" fontId="22" fillId="0" borderId="71" xfId="0" applyFont="1" applyBorder="1" applyAlignment="1" applyProtection="1">
      <alignment horizontal="center" vertical="center"/>
    </xf>
    <xf numFmtId="0" fontId="22" fillId="0" borderId="72" xfId="0" applyFont="1" applyBorder="1" applyAlignment="1" applyProtection="1">
      <alignment horizontal="center" vertical="center"/>
    </xf>
    <xf numFmtId="0" fontId="22" fillId="0" borderId="56" xfId="0" applyFont="1" applyBorder="1" applyAlignment="1" applyProtection="1">
      <alignment horizontal="center" vertical="center"/>
    </xf>
    <xf numFmtId="0" fontId="22" fillId="0" borderId="73" xfId="0" applyFont="1" applyBorder="1" applyAlignment="1" applyProtection="1">
      <alignment horizontal="center" vertical="center"/>
    </xf>
    <xf numFmtId="44" fontId="0" fillId="17" borderId="23" xfId="51" applyFont="1" applyFill="1" applyBorder="1" applyAlignment="1" applyProtection="1">
      <alignment horizontal="center" vertical="center"/>
      <protection locked="0"/>
    </xf>
    <xf numFmtId="166" fontId="0" fillId="17" borderId="23" xfId="129" applyNumberFormat="1" applyFont="1" applyFill="1" applyBorder="1" applyAlignment="1" applyProtection="1">
      <alignment horizontal="center" vertical="center"/>
      <protection locked="0"/>
    </xf>
    <xf numFmtId="164" fontId="0" fillId="17" borderId="16" xfId="0" applyNumberFormat="1" applyFill="1" applyBorder="1" applyAlignment="1" applyProtection="1">
      <alignment vertical="center"/>
    </xf>
    <xf numFmtId="0" fontId="38" fillId="2" borderId="23" xfId="0" applyFont="1" applyFill="1" applyBorder="1" applyAlignment="1" applyProtection="1">
      <alignment horizontal="left" vertical="center" wrapText="1"/>
      <protection locked="0"/>
    </xf>
    <xf numFmtId="44" fontId="0" fillId="17" borderId="22" xfId="51" applyFont="1" applyFill="1" applyBorder="1" applyAlignment="1" applyProtection="1">
      <alignment horizontal="center" vertical="center"/>
      <protection locked="0"/>
    </xf>
    <xf numFmtId="166" fontId="0" fillId="17" borderId="22" xfId="129" applyNumberFormat="1" applyFont="1" applyFill="1" applyBorder="1" applyAlignment="1" applyProtection="1">
      <alignment horizontal="center" vertical="center"/>
      <protection locked="0"/>
    </xf>
    <xf numFmtId="0" fontId="0" fillId="2" borderId="74" xfId="0" applyFill="1" applyBorder="1" applyProtection="1"/>
    <xf numFmtId="0" fontId="0" fillId="2" borderId="72" xfId="0" applyFill="1" applyBorder="1" applyProtection="1"/>
    <xf numFmtId="0" fontId="45" fillId="11" borderId="58" xfId="0" applyFont="1" applyFill="1" applyBorder="1" applyAlignment="1" applyProtection="1">
      <alignment horizontal="center" vertical="center" wrapText="1"/>
    </xf>
    <xf numFmtId="0" fontId="50" fillId="11" borderId="57" xfId="0" applyFont="1" applyFill="1" applyBorder="1" applyAlignment="1" applyProtection="1">
      <alignment vertical="center" wrapText="1"/>
    </xf>
    <xf numFmtId="0" fontId="0" fillId="2" borderId="73" xfId="0" applyFill="1" applyBorder="1" applyProtection="1"/>
    <xf numFmtId="0" fontId="0" fillId="17" borderId="80" xfId="0" applyFill="1" applyBorder="1" applyAlignment="1" applyProtection="1">
      <alignment horizontal="center" vertical="center" wrapText="1"/>
    </xf>
    <xf numFmtId="0" fontId="33" fillId="2" borderId="0" xfId="0" applyFont="1" applyFill="1" applyAlignment="1" applyProtection="1">
      <alignment vertical="center"/>
    </xf>
    <xf numFmtId="44" fontId="33" fillId="2" borderId="0" xfId="0" applyNumberFormat="1" applyFont="1" applyFill="1" applyAlignment="1" applyProtection="1">
      <alignment vertical="center"/>
    </xf>
    <xf numFmtId="44" fontId="33" fillId="11" borderId="12" xfId="0" applyNumberFormat="1" applyFont="1" applyFill="1" applyBorder="1" applyAlignment="1" applyProtection="1">
      <alignment horizontal="center" vertical="center"/>
    </xf>
    <xf numFmtId="0" fontId="39" fillId="16" borderId="77" xfId="0" applyFont="1" applyFill="1" applyBorder="1" applyAlignment="1" applyProtection="1">
      <alignment horizontal="center" vertical="center" wrapText="1"/>
    </xf>
    <xf numFmtId="0" fontId="39" fillId="16" borderId="87" xfId="0" applyFont="1" applyFill="1" applyBorder="1" applyAlignment="1" applyProtection="1">
      <alignment horizontal="center" vertical="center" wrapText="1"/>
    </xf>
    <xf numFmtId="0" fontId="39" fillId="16" borderId="75" xfId="0" applyFont="1" applyFill="1" applyBorder="1" applyAlignment="1" applyProtection="1">
      <alignment horizontal="center" vertical="center" wrapText="1"/>
    </xf>
    <xf numFmtId="0" fontId="52" fillId="0" borderId="85" xfId="0" applyFont="1" applyBorder="1" applyAlignment="1" applyProtection="1">
      <alignment horizontal="center" vertical="center" wrapText="1"/>
    </xf>
    <xf numFmtId="0" fontId="52" fillId="0" borderId="0" xfId="0" applyFont="1" applyAlignment="1" applyProtection="1">
      <alignment horizontal="center" vertical="center" wrapText="1"/>
    </xf>
    <xf numFmtId="0" fontId="52" fillId="0" borderId="86" xfId="0" applyFont="1" applyBorder="1" applyAlignment="1" applyProtection="1">
      <alignment horizontal="center" vertical="center" wrapText="1"/>
    </xf>
    <xf numFmtId="0" fontId="52" fillId="0" borderId="58" xfId="0" applyFont="1" applyBorder="1" applyAlignment="1" applyProtection="1">
      <alignment horizontal="center" vertical="center" wrapText="1"/>
    </xf>
    <xf numFmtId="0" fontId="52" fillId="0" borderId="79" xfId="0" applyFont="1" applyBorder="1" applyAlignment="1" applyProtection="1">
      <alignment horizontal="center" vertical="center" wrapText="1"/>
    </xf>
    <xf numFmtId="6" fontId="52" fillId="0" borderId="58" xfId="0" applyNumberFormat="1" applyFont="1" applyBorder="1" applyAlignment="1" applyProtection="1">
      <alignment horizontal="center" vertical="center" wrapText="1"/>
    </xf>
    <xf numFmtId="6" fontId="52" fillId="0" borderId="38" xfId="0" applyNumberFormat="1" applyFont="1" applyBorder="1" applyAlignment="1" applyProtection="1">
      <alignment horizontal="center" vertical="center" wrapText="1"/>
    </xf>
    <xf numFmtId="6" fontId="52" fillId="0" borderId="79" xfId="0" applyNumberFormat="1" applyFont="1" applyBorder="1" applyAlignment="1" applyProtection="1">
      <alignment horizontal="center" vertical="center" wrapText="1"/>
    </xf>
    <xf numFmtId="0" fontId="39" fillId="16" borderId="48" xfId="0" applyFont="1" applyFill="1" applyBorder="1" applyAlignment="1" applyProtection="1">
      <alignment horizontal="center" vertical="center" wrapText="1"/>
    </xf>
    <xf numFmtId="0" fontId="39" fillId="16" borderId="37" xfId="0" applyFont="1" applyFill="1" applyBorder="1" applyAlignment="1" applyProtection="1">
      <alignment horizontal="center" vertical="center" wrapText="1"/>
    </xf>
    <xf numFmtId="0" fontId="39" fillId="16" borderId="49" xfId="0" applyFont="1" applyFill="1" applyBorder="1" applyAlignment="1" applyProtection="1">
      <alignment horizontal="center" vertical="center" wrapText="1"/>
    </xf>
    <xf numFmtId="0" fontId="24" fillId="8" borderId="59" xfId="0" applyFont="1" applyFill="1" applyBorder="1" applyAlignment="1" applyProtection="1">
      <alignment horizontal="center" vertical="top" wrapText="1"/>
    </xf>
    <xf numFmtId="0" fontId="24" fillId="8" borderId="60" xfId="0" applyFont="1" applyFill="1" applyBorder="1" applyAlignment="1" applyProtection="1">
      <alignment horizontal="center" vertical="top" wrapText="1"/>
    </xf>
    <xf numFmtId="0" fontId="24" fillId="8" borderId="61" xfId="0" applyFont="1" applyFill="1" applyBorder="1" applyAlignment="1" applyProtection="1">
      <alignment horizontal="center" vertical="top" wrapText="1"/>
    </xf>
    <xf numFmtId="0" fontId="40" fillId="14" borderId="54" xfId="0" applyFont="1" applyFill="1" applyBorder="1" applyAlignment="1" applyProtection="1">
      <alignment horizontal="center" vertical="center"/>
    </xf>
    <xf numFmtId="0" fontId="40" fillId="14" borderId="6" xfId="0" applyFont="1" applyFill="1" applyBorder="1" applyAlignment="1" applyProtection="1">
      <alignment horizontal="center" vertical="center"/>
    </xf>
    <xf numFmtId="0" fontId="40" fillId="14" borderId="57" xfId="0" applyFont="1" applyFill="1" applyBorder="1" applyAlignment="1" applyProtection="1">
      <alignment horizontal="center" vertical="center"/>
    </xf>
    <xf numFmtId="0" fontId="52" fillId="0" borderId="83" xfId="0" applyFont="1" applyBorder="1" applyAlignment="1" applyProtection="1">
      <alignment horizontal="center" vertical="center" wrapText="1"/>
    </xf>
    <xf numFmtId="0" fontId="52" fillId="0" borderId="84" xfId="0" applyFont="1" applyBorder="1" applyAlignment="1" applyProtection="1">
      <alignment horizontal="center" vertical="center" wrapText="1"/>
    </xf>
    <xf numFmtId="0" fontId="52" fillId="0" borderId="37" xfId="0" applyFont="1" applyBorder="1" applyAlignment="1" applyProtection="1">
      <alignment horizontal="center" vertical="center" wrapText="1"/>
    </xf>
    <xf numFmtId="0" fontId="39" fillId="16" borderId="28" xfId="0" applyFont="1" applyFill="1" applyBorder="1" applyAlignment="1" applyProtection="1">
      <alignment horizontal="center" vertical="center" wrapText="1"/>
    </xf>
    <xf numFmtId="0" fontId="39" fillId="16" borderId="29" xfId="0" applyFont="1" applyFill="1" applyBorder="1" applyAlignment="1" applyProtection="1">
      <alignment horizontal="center" vertical="center" wrapText="1"/>
    </xf>
    <xf numFmtId="0" fontId="39" fillId="16" borderId="30" xfId="0" applyFont="1" applyFill="1" applyBorder="1" applyAlignment="1" applyProtection="1">
      <alignment horizontal="center" vertical="center" wrapText="1"/>
    </xf>
    <xf numFmtId="0" fontId="15" fillId="10" borderId="1" xfId="0" applyFont="1" applyFill="1" applyBorder="1" applyAlignment="1" applyProtection="1">
      <alignment horizontal="center" vertical="center" wrapText="1"/>
    </xf>
    <xf numFmtId="0" fontId="13" fillId="8" borderId="3" xfId="0" applyFont="1" applyFill="1" applyBorder="1" applyAlignment="1" applyProtection="1">
      <alignment horizontal="center" vertical="center"/>
    </xf>
    <xf numFmtId="0" fontId="13" fillId="8" borderId="5" xfId="0" applyFont="1" applyFill="1" applyBorder="1" applyAlignment="1" applyProtection="1">
      <alignment horizontal="center" vertical="center"/>
    </xf>
    <xf numFmtId="0" fontId="13" fillId="8" borderId="4" xfId="0" applyFont="1" applyFill="1" applyBorder="1" applyAlignment="1" applyProtection="1">
      <alignment horizontal="center" vertical="center"/>
    </xf>
    <xf numFmtId="0" fontId="22" fillId="16" borderId="43" xfId="0" applyFont="1" applyFill="1" applyBorder="1" applyAlignment="1" applyProtection="1">
      <alignment horizontal="center" vertical="center" wrapText="1"/>
    </xf>
    <xf numFmtId="0" fontId="22" fillId="16" borderId="7" xfId="0" applyFont="1" applyFill="1" applyBorder="1" applyAlignment="1" applyProtection="1">
      <alignment horizontal="center" vertical="center" wrapText="1"/>
    </xf>
    <xf numFmtId="0" fontId="22" fillId="16" borderId="44" xfId="0" applyFont="1" applyFill="1" applyBorder="1" applyAlignment="1" applyProtection="1">
      <alignment horizontal="center" vertical="center" wrapText="1"/>
    </xf>
    <xf numFmtId="0" fontId="22" fillId="16" borderId="8" xfId="0" applyFont="1" applyFill="1" applyBorder="1" applyAlignment="1" applyProtection="1">
      <alignment horizontal="center" vertical="center" wrapText="1"/>
    </xf>
    <xf numFmtId="0" fontId="22" fillId="16" borderId="0" xfId="0" applyFont="1" applyFill="1" applyAlignment="1" applyProtection="1">
      <alignment horizontal="center" vertical="center" wrapText="1"/>
    </xf>
    <xf numFmtId="0" fontId="22" fillId="16" borderId="9" xfId="0" applyFont="1" applyFill="1" applyBorder="1" applyAlignment="1" applyProtection="1">
      <alignment horizontal="center" vertical="center" wrapText="1"/>
    </xf>
    <xf numFmtId="0" fontId="22" fillId="16" borderId="28" xfId="0" applyFont="1" applyFill="1" applyBorder="1" applyAlignment="1" applyProtection="1">
      <alignment horizontal="center" vertical="center" wrapText="1"/>
    </xf>
    <xf numFmtId="0" fontId="22" fillId="16" borderId="29" xfId="0" applyFont="1" applyFill="1" applyBorder="1" applyAlignment="1" applyProtection="1">
      <alignment horizontal="center" vertical="center" wrapText="1"/>
    </xf>
    <xf numFmtId="0" fontId="22" fillId="16" borderId="30" xfId="0" applyFont="1" applyFill="1" applyBorder="1" applyAlignment="1" applyProtection="1">
      <alignment horizontal="center" vertical="center" wrapText="1"/>
    </xf>
    <xf numFmtId="0" fontId="38" fillId="2" borderId="37" xfId="0" applyFont="1" applyFill="1" applyBorder="1" applyAlignment="1" applyProtection="1">
      <alignment horizontal="center" vertical="center"/>
    </xf>
    <xf numFmtId="0" fontId="39" fillId="16" borderId="45" xfId="0" applyFont="1" applyFill="1" applyBorder="1" applyAlignment="1" applyProtection="1">
      <alignment horizontal="center" vertical="center" wrapText="1"/>
    </xf>
    <xf numFmtId="0" fontId="39" fillId="16" borderId="6" xfId="0" applyFont="1" applyFill="1" applyBorder="1" applyAlignment="1" applyProtection="1">
      <alignment horizontal="center" vertical="center" wrapText="1"/>
    </xf>
    <xf numFmtId="0" fontId="39" fillId="16" borderId="47" xfId="0" applyFont="1" applyFill="1" applyBorder="1" applyAlignment="1" applyProtection="1">
      <alignment horizontal="center" vertical="center" wrapText="1"/>
    </xf>
    <xf numFmtId="0" fontId="28" fillId="14" borderId="26" xfId="0" applyFont="1" applyFill="1" applyBorder="1" applyAlignment="1" applyProtection="1">
      <alignment horizontal="center" vertical="center" wrapText="1"/>
    </xf>
    <xf numFmtId="0" fontId="0" fillId="2" borderId="111" xfId="0" applyFill="1" applyBorder="1" applyAlignment="1" applyProtection="1">
      <alignment horizontal="left"/>
    </xf>
    <xf numFmtId="0" fontId="0" fillId="2" borderId="112" xfId="0" applyFill="1" applyBorder="1" applyAlignment="1" applyProtection="1">
      <alignment horizontal="left"/>
    </xf>
    <xf numFmtId="0" fontId="0" fillId="2" borderId="113" xfId="0" applyFill="1" applyBorder="1" applyAlignment="1" applyProtection="1">
      <alignment horizontal="left"/>
    </xf>
    <xf numFmtId="0" fontId="0" fillId="2" borderId="121" xfId="0" applyFill="1" applyBorder="1" applyAlignment="1" applyProtection="1">
      <alignment horizontal="left"/>
    </xf>
    <xf numFmtId="0" fontId="0" fillId="2" borderId="122" xfId="0" applyFill="1" applyBorder="1" applyAlignment="1" applyProtection="1">
      <alignment horizontal="left"/>
    </xf>
    <xf numFmtId="0" fontId="0" fillId="2" borderId="123" xfId="0" applyFill="1" applyBorder="1" applyAlignment="1" applyProtection="1">
      <alignment horizontal="left"/>
    </xf>
    <xf numFmtId="0" fontId="0" fillId="2" borderId="120" xfId="0" applyFill="1" applyBorder="1" applyAlignment="1" applyProtection="1">
      <alignment horizontal="left"/>
    </xf>
    <xf numFmtId="0" fontId="0" fillId="2" borderId="105" xfId="0" applyFill="1" applyBorder="1" applyAlignment="1" applyProtection="1">
      <alignment horizontal="left"/>
    </xf>
    <xf numFmtId="0" fontId="0" fillId="2" borderId="106" xfId="0" applyFill="1" applyBorder="1" applyAlignment="1" applyProtection="1">
      <alignment horizontal="left"/>
    </xf>
    <xf numFmtId="0" fontId="0" fillId="2" borderId="97" xfId="0" applyFill="1" applyBorder="1" applyAlignment="1" applyProtection="1">
      <alignment horizontal="center" vertical="center" wrapText="1"/>
    </xf>
    <xf numFmtId="0" fontId="0" fillId="2" borderId="98" xfId="0" applyFill="1" applyBorder="1" applyAlignment="1" applyProtection="1">
      <alignment horizontal="center" vertical="center" wrapText="1"/>
    </xf>
    <xf numFmtId="0" fontId="0" fillId="2" borderId="107" xfId="0" applyFill="1" applyBorder="1" applyAlignment="1" applyProtection="1">
      <alignment horizontal="center" vertical="center" wrapText="1"/>
    </xf>
    <xf numFmtId="0" fontId="0" fillId="2" borderId="99" xfId="0" applyFill="1" applyBorder="1" applyAlignment="1" applyProtection="1">
      <alignment horizontal="center" vertical="center" wrapText="1"/>
    </xf>
    <xf numFmtId="0" fontId="0" fillId="2" borderId="100" xfId="0" applyFill="1" applyBorder="1" applyAlignment="1" applyProtection="1">
      <alignment horizontal="center" vertical="center" wrapText="1"/>
    </xf>
    <xf numFmtId="0" fontId="0" fillId="2" borderId="108" xfId="0" applyFill="1" applyBorder="1" applyAlignment="1" applyProtection="1">
      <alignment horizontal="center" vertical="center" wrapText="1"/>
    </xf>
    <xf numFmtId="0" fontId="36" fillId="16" borderId="48" xfId="52" applyFill="1" applyBorder="1" applyAlignment="1" applyProtection="1">
      <alignment horizontal="center" vertical="center" wrapText="1"/>
    </xf>
    <xf numFmtId="0" fontId="36" fillId="16" borderId="37" xfId="52" applyFill="1" applyBorder="1" applyAlignment="1" applyProtection="1">
      <alignment horizontal="center" vertical="center" wrapText="1"/>
    </xf>
    <xf numFmtId="0" fontId="36" fillId="16" borderId="49" xfId="52" applyFill="1" applyBorder="1" applyAlignment="1" applyProtection="1">
      <alignment horizontal="center" vertical="center" wrapText="1"/>
    </xf>
    <xf numFmtId="0" fontId="36" fillId="16" borderId="8" xfId="52" applyFill="1" applyBorder="1" applyAlignment="1" applyProtection="1">
      <alignment horizontal="center" vertical="center" wrapText="1"/>
    </xf>
    <xf numFmtId="0" fontId="36" fillId="16" borderId="0" xfId="52" applyFill="1" applyBorder="1" applyAlignment="1" applyProtection="1">
      <alignment horizontal="center" vertical="center" wrapText="1"/>
    </xf>
    <xf numFmtId="0" fontId="36" fillId="16" borderId="9" xfId="52" applyFill="1" applyBorder="1" applyAlignment="1" applyProtection="1">
      <alignment horizontal="center" vertical="center" wrapText="1"/>
    </xf>
    <xf numFmtId="0" fontId="36" fillId="16" borderId="62" xfId="52" applyFill="1" applyBorder="1" applyAlignment="1" applyProtection="1">
      <alignment horizontal="center" vertical="center" wrapText="1"/>
    </xf>
    <xf numFmtId="0" fontId="36" fillId="16" borderId="38" xfId="52" applyFill="1" applyBorder="1" applyAlignment="1" applyProtection="1">
      <alignment horizontal="center" vertical="center" wrapText="1"/>
    </xf>
    <xf numFmtId="0" fontId="36" fillId="16" borderId="63" xfId="52" applyFill="1" applyBorder="1" applyAlignment="1" applyProtection="1">
      <alignment horizontal="center" vertical="center" wrapText="1"/>
    </xf>
    <xf numFmtId="0" fontId="0" fillId="2" borderId="110" xfId="0" applyFill="1" applyBorder="1" applyAlignment="1" applyProtection="1">
      <alignment horizontal="left"/>
    </xf>
    <xf numFmtId="0" fontId="0" fillId="2" borderId="103" xfId="0" applyFill="1" applyBorder="1" applyAlignment="1" applyProtection="1">
      <alignment horizontal="left"/>
    </xf>
    <xf numFmtId="0" fontId="0" fillId="2" borderId="104" xfId="0" applyFill="1" applyBorder="1" applyAlignment="1" applyProtection="1">
      <alignment horizontal="left"/>
    </xf>
    <xf numFmtId="0" fontId="0" fillId="2" borderId="114" xfId="0" applyFill="1" applyBorder="1" applyAlignment="1" applyProtection="1">
      <alignment horizontal="left"/>
    </xf>
    <xf numFmtId="0" fontId="0" fillId="2" borderId="115" xfId="0" applyFill="1" applyBorder="1" applyAlignment="1" applyProtection="1">
      <alignment horizontal="left"/>
    </xf>
    <xf numFmtId="0" fontId="0" fillId="2" borderId="116" xfId="0" applyFill="1" applyBorder="1" applyAlignment="1" applyProtection="1">
      <alignment horizontal="left"/>
    </xf>
    <xf numFmtId="0" fontId="0" fillId="2" borderId="101" xfId="0" applyFill="1" applyBorder="1" applyAlignment="1" applyProtection="1">
      <alignment horizontal="center" vertical="center" wrapText="1"/>
    </xf>
    <xf numFmtId="0" fontId="0" fillId="2" borderId="102" xfId="0" applyFill="1" applyBorder="1" applyAlignment="1" applyProtection="1">
      <alignment horizontal="center" vertical="center" wrapText="1"/>
    </xf>
    <xf numFmtId="0" fontId="0" fillId="2" borderId="109" xfId="0" applyFill="1" applyBorder="1" applyAlignment="1" applyProtection="1">
      <alignment horizontal="center" vertical="center" wrapText="1"/>
    </xf>
    <xf numFmtId="0" fontId="0" fillId="2" borderId="117" xfId="0" applyFill="1" applyBorder="1" applyAlignment="1" applyProtection="1">
      <alignment horizontal="left"/>
    </xf>
    <xf numFmtId="0" fontId="0" fillId="2" borderId="118" xfId="0" applyFill="1" applyBorder="1" applyAlignment="1" applyProtection="1">
      <alignment horizontal="left"/>
    </xf>
    <xf numFmtId="0" fontId="0" fillId="2" borderId="119" xfId="0" applyFill="1" applyBorder="1" applyAlignment="1" applyProtection="1">
      <alignment horizontal="left"/>
    </xf>
    <xf numFmtId="165" fontId="0" fillId="2" borderId="77" xfId="0" applyNumberFormat="1" applyFill="1" applyBorder="1" applyAlignment="1" applyProtection="1">
      <alignment horizontal="center" vertical="center"/>
      <protection locked="0" hidden="1"/>
    </xf>
    <xf numFmtId="165" fontId="0" fillId="2" borderId="75" xfId="0" applyNumberFormat="1" applyFill="1" applyBorder="1" applyAlignment="1" applyProtection="1">
      <alignment horizontal="center" vertical="center"/>
      <protection locked="0" hidden="1"/>
    </xf>
    <xf numFmtId="0" fontId="16" fillId="10" borderId="3" xfId="0" applyFont="1" applyFill="1" applyBorder="1" applyAlignment="1" applyProtection="1">
      <alignment horizontal="center" vertical="center" wrapText="1"/>
      <protection hidden="1"/>
    </xf>
    <xf numFmtId="0" fontId="16" fillId="10" borderId="4" xfId="0" applyFont="1" applyFill="1" applyBorder="1" applyAlignment="1" applyProtection="1">
      <alignment horizontal="center" vertical="center" wrapText="1"/>
      <protection hidden="1"/>
    </xf>
    <xf numFmtId="0" fontId="30" fillId="8" borderId="59" xfId="0" applyFont="1" applyFill="1" applyBorder="1" applyAlignment="1" applyProtection="1">
      <alignment horizontal="center" vertical="center" wrapText="1"/>
      <protection hidden="1"/>
    </xf>
    <xf numFmtId="0" fontId="30" fillId="8" borderId="61" xfId="0" applyFont="1" applyFill="1" applyBorder="1" applyAlignment="1" applyProtection="1">
      <alignment horizontal="center" vertical="center" wrapText="1"/>
      <protection hidden="1"/>
    </xf>
    <xf numFmtId="0" fontId="15" fillId="10" borderId="1" xfId="0" applyFont="1" applyFill="1" applyBorder="1" applyAlignment="1" applyProtection="1">
      <alignment horizontal="center" vertical="center" wrapText="1"/>
      <protection hidden="1"/>
    </xf>
    <xf numFmtId="0" fontId="15" fillId="10" borderId="54" xfId="0" applyFont="1" applyFill="1" applyBorder="1" applyAlignment="1" applyProtection="1">
      <alignment horizontal="center" vertical="center" wrapText="1"/>
      <protection hidden="1"/>
    </xf>
    <xf numFmtId="0" fontId="15" fillId="10" borderId="6" xfId="0" applyFont="1" applyFill="1" applyBorder="1" applyAlignment="1" applyProtection="1">
      <alignment horizontal="center" vertical="center" wrapText="1"/>
      <protection hidden="1"/>
    </xf>
    <xf numFmtId="0" fontId="15" fillId="10" borderId="57" xfId="0" applyFont="1" applyFill="1" applyBorder="1" applyAlignment="1" applyProtection="1">
      <alignment horizontal="center" vertical="center" wrapText="1"/>
      <protection hidden="1"/>
    </xf>
    <xf numFmtId="0" fontId="11" fillId="8" borderId="27" xfId="0" applyFont="1" applyFill="1" applyBorder="1" applyAlignment="1" applyProtection="1">
      <alignment horizontal="center" vertical="center"/>
      <protection hidden="1"/>
    </xf>
    <xf numFmtId="0" fontId="23" fillId="2" borderId="54" xfId="0" applyFont="1" applyFill="1" applyBorder="1" applyAlignment="1" applyProtection="1">
      <alignment horizontal="center" vertical="center" wrapText="1"/>
      <protection locked="0" hidden="1"/>
    </xf>
    <xf numFmtId="0" fontId="23" fillId="2" borderId="6" xfId="0" applyFont="1" applyFill="1" applyBorder="1" applyAlignment="1" applyProtection="1">
      <alignment horizontal="center" vertical="center" wrapText="1"/>
      <protection locked="0" hidden="1"/>
    </xf>
    <xf numFmtId="0" fontId="23" fillId="2" borderId="57" xfId="0" applyFont="1" applyFill="1" applyBorder="1" applyAlignment="1" applyProtection="1">
      <alignment horizontal="center" vertical="center" wrapText="1"/>
      <protection locked="0" hidden="1"/>
    </xf>
    <xf numFmtId="0" fontId="11" fillId="8" borderId="26" xfId="0" applyFont="1" applyFill="1" applyBorder="1" applyAlignment="1" applyProtection="1">
      <alignment horizontal="center" vertical="center"/>
      <protection hidden="1"/>
    </xf>
    <xf numFmtId="44" fontId="33" fillId="9" borderId="3" xfId="0" applyNumberFormat="1" applyFont="1" applyFill="1" applyBorder="1" applyAlignment="1" applyProtection="1">
      <alignment horizontal="center" vertical="center"/>
      <protection hidden="1"/>
    </xf>
    <xf numFmtId="44" fontId="33" fillId="9" borderId="4" xfId="0" applyNumberFormat="1" applyFont="1" applyFill="1" applyBorder="1" applyAlignment="1" applyProtection="1">
      <alignment horizontal="center" vertical="center"/>
      <protection hidden="1"/>
    </xf>
    <xf numFmtId="0" fontId="20" fillId="13" borderId="3" xfId="0" applyFont="1" applyFill="1" applyBorder="1" applyAlignment="1" applyProtection="1">
      <alignment horizontal="center" vertical="center"/>
      <protection hidden="1"/>
    </xf>
    <xf numFmtId="0" fontId="20" fillId="13" borderId="5" xfId="0" applyFont="1" applyFill="1" applyBorder="1" applyAlignment="1" applyProtection="1">
      <alignment horizontal="center" vertical="center"/>
      <protection hidden="1"/>
    </xf>
    <xf numFmtId="0" fontId="20" fillId="13" borderId="4" xfId="0" applyFont="1" applyFill="1" applyBorder="1" applyAlignment="1" applyProtection="1">
      <alignment horizontal="center" vertical="center"/>
      <protection hidden="1"/>
    </xf>
    <xf numFmtId="0" fontId="13" fillId="9" borderId="3" xfId="0" applyFont="1" applyFill="1" applyBorder="1" applyAlignment="1" applyProtection="1">
      <alignment horizontal="center" vertical="center" wrapText="1"/>
      <protection hidden="1"/>
    </xf>
    <xf numFmtId="0" fontId="13" fillId="9" borderId="5" xfId="0" applyFont="1" applyFill="1" applyBorder="1" applyAlignment="1" applyProtection="1">
      <alignment horizontal="center" vertical="center" wrapText="1"/>
      <protection hidden="1"/>
    </xf>
    <xf numFmtId="0" fontId="26" fillId="8" borderId="31" xfId="0" applyFont="1" applyFill="1" applyBorder="1" applyAlignment="1" applyProtection="1">
      <alignment horizontal="center" vertical="center" wrapText="1"/>
      <protection hidden="1"/>
    </xf>
    <xf numFmtId="0" fontId="26" fillId="8" borderId="34" xfId="0" applyFont="1" applyFill="1" applyBorder="1" applyAlignment="1" applyProtection="1">
      <alignment horizontal="center" vertical="center" wrapText="1"/>
      <protection hidden="1"/>
    </xf>
    <xf numFmtId="0" fontId="45" fillId="8" borderId="54" xfId="0" applyFont="1" applyFill="1" applyBorder="1" applyAlignment="1" applyProtection="1">
      <alignment horizontal="center" vertical="center" wrapText="1"/>
      <protection hidden="1"/>
    </xf>
    <xf numFmtId="0" fontId="45" fillId="8" borderId="6" xfId="0" applyFont="1" applyFill="1" applyBorder="1" applyAlignment="1" applyProtection="1">
      <alignment horizontal="center" vertical="center" wrapText="1"/>
      <protection hidden="1"/>
    </xf>
    <xf numFmtId="0" fontId="45" fillId="8" borderId="57" xfId="0" applyFont="1" applyFill="1" applyBorder="1" applyAlignment="1" applyProtection="1">
      <alignment horizontal="center" vertical="center" wrapText="1"/>
      <protection hidden="1"/>
    </xf>
    <xf numFmtId="0" fontId="13" fillId="9" borderId="43" xfId="0" applyFont="1" applyFill="1" applyBorder="1" applyAlignment="1" applyProtection="1">
      <alignment horizontal="center" vertical="center" wrapText="1"/>
      <protection hidden="1"/>
    </xf>
    <xf numFmtId="0" fontId="13" fillId="9" borderId="7" xfId="0" applyFont="1" applyFill="1" applyBorder="1" applyAlignment="1" applyProtection="1">
      <alignment horizontal="center" vertical="center"/>
      <protection hidden="1"/>
    </xf>
    <xf numFmtId="0" fontId="13" fillId="9" borderId="44" xfId="0" applyFont="1" applyFill="1" applyBorder="1" applyAlignment="1" applyProtection="1">
      <alignment horizontal="center" vertical="center"/>
      <protection hidden="1"/>
    </xf>
    <xf numFmtId="0" fontId="26" fillId="8" borderId="53" xfId="0" applyFont="1" applyFill="1" applyBorder="1" applyAlignment="1" applyProtection="1">
      <alignment horizontal="center" vertical="center" wrapText="1"/>
      <protection hidden="1"/>
    </xf>
    <xf numFmtId="0" fontId="26" fillId="8" borderId="70" xfId="0" applyFont="1" applyFill="1" applyBorder="1" applyAlignment="1" applyProtection="1">
      <alignment horizontal="center" vertical="center" wrapText="1"/>
      <protection hidden="1"/>
    </xf>
    <xf numFmtId="0" fontId="4" fillId="2" borderId="29" xfId="0" applyFont="1" applyFill="1" applyBorder="1" applyAlignment="1" applyProtection="1">
      <alignment horizontal="center" vertical="center" wrapText="1"/>
    </xf>
    <xf numFmtId="0" fontId="11" fillId="11" borderId="1" xfId="0" applyFont="1" applyFill="1" applyBorder="1" applyAlignment="1" applyProtection="1">
      <alignment horizontal="center" vertical="center"/>
    </xf>
    <xf numFmtId="0" fontId="15" fillId="15" borderId="54" xfId="0" applyFont="1" applyFill="1" applyBorder="1" applyAlignment="1" applyProtection="1">
      <alignment horizontal="center" vertical="center" wrapText="1"/>
    </xf>
    <xf numFmtId="0" fontId="15" fillId="15" borderId="6" xfId="0" applyFont="1" applyFill="1" applyBorder="1" applyAlignment="1" applyProtection="1">
      <alignment horizontal="center" vertical="center" wrapText="1"/>
    </xf>
    <xf numFmtId="0" fontId="15" fillId="15" borderId="57" xfId="0" applyFont="1" applyFill="1" applyBorder="1" applyAlignment="1" applyProtection="1">
      <alignment horizontal="center" vertical="center" wrapText="1"/>
    </xf>
    <xf numFmtId="0" fontId="23" fillId="2" borderId="54" xfId="0" applyFont="1" applyFill="1" applyBorder="1" applyAlignment="1" applyProtection="1">
      <alignment horizontal="center" vertical="center" wrapText="1"/>
      <protection locked="0"/>
    </xf>
    <xf numFmtId="0" fontId="23" fillId="2" borderId="6" xfId="0" applyFont="1" applyFill="1" applyBorder="1" applyAlignment="1" applyProtection="1">
      <alignment horizontal="center" vertical="center" wrapText="1"/>
      <protection locked="0"/>
    </xf>
    <xf numFmtId="0" fontId="23" fillId="2" borderId="57" xfId="0" applyFont="1" applyFill="1" applyBorder="1" applyAlignment="1" applyProtection="1">
      <alignment horizontal="center" vertical="center" wrapText="1"/>
      <protection locked="0"/>
    </xf>
    <xf numFmtId="0" fontId="49" fillId="15" borderId="3" xfId="0" applyFont="1" applyFill="1" applyBorder="1" applyAlignment="1" applyProtection="1">
      <alignment horizontal="center" vertical="center"/>
    </xf>
    <xf numFmtId="0" fontId="49" fillId="15" borderId="5" xfId="0" applyFont="1" applyFill="1" applyBorder="1" applyAlignment="1" applyProtection="1">
      <alignment horizontal="center" vertical="center"/>
    </xf>
    <xf numFmtId="0" fontId="49" fillId="15" borderId="4" xfId="0" applyFont="1" applyFill="1" applyBorder="1" applyAlignment="1" applyProtection="1">
      <alignment horizontal="center" vertical="center"/>
    </xf>
    <xf numFmtId="0" fontId="13" fillId="18" borderId="3" xfId="0" applyFont="1" applyFill="1" applyBorder="1" applyAlignment="1" applyProtection="1">
      <alignment horizontal="center" vertical="center" wrapText="1"/>
    </xf>
    <xf numFmtId="0" fontId="13" fillId="18" borderId="5" xfId="0" applyFont="1" applyFill="1" applyBorder="1" applyAlignment="1" applyProtection="1">
      <alignment horizontal="center" vertical="center" wrapText="1"/>
    </xf>
    <xf numFmtId="0" fontId="13" fillId="18" borderId="4" xfId="0" applyFont="1" applyFill="1" applyBorder="1" applyAlignment="1" applyProtection="1">
      <alignment horizontal="center" vertical="center" wrapText="1"/>
    </xf>
    <xf numFmtId="0" fontId="26" fillId="11" borderId="31" xfId="0" applyFont="1" applyFill="1" applyBorder="1" applyAlignment="1" applyProtection="1">
      <alignment horizontal="center" vertical="center" wrapText="1"/>
    </xf>
    <xf numFmtId="0" fontId="26" fillId="11" borderId="34" xfId="0" applyFont="1" applyFill="1" applyBorder="1" applyAlignment="1" applyProtection="1">
      <alignment horizontal="center" vertical="center" wrapText="1"/>
    </xf>
    <xf numFmtId="0" fontId="45" fillId="11" borderId="54" xfId="0" applyFont="1" applyFill="1" applyBorder="1" applyAlignment="1" applyProtection="1">
      <alignment horizontal="center" vertical="center" wrapText="1"/>
    </xf>
    <xf numFmtId="0" fontId="45" fillId="11" borderId="6" xfId="0" applyFont="1" applyFill="1" applyBorder="1" applyAlignment="1" applyProtection="1">
      <alignment horizontal="center" vertical="center" wrapText="1"/>
    </xf>
    <xf numFmtId="0" fontId="45" fillId="11" borderId="57" xfId="0" applyFont="1" applyFill="1" applyBorder="1" applyAlignment="1" applyProtection="1">
      <alignment horizontal="center" vertical="center" wrapText="1"/>
    </xf>
    <xf numFmtId="0" fontId="30" fillId="11" borderId="54" xfId="0" applyFont="1" applyFill="1" applyBorder="1" applyAlignment="1" applyProtection="1">
      <alignment horizontal="center" vertical="center" wrapText="1"/>
    </xf>
    <xf numFmtId="0" fontId="30" fillId="11" borderId="6" xfId="0" applyFont="1" applyFill="1" applyBorder="1" applyAlignment="1" applyProtection="1">
      <alignment horizontal="center" vertical="center" wrapText="1"/>
    </xf>
    <xf numFmtId="0" fontId="30" fillId="11" borderId="57" xfId="0" applyFont="1" applyFill="1" applyBorder="1" applyAlignment="1" applyProtection="1">
      <alignment horizontal="center" vertical="center" wrapText="1"/>
    </xf>
    <xf numFmtId="0" fontId="20" fillId="15" borderId="3" xfId="0" applyFont="1" applyFill="1" applyBorder="1" applyAlignment="1" applyProtection="1">
      <alignment horizontal="center" vertical="center"/>
    </xf>
    <xf numFmtId="0" fontId="20" fillId="15" borderId="5" xfId="0" applyFont="1" applyFill="1" applyBorder="1" applyAlignment="1" applyProtection="1">
      <alignment horizontal="center" vertical="center"/>
    </xf>
    <xf numFmtId="0" fontId="20" fillId="15" borderId="4" xfId="0" applyFont="1" applyFill="1" applyBorder="1" applyAlignment="1" applyProtection="1">
      <alignment horizontal="center" vertical="center"/>
    </xf>
    <xf numFmtId="0" fontId="26" fillId="11" borderId="53" xfId="0" applyFont="1" applyFill="1" applyBorder="1" applyAlignment="1" applyProtection="1">
      <alignment horizontal="center" vertical="center" wrapText="1"/>
    </xf>
    <xf numFmtId="0" fontId="26" fillId="11" borderId="60" xfId="0" applyFont="1" applyFill="1" applyBorder="1" applyAlignment="1" applyProtection="1">
      <alignment horizontal="center" vertical="center" wrapText="1"/>
    </xf>
    <xf numFmtId="0" fontId="26" fillId="11" borderId="70" xfId="0" applyFont="1" applyFill="1" applyBorder="1" applyAlignment="1" applyProtection="1">
      <alignment horizontal="center" vertical="center" wrapText="1"/>
    </xf>
    <xf numFmtId="0" fontId="42" fillId="11" borderId="54" xfId="0" applyFont="1" applyFill="1" applyBorder="1" applyAlignment="1" applyProtection="1">
      <alignment horizontal="center" vertical="center" wrapText="1"/>
    </xf>
    <xf numFmtId="0" fontId="42" fillId="11" borderId="57" xfId="0" applyFont="1" applyFill="1" applyBorder="1" applyAlignment="1" applyProtection="1">
      <alignment horizontal="center" vertical="center" wrapText="1"/>
    </xf>
    <xf numFmtId="0" fontId="4" fillId="14" borderId="20" xfId="0" applyFont="1" applyFill="1" applyBorder="1" applyAlignment="1" applyProtection="1">
      <alignment horizontal="center"/>
    </xf>
    <xf numFmtId="0" fontId="4" fillId="14" borderId="18" xfId="0" applyFont="1" applyFill="1" applyBorder="1" applyAlignment="1" applyProtection="1">
      <alignment horizontal="center"/>
    </xf>
    <xf numFmtId="0" fontId="4" fillId="14" borderId="19" xfId="0" applyFont="1" applyFill="1" applyBorder="1" applyAlignment="1" applyProtection="1">
      <alignment horizontal="center"/>
    </xf>
    <xf numFmtId="0" fontId="2" fillId="14" borderId="20" xfId="0" applyFont="1" applyFill="1" applyBorder="1" applyAlignment="1" applyProtection="1">
      <alignment horizontal="center"/>
    </xf>
    <xf numFmtId="0" fontId="2" fillId="14" borderId="19" xfId="0" applyFont="1" applyFill="1" applyBorder="1" applyAlignment="1" applyProtection="1">
      <alignment horizontal="center"/>
    </xf>
  </cellXfs>
  <cellStyles count="172">
    <cellStyle name="20 % - Accent1" xfId="146" builtinId="30" customBuiltin="1"/>
    <cellStyle name="20 % - Accent2" xfId="149" builtinId="34" customBuiltin="1"/>
    <cellStyle name="20 % - Accent3" xfId="152" builtinId="38" customBuiltin="1"/>
    <cellStyle name="20 % - Accent4" xfId="155" builtinId="42" customBuiltin="1"/>
    <cellStyle name="20 % - Accent5" xfId="158" builtinId="46" customBuiltin="1"/>
    <cellStyle name="20 % - Accent6" xfId="161" builtinId="50" customBuiltin="1"/>
    <cellStyle name="40 % - Accent1" xfId="147" builtinId="31" customBuiltin="1"/>
    <cellStyle name="40 % - Accent2" xfId="150" builtinId="35" customBuiltin="1"/>
    <cellStyle name="40 % - Accent3" xfId="153" builtinId="39" customBuiltin="1"/>
    <cellStyle name="40 % - Accent4" xfId="156" builtinId="43" customBuiltin="1"/>
    <cellStyle name="40 % - Accent5" xfId="159" builtinId="47" customBuiltin="1"/>
    <cellStyle name="40 % - Accent6" xfId="162" builtinId="51" customBuiltin="1"/>
    <cellStyle name="60 % - Accent1 2" xfId="164"/>
    <cellStyle name="60 % - Accent2 2" xfId="165"/>
    <cellStyle name="60 % - Accent3 2" xfId="166"/>
    <cellStyle name="60 % - Accent4 2" xfId="167"/>
    <cellStyle name="60 % - Accent5 2" xfId="168"/>
    <cellStyle name="60 % - Accent6 2" xfId="169"/>
    <cellStyle name="à saisir" xfId="5"/>
    <cellStyle name="Accent1" xfId="145" builtinId="29" customBuiltin="1"/>
    <cellStyle name="Accent2" xfId="148" builtinId="33" customBuiltin="1"/>
    <cellStyle name="Accent3" xfId="151" builtinId="37" customBuiltin="1"/>
    <cellStyle name="Accent4" xfId="154" builtinId="41" customBuiltin="1"/>
    <cellStyle name="Accent5" xfId="157" builtinId="45" customBuiltin="1"/>
    <cellStyle name="Accent6" xfId="160" builtinId="49" customBuiltin="1"/>
    <cellStyle name="Avertissement" xfId="141" builtinId="11" customBuiltin="1"/>
    <cellStyle name="Cadre DDR" xfId="50"/>
    <cellStyle name="Cadre SI" xfId="49"/>
    <cellStyle name="Calcul" xfId="138" builtinId="22" customBuiltin="1"/>
    <cellStyle name="Cellule liée" xfId="139" builtinId="24" customBuiltin="1"/>
    <cellStyle name="Champs-saisie" xfId="14"/>
    <cellStyle name="Champs-saisie-sans_bordure" xfId="6"/>
    <cellStyle name="Entrée" xfId="136" builtinId="20" customBuiltin="1"/>
    <cellStyle name="Insatisfaisant" xfId="135" builtinId="27" customBuiltin="1"/>
    <cellStyle name="Lien hypertexte" xfId="52" builtinId="8"/>
    <cellStyle name="Milliers" xfId="129" builtinId="3"/>
    <cellStyle name="Milliers 2" xfId="7"/>
    <cellStyle name="Milliers 2 2" xfId="18"/>
    <cellStyle name="Milliers 2 2 2" xfId="31"/>
    <cellStyle name="Milliers 2 2 2 2" xfId="39"/>
    <cellStyle name="Milliers 2 2 2 2 2" xfId="81"/>
    <cellStyle name="Milliers 2 2 2 2 3" xfId="118"/>
    <cellStyle name="Milliers 2 2 2 3" xfId="73"/>
    <cellStyle name="Milliers 2 2 2 4" xfId="110"/>
    <cellStyle name="Milliers 2 2 3" xfId="41"/>
    <cellStyle name="Milliers 2 2 3 2" xfId="83"/>
    <cellStyle name="Milliers 2 2 3 3" xfId="120"/>
    <cellStyle name="Milliers 2 2 4" xfId="45"/>
    <cellStyle name="Milliers 2 2 4 2" xfId="87"/>
    <cellStyle name="Milliers 2 2 4 3" xfId="124"/>
    <cellStyle name="Milliers 2 2 5" xfId="35"/>
    <cellStyle name="Milliers 2 2 5 2" xfId="77"/>
    <cellStyle name="Milliers 2 2 5 3" xfId="114"/>
    <cellStyle name="Milliers 2 2 6" xfId="61"/>
    <cellStyle name="Milliers 2 2 7" xfId="98"/>
    <cellStyle name="Milliers 2 3" xfId="20"/>
    <cellStyle name="Milliers 2 3 2" xfId="33"/>
    <cellStyle name="Milliers 2 3 2 2" xfId="43"/>
    <cellStyle name="Milliers 2 3 2 2 2" xfId="85"/>
    <cellStyle name="Milliers 2 3 2 2 3" xfId="122"/>
    <cellStyle name="Milliers 2 3 2 3" xfId="75"/>
    <cellStyle name="Milliers 2 3 2 4" xfId="112"/>
    <cellStyle name="Milliers 2 3 3" xfId="47"/>
    <cellStyle name="Milliers 2 3 3 2" xfId="89"/>
    <cellStyle name="Milliers 2 3 3 3" xfId="126"/>
    <cellStyle name="Milliers 2 3 4" xfId="37"/>
    <cellStyle name="Milliers 2 3 4 2" xfId="79"/>
    <cellStyle name="Milliers 2 3 4 3" xfId="116"/>
    <cellStyle name="Milliers 2 3 5" xfId="63"/>
    <cellStyle name="Milliers 2 3 6" xfId="100"/>
    <cellStyle name="Milliers 2 4" xfId="16"/>
    <cellStyle name="Milliers 2 4 2" xfId="59"/>
    <cellStyle name="Milliers 2 4 3" xfId="96"/>
    <cellStyle name="Milliers 2 5" xfId="57"/>
    <cellStyle name="Milliers 2 6" xfId="94"/>
    <cellStyle name="Monétaire" xfId="51" builtinId="4"/>
    <cellStyle name="Monétaire 2" xfId="2"/>
    <cellStyle name="Monétaire 2 2" xfId="19"/>
    <cellStyle name="Monétaire 2 2 2" xfId="32"/>
    <cellStyle name="Monétaire 2 2 2 2" xfId="40"/>
    <cellStyle name="Monétaire 2 2 2 2 2" xfId="82"/>
    <cellStyle name="Monétaire 2 2 2 2 3" xfId="119"/>
    <cellStyle name="Monétaire 2 2 2 3" xfId="74"/>
    <cellStyle name="Monétaire 2 2 2 4" xfId="111"/>
    <cellStyle name="Monétaire 2 2 3" xfId="42"/>
    <cellStyle name="Monétaire 2 2 3 2" xfId="84"/>
    <cellStyle name="Monétaire 2 2 3 3" xfId="121"/>
    <cellStyle name="Monétaire 2 2 4" xfId="46"/>
    <cellStyle name="Monétaire 2 2 4 2" xfId="88"/>
    <cellStyle name="Monétaire 2 2 4 3" xfId="125"/>
    <cellStyle name="Monétaire 2 2 5" xfId="36"/>
    <cellStyle name="Monétaire 2 2 5 2" xfId="78"/>
    <cellStyle name="Monétaire 2 2 5 3" xfId="115"/>
    <cellStyle name="Monétaire 2 2 6" xfId="62"/>
    <cellStyle name="Monétaire 2 2 7" xfId="99"/>
    <cellStyle name="Monétaire 2 3" xfId="21"/>
    <cellStyle name="Monétaire 2 3 2" xfId="34"/>
    <cellStyle name="Monétaire 2 3 2 2" xfId="44"/>
    <cellStyle name="Monétaire 2 3 2 2 2" xfId="86"/>
    <cellStyle name="Monétaire 2 3 2 2 3" xfId="123"/>
    <cellStyle name="Monétaire 2 3 2 3" xfId="76"/>
    <cellStyle name="Monétaire 2 3 2 4" xfId="113"/>
    <cellStyle name="Monétaire 2 3 3" xfId="48"/>
    <cellStyle name="Monétaire 2 3 3 2" xfId="90"/>
    <cellStyle name="Monétaire 2 3 3 3" xfId="127"/>
    <cellStyle name="Monétaire 2 3 4" xfId="38"/>
    <cellStyle name="Monétaire 2 3 4 2" xfId="80"/>
    <cellStyle name="Monétaire 2 3 4 3" xfId="117"/>
    <cellStyle name="Monétaire 2 3 5" xfId="64"/>
    <cellStyle name="Monétaire 2 3 6" xfId="101"/>
    <cellStyle name="Monétaire 2 4" xfId="17"/>
    <cellStyle name="Monétaire 2 4 2" xfId="60"/>
    <cellStyle name="Monétaire 2 4 3" xfId="97"/>
    <cellStyle name="Monétaire 2 5" xfId="23"/>
    <cellStyle name="Monétaire 2 5 2" xfId="66"/>
    <cellStyle name="Monétaire 2 5 3" xfId="103"/>
    <cellStyle name="Monétaire 2 6" xfId="28"/>
    <cellStyle name="Monétaire 2 6 2" xfId="70"/>
    <cellStyle name="Monétaire 2 6 3" xfId="107"/>
    <cellStyle name="Monétaire 2 7" xfId="8"/>
    <cellStyle name="Monétaire 2 7 2" xfId="58"/>
    <cellStyle name="Monétaire 2 7 3" xfId="95"/>
    <cellStyle name="Monétaire 2 8" xfId="54"/>
    <cellStyle name="Monétaire 2 9" xfId="92"/>
    <cellStyle name="Monétaire 3" xfId="1"/>
    <cellStyle name="Monétaire 3 2" xfId="27"/>
    <cellStyle name="Monétaire 3 2 2" xfId="69"/>
    <cellStyle name="Monétaire 3 2 3" xfId="106"/>
    <cellStyle name="Monétaire 3 3" xfId="22"/>
    <cellStyle name="Monétaire 3 3 2" xfId="65"/>
    <cellStyle name="Monétaire 3 3 3" xfId="102"/>
    <cellStyle name="Monétaire 3 4" xfId="53"/>
    <cellStyle name="Monétaire 3 5" xfId="91"/>
    <cellStyle name="Monétaire 4" xfId="3"/>
    <cellStyle name="Monétaire 4 2" xfId="30"/>
    <cellStyle name="Monétaire 4 2 2" xfId="72"/>
    <cellStyle name="Monétaire 4 2 3" xfId="109"/>
    <cellStyle name="Monétaire 4 3" xfId="25"/>
    <cellStyle name="Monétaire 4 3 2" xfId="68"/>
    <cellStyle name="Monétaire 4 3 3" xfId="105"/>
    <cellStyle name="Monétaire 4 4" xfId="56"/>
    <cellStyle name="Monétaire 4 5" xfId="93"/>
    <cellStyle name="Monétaire 5" xfId="24"/>
    <cellStyle name="Monétaire 5 2" xfId="67"/>
    <cellStyle name="Monétaire 5 3" xfId="104"/>
    <cellStyle name="Monétaire 6" xfId="29"/>
    <cellStyle name="Monétaire 6 2" xfId="71"/>
    <cellStyle name="Monétaire 6 3" xfId="108"/>
    <cellStyle name="Monétaire 7" xfId="55"/>
    <cellStyle name="Monétaire 8" xfId="128"/>
    <cellStyle name="Neutre 2" xfId="163"/>
    <cellStyle name="Normal" xfId="0" builtinId="0"/>
    <cellStyle name="Normal 2" xfId="4"/>
    <cellStyle name="Normal 2 2" xfId="10"/>
    <cellStyle name="Normal 2 3" xfId="26"/>
    <cellStyle name="Normal 2 4" xfId="9"/>
    <cellStyle name="Normal 2 5" xfId="171"/>
    <cellStyle name="Normal 3" xfId="11"/>
    <cellStyle name="Note" xfId="142" builtinId="10" customBuiltin="1"/>
    <cellStyle name="OSIRIS_LIBEL" xfId="15"/>
    <cellStyle name="protégé" xfId="12"/>
    <cellStyle name="Saisie obligatoire" xfId="13"/>
    <cellStyle name="Satisfaisant" xfId="134" builtinId="26" customBuiltin="1"/>
    <cellStyle name="Sortie" xfId="137" builtinId="21" customBuiltin="1"/>
    <cellStyle name="Texte explicatif" xfId="143" builtinId="53" customBuiltin="1"/>
    <cellStyle name="Titre 2" xfId="170"/>
    <cellStyle name="Titre 1" xfId="130" builtinId="16" customBuiltin="1"/>
    <cellStyle name="Titre 2" xfId="131" builtinId="17" customBuiltin="1"/>
    <cellStyle name="Titre 3" xfId="132" builtinId="18" customBuiltin="1"/>
    <cellStyle name="Titre 4" xfId="133" builtinId="19" customBuiltin="1"/>
    <cellStyle name="Total" xfId="144" builtinId="25" customBuiltin="1"/>
    <cellStyle name="Vérification" xfId="140" builtinId="23" customBuiltin="1"/>
  </cellStyles>
  <dxfs count="25">
    <dxf>
      <font>
        <color rgb="FF9C0006"/>
      </font>
      <fill>
        <patternFill>
          <bgColor rgb="FFFFC7CE"/>
        </patternFill>
      </fill>
    </dxf>
    <dxf>
      <font>
        <color rgb="FF9C0006"/>
      </font>
      <fill>
        <patternFill>
          <bgColor rgb="FFFFC7CE"/>
        </patternFill>
      </fill>
    </dxf>
    <dxf>
      <font>
        <color rgb="FFFF0000"/>
      </font>
    </dxf>
    <dxf>
      <fill>
        <patternFill>
          <bgColor theme="9" tint="0.59996337778862885"/>
        </patternFill>
      </fill>
    </dxf>
    <dxf>
      <font>
        <color rgb="FFFF0000"/>
      </font>
    </dxf>
    <dxf>
      <fill>
        <patternFill>
          <bgColor theme="9" tint="0.59996337778862885"/>
        </patternFill>
      </fill>
    </dxf>
    <dxf>
      <font>
        <color rgb="FFFF0000"/>
      </font>
    </dxf>
    <dxf>
      <fill>
        <patternFill>
          <bgColor theme="9" tint="0.59996337778862885"/>
        </patternFill>
      </fill>
    </dxf>
    <dxf>
      <font>
        <color rgb="FFFF0000"/>
      </font>
    </dxf>
    <dxf>
      <fill>
        <patternFill>
          <bgColor theme="9" tint="0.59996337778862885"/>
        </patternFill>
      </fill>
    </dxf>
    <dxf>
      <font>
        <color rgb="FFFF0000"/>
      </font>
    </dxf>
    <dxf>
      <font>
        <color rgb="FFFF0000"/>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rgb="FFFF0000"/>
        </patternFill>
      </fill>
    </dxf>
    <dxf>
      <fill>
        <patternFill>
          <bgColor rgb="FFFF0000"/>
        </patternFill>
      </fill>
    </dxf>
    <dxf>
      <fill>
        <patternFill>
          <bgColor rgb="FFFF0000"/>
        </patternFill>
      </fill>
    </dxf>
    <dxf>
      <fill>
        <patternFill>
          <bgColor rgb="FFFFCCFF"/>
        </patternFill>
      </fill>
    </dxf>
    <dxf>
      <fill>
        <patternFill>
          <bgColor rgb="FFFFF7FF"/>
        </patternFill>
      </fill>
    </dxf>
    <dxf>
      <fill>
        <patternFill>
          <bgColor rgb="FFFFCCFF"/>
        </patternFill>
      </fill>
    </dxf>
  </dxfs>
  <tableStyles count="2" defaultTableStyle="TableStyleMedium2" defaultPivotStyle="PivotStyleLight16">
    <tableStyle name="rosePaiement" pivot="0" count="2">
      <tableStyleElement type="headerRow" dxfId="24"/>
      <tableStyleElement type="firstRowStripe" dxfId="23"/>
    </tableStyle>
    <tableStyle name="Style de tableau 1" pivot="0" count="1">
      <tableStyleElement type="wholeTable" dxfId="22"/>
    </tableStyle>
  </tableStyles>
  <colors>
    <mruColors>
      <color rgb="FFFF00FF"/>
      <color rgb="FF33CCCC"/>
      <color rgb="FF000000"/>
      <color rgb="FF009999"/>
      <color rgb="FF006699"/>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186802</xdr:colOff>
      <xdr:row>0</xdr:row>
      <xdr:rowOff>125963</xdr:rowOff>
    </xdr:from>
    <xdr:to>
      <xdr:col>2</xdr:col>
      <xdr:colOff>133355</xdr:colOff>
      <xdr:row>7</xdr:row>
      <xdr:rowOff>69221</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6802" y="125963"/>
          <a:ext cx="1470553" cy="1276758"/>
        </a:xfrm>
        <a:prstGeom prst="rect">
          <a:avLst/>
        </a:prstGeom>
      </xdr:spPr>
    </xdr:pic>
    <xdr:clientData/>
  </xdr:twoCellAnchor>
  <xdr:twoCellAnchor editAs="oneCell">
    <xdr:from>
      <xdr:col>20</xdr:col>
      <xdr:colOff>285751</xdr:colOff>
      <xdr:row>0</xdr:row>
      <xdr:rowOff>48797</xdr:rowOff>
    </xdr:from>
    <xdr:to>
      <xdr:col>22</xdr:col>
      <xdr:colOff>742950</xdr:colOff>
      <xdr:row>7</xdr:row>
      <xdr:rowOff>11917</xdr:rowOff>
    </xdr:to>
    <xdr:pic>
      <xdr:nvPicPr>
        <xdr:cNvPr id="5" name="Imag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525751" y="48797"/>
          <a:ext cx="1981199" cy="1296620"/>
        </a:xfrm>
        <a:prstGeom prst="rect">
          <a:avLst/>
        </a:prstGeom>
      </xdr:spPr>
    </xdr:pic>
    <xdr:clientData/>
  </xdr:twoCellAnchor>
  <xdr:twoCellAnchor editAs="oneCell">
    <xdr:from>
      <xdr:col>10</xdr:col>
      <xdr:colOff>426138</xdr:colOff>
      <xdr:row>0</xdr:row>
      <xdr:rowOff>42807</xdr:rowOff>
    </xdr:from>
    <xdr:to>
      <xdr:col>12</xdr:col>
      <xdr:colOff>531971</xdr:colOff>
      <xdr:row>6</xdr:row>
      <xdr:rowOff>170307</xdr:rowOff>
    </xdr:to>
    <xdr:pic>
      <xdr:nvPicPr>
        <xdr:cNvPr id="6" name="Imag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046138" y="42807"/>
          <a:ext cx="1629833" cy="1270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186802</xdr:colOff>
      <xdr:row>0</xdr:row>
      <xdr:rowOff>72111</xdr:rowOff>
    </xdr:from>
    <xdr:to>
      <xdr:col>1</xdr:col>
      <xdr:colOff>175372</xdr:colOff>
      <xdr:row>7</xdr:row>
      <xdr:rowOff>44896</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6802" y="72111"/>
          <a:ext cx="1478952" cy="1306285"/>
        </a:xfrm>
        <a:prstGeom prst="rect">
          <a:avLst/>
        </a:prstGeom>
      </xdr:spPr>
    </xdr:pic>
    <xdr:clientData/>
  </xdr:twoCellAnchor>
  <xdr:twoCellAnchor editAs="oneCell">
    <xdr:from>
      <xdr:col>7</xdr:col>
      <xdr:colOff>307288</xdr:colOff>
      <xdr:row>0</xdr:row>
      <xdr:rowOff>44034</xdr:rowOff>
    </xdr:from>
    <xdr:to>
      <xdr:col>9</xdr:col>
      <xdr:colOff>764487</xdr:colOff>
      <xdr:row>7</xdr:row>
      <xdr:rowOff>7154</xdr:rowOff>
    </xdr:to>
    <xdr:pic>
      <xdr:nvPicPr>
        <xdr:cNvPr id="5" name="Imag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785413" y="44034"/>
          <a:ext cx="1981199" cy="1296620"/>
        </a:xfrm>
        <a:prstGeom prst="rect">
          <a:avLst/>
        </a:prstGeom>
      </xdr:spPr>
    </xdr:pic>
    <xdr:clientData/>
  </xdr:twoCellAnchor>
  <xdr:twoCellAnchor editAs="oneCell">
    <xdr:from>
      <xdr:col>4</xdr:col>
      <xdr:colOff>619840</xdr:colOff>
      <xdr:row>0</xdr:row>
      <xdr:rowOff>95194</xdr:rowOff>
    </xdr:from>
    <xdr:to>
      <xdr:col>5</xdr:col>
      <xdr:colOff>868549</xdr:colOff>
      <xdr:row>7</xdr:row>
      <xdr:rowOff>32194</xdr:rowOff>
    </xdr:to>
    <xdr:pic>
      <xdr:nvPicPr>
        <xdr:cNvPr id="6" name="Imag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544515" y="95194"/>
          <a:ext cx="1629833" cy="12705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66675</xdr:colOff>
      <xdr:row>0</xdr:row>
      <xdr:rowOff>114159</xdr:rowOff>
    </xdr:from>
    <xdr:to>
      <xdr:col>1</xdr:col>
      <xdr:colOff>890531</xdr:colOff>
      <xdr:row>7</xdr:row>
      <xdr:rowOff>21123</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675" y="114159"/>
          <a:ext cx="1411605" cy="1240464"/>
        </a:xfrm>
        <a:prstGeom prst="rect">
          <a:avLst/>
        </a:prstGeom>
      </xdr:spPr>
    </xdr:pic>
    <xdr:clientData/>
  </xdr:twoCellAnchor>
  <xdr:twoCellAnchor editAs="oneCell">
    <xdr:from>
      <xdr:col>8</xdr:col>
      <xdr:colOff>1955427</xdr:colOff>
      <xdr:row>0</xdr:row>
      <xdr:rowOff>89647</xdr:rowOff>
    </xdr:from>
    <xdr:to>
      <xdr:col>9</xdr:col>
      <xdr:colOff>1617009</xdr:colOff>
      <xdr:row>7</xdr:row>
      <xdr:rowOff>52767</xdr:rowOff>
    </xdr:to>
    <xdr:pic>
      <xdr:nvPicPr>
        <xdr:cNvPr id="5" name="Image 4">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7329898" y="89647"/>
          <a:ext cx="1981199" cy="1296620"/>
        </a:xfrm>
        <a:prstGeom prst="rect">
          <a:avLst/>
        </a:prstGeom>
      </xdr:spPr>
    </xdr:pic>
    <xdr:clientData/>
  </xdr:twoCellAnchor>
  <xdr:twoCellAnchor editAs="oneCell">
    <xdr:from>
      <xdr:col>3</xdr:col>
      <xdr:colOff>662411</xdr:colOff>
      <xdr:row>0</xdr:row>
      <xdr:rowOff>99141</xdr:rowOff>
    </xdr:from>
    <xdr:to>
      <xdr:col>4</xdr:col>
      <xdr:colOff>324010</xdr:colOff>
      <xdr:row>7</xdr:row>
      <xdr:rowOff>36141</xdr:rowOff>
    </xdr:to>
    <xdr:pic>
      <xdr:nvPicPr>
        <xdr:cNvPr id="6" name="Image 5">
          <a:extLst>
            <a:ext uri="{FF2B5EF4-FFF2-40B4-BE49-F238E27FC236}">
              <a16:creationId xmlns:a16="http://schemas.microsoft.com/office/drawing/2014/main" id="{00000000-0008-0000-0600-000006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691861" y="99141"/>
          <a:ext cx="1629833" cy="12705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4-FONDS_EUROPE/FEADER/PSN/6.%20SAFRAN/1.%20Dispositifs%20PSN/77.05%20-%20LEADER/77.05.02%20-%20Animation%20GAL/1.%20Parametrage%20Usager/1.%20Envoi%20ASP/Envoi%205/FSD%2077.05.02%20v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SN/6.%20SAFRAN/1.%20Dispositifs%20PSN/77.07%20-%20Soutien%20aux%20projets%20pilotes%20et%20d&#233;veloppement/1.%20Parametrage%20Usager/1.%20Envoi%20ASP/Envoi%202/Fiche%20de%20Synth&#232;se%20des%20d&#233;penses%2077.07%20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s"/>
      <sheetName val="Notice"/>
      <sheetName val="Synthèse dépenses bénéficiaire"/>
      <sheetName val="Frais de salaires"/>
      <sheetName val="Frais Forfaitaires"/>
      <sheetName val="Frais réels"/>
      <sheetName val="Autres frais"/>
      <sheetName val="Synthèse dépenses SI"/>
      <sheetName val="Plafond Enveloppe du GAL"/>
      <sheetName val="Instruction Frais de salaires"/>
      <sheetName val="Instruction Frais Forfaitaires"/>
      <sheetName val="Instruction Frais réels"/>
      <sheetName val="Instruction Autres frais"/>
    </sheetNames>
    <sheetDataSet>
      <sheetData sheetId="0" refreshError="1">
        <row r="34">
          <cell r="B34" t="str">
            <v>Frais de déplacement Voitures</v>
          </cell>
        </row>
        <row r="35">
          <cell r="B35" t="str">
            <v>Frais de déplacement Motocyclettes</v>
          </cell>
        </row>
        <row r="45">
          <cell r="B45">
            <v>5000</v>
          </cell>
          <cell r="D45">
            <v>20000</v>
          </cell>
        </row>
        <row r="46">
          <cell r="A46" t="str">
            <v>1 CV et moins</v>
          </cell>
          <cell r="B46">
            <v>0.52900000000000003</v>
          </cell>
          <cell r="C46">
            <v>0.316</v>
          </cell>
          <cell r="D46">
            <v>1065</v>
          </cell>
          <cell r="E46">
            <v>0.37</v>
          </cell>
        </row>
        <row r="47">
          <cell r="A47" t="str">
            <v>2 CV</v>
          </cell>
          <cell r="B47">
            <v>0.52900000000000003</v>
          </cell>
          <cell r="C47">
            <v>0.316</v>
          </cell>
          <cell r="D47">
            <v>1065</v>
          </cell>
          <cell r="E47">
            <v>0.37</v>
          </cell>
        </row>
        <row r="48">
          <cell r="A48" t="str">
            <v>3 CV</v>
          </cell>
          <cell r="B48">
            <v>0.52900000000000003</v>
          </cell>
          <cell r="C48">
            <v>0.316</v>
          </cell>
          <cell r="D48">
            <v>1065</v>
          </cell>
          <cell r="E48">
            <v>0.37</v>
          </cell>
        </row>
        <row r="49">
          <cell r="A49" t="str">
            <v>4 CV</v>
          </cell>
          <cell r="B49">
            <v>0.60599999999999998</v>
          </cell>
          <cell r="C49">
            <v>0.34</v>
          </cell>
          <cell r="D49">
            <v>1330</v>
          </cell>
          <cell r="E49">
            <v>0.40699999999999997</v>
          </cell>
        </row>
        <row r="50">
          <cell r="A50" t="str">
            <v>5 CV</v>
          </cell>
          <cell r="B50">
            <v>0.63600000000000001</v>
          </cell>
          <cell r="C50">
            <v>0.35699999999999998</v>
          </cell>
          <cell r="D50">
            <v>1395</v>
          </cell>
          <cell r="E50">
            <v>0.42699999999999999</v>
          </cell>
        </row>
        <row r="51">
          <cell r="A51" t="str">
            <v>6 CV</v>
          </cell>
          <cell r="B51">
            <v>0.66500000000000004</v>
          </cell>
          <cell r="C51">
            <v>0.374</v>
          </cell>
          <cell r="D51">
            <v>1457</v>
          </cell>
          <cell r="E51">
            <v>0.44700000000000001</v>
          </cell>
        </row>
        <row r="52">
          <cell r="A52" t="str">
            <v>7 CV et plus</v>
          </cell>
          <cell r="B52">
            <v>0.69699999999999995</v>
          </cell>
          <cell r="C52">
            <v>0.39400000000000002</v>
          </cell>
          <cell r="D52">
            <v>1515</v>
          </cell>
          <cell r="E52">
            <v>0.47</v>
          </cell>
        </row>
        <row r="56">
          <cell r="B56">
            <v>3000</v>
          </cell>
          <cell r="E56">
            <v>6000</v>
          </cell>
        </row>
        <row r="57">
          <cell r="A57" t="str">
            <v>1 CV et moins</v>
          </cell>
          <cell r="B57">
            <v>0.39500000000000002</v>
          </cell>
          <cell r="C57">
            <v>9.9000000000000005E-2</v>
          </cell>
          <cell r="D57">
            <v>891</v>
          </cell>
          <cell r="E57">
            <v>0.248</v>
          </cell>
        </row>
        <row r="58">
          <cell r="A58" t="str">
            <v>2 CV</v>
          </cell>
          <cell r="B58">
            <v>0.39500000000000002</v>
          </cell>
          <cell r="C58">
            <v>9.9000000000000005E-2</v>
          </cell>
          <cell r="D58">
            <v>891</v>
          </cell>
          <cell r="E58">
            <v>0.248</v>
          </cell>
        </row>
        <row r="59">
          <cell r="A59" t="str">
            <v>3 CV</v>
          </cell>
          <cell r="B59">
            <v>0.46800000000000003</v>
          </cell>
          <cell r="C59">
            <v>8.2000000000000003E-2</v>
          </cell>
          <cell r="D59">
            <v>1158</v>
          </cell>
          <cell r="E59">
            <v>0.27500000000000002</v>
          </cell>
        </row>
        <row r="60">
          <cell r="A60" t="str">
            <v>4 CV</v>
          </cell>
          <cell r="B60">
            <v>0.46800000000000003</v>
          </cell>
          <cell r="C60">
            <v>8.2000000000000003E-2</v>
          </cell>
          <cell r="D60">
            <v>1158</v>
          </cell>
          <cell r="E60">
            <v>0.27500000000000002</v>
          </cell>
        </row>
        <row r="61">
          <cell r="A61" t="str">
            <v>5 CV</v>
          </cell>
          <cell r="B61">
            <v>0.46800000000000003</v>
          </cell>
          <cell r="C61">
            <v>8.2000000000000003E-2</v>
          </cell>
          <cell r="D61">
            <v>1158</v>
          </cell>
          <cell r="E61">
            <v>0.27500000000000002</v>
          </cell>
        </row>
        <row r="62">
          <cell r="A62" t="str">
            <v>6 CV</v>
          </cell>
          <cell r="B62">
            <v>0.60599999999999998</v>
          </cell>
          <cell r="C62">
            <v>7.9000000000000001E-2</v>
          </cell>
          <cell r="D62">
            <v>1583</v>
          </cell>
          <cell r="E62">
            <v>0.34300000000000003</v>
          </cell>
        </row>
        <row r="63">
          <cell r="A63" t="str">
            <v>7 CV et plus</v>
          </cell>
          <cell r="B63">
            <v>0.60599999999999998</v>
          </cell>
          <cell r="C63">
            <v>7.9000000000000001E-2</v>
          </cell>
          <cell r="D63">
            <v>1583</v>
          </cell>
          <cell r="E63">
            <v>0.34300000000000003</v>
          </cell>
        </row>
      </sheetData>
      <sheetData sheetId="1"/>
      <sheetData sheetId="2"/>
      <sheetData sheetId="3"/>
      <sheetData sheetId="4">
        <row r="5">
          <cell r="D5" t="str">
            <v>3 CV</v>
          </cell>
          <cell r="E5">
            <v>24</v>
          </cell>
        </row>
      </sheetData>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s"/>
    </sheetNames>
    <sheetDataSet>
      <sheetData sheetId="0"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legifrance.gouv.fr/jorf/id/JORFTEXT000047416556" TargetMode="External"/><Relationship Id="rId2" Type="http://schemas.openxmlformats.org/officeDocument/2006/relationships/hyperlink" Target="https://daaf.mayotte.agriculture.gouv.fr/guide-du-beneficiaire-et-notice-transversale-a618.html" TargetMode="External"/><Relationship Id="rId1" Type="http://schemas.openxmlformats.org/officeDocument/2006/relationships/hyperlink" Target="https://daaf.mayotte.agriculture.gouv.fr/guide-du-beneficiaire-et-notice-transversale-a618.html"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legifrance.gouv.fr/jorf/id/JORFTEXT000048092179"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tabColor theme="4" tint="0.39997558519241921"/>
    <pageSetUpPr fitToPage="1"/>
  </sheetPr>
  <dimension ref="A1:X63"/>
  <sheetViews>
    <sheetView tabSelected="1" topLeftCell="C1" zoomScaleNormal="100" workbookViewId="0">
      <selection activeCell="A9" sqref="A9:W9"/>
    </sheetView>
  </sheetViews>
  <sheetFormatPr baseColWidth="10" defaultColWidth="11.42578125" defaultRowHeight="15" x14ac:dyDescent="0.25"/>
  <cols>
    <col min="1" max="14" width="11.42578125" style="17"/>
    <col min="15" max="15" width="38.140625" style="17" customWidth="1"/>
    <col min="16" max="16" width="19.5703125" style="17" customWidth="1"/>
    <col min="17" max="17" width="11.42578125" style="17"/>
    <col min="18" max="18" width="18" style="17" customWidth="1"/>
    <col min="19" max="22" width="11.42578125" style="17"/>
    <col min="23" max="23" width="16" style="17" customWidth="1"/>
    <col min="24" max="16384" width="11.42578125" style="17"/>
  </cols>
  <sheetData>
    <row r="1" spans="1:23" x14ac:dyDescent="0.25">
      <c r="A1" s="95"/>
      <c r="B1" s="95"/>
      <c r="C1" s="95"/>
      <c r="D1" s="95"/>
      <c r="E1" s="95"/>
      <c r="F1" s="96"/>
      <c r="G1" s="97"/>
      <c r="H1" s="97"/>
      <c r="I1" s="97"/>
      <c r="J1" s="97"/>
      <c r="K1" s="97"/>
      <c r="L1" s="97"/>
      <c r="M1" s="97"/>
      <c r="N1" s="97"/>
      <c r="O1" s="97"/>
      <c r="P1" s="97"/>
      <c r="Q1" s="97"/>
      <c r="R1" s="97"/>
      <c r="S1" s="97"/>
      <c r="T1" s="97"/>
      <c r="U1" s="97"/>
      <c r="V1" s="97"/>
      <c r="W1" s="97"/>
    </row>
    <row r="2" spans="1:23" x14ac:dyDescent="0.25">
      <c r="A2" s="95"/>
      <c r="B2" s="95"/>
      <c r="C2" s="95"/>
      <c r="D2" s="95"/>
      <c r="E2" s="95"/>
      <c r="F2" s="96"/>
      <c r="G2" s="97"/>
      <c r="H2" s="97"/>
      <c r="I2" s="97"/>
      <c r="J2" s="97"/>
      <c r="K2" s="97"/>
      <c r="L2" s="97"/>
      <c r="M2" s="97"/>
      <c r="N2" s="97"/>
      <c r="O2" s="97"/>
      <c r="P2" s="97"/>
      <c r="Q2" s="97"/>
      <c r="R2" s="97"/>
      <c r="S2" s="97"/>
      <c r="T2" s="97"/>
      <c r="U2" s="97"/>
      <c r="V2" s="97"/>
      <c r="W2" s="97"/>
    </row>
    <row r="3" spans="1:23" x14ac:dyDescent="0.25">
      <c r="A3" s="95"/>
      <c r="B3" s="95"/>
      <c r="C3" s="95"/>
      <c r="D3" s="95"/>
      <c r="E3" s="95"/>
      <c r="F3" s="96"/>
      <c r="G3" s="97"/>
      <c r="H3" s="97"/>
      <c r="I3" s="97"/>
      <c r="J3" s="97"/>
      <c r="K3" s="97"/>
      <c r="L3" s="97"/>
      <c r="M3" s="97"/>
      <c r="N3" s="97"/>
      <c r="O3" s="97"/>
      <c r="P3" s="97"/>
      <c r="Q3" s="97"/>
      <c r="R3" s="97"/>
      <c r="S3" s="97"/>
      <c r="T3" s="97"/>
      <c r="U3" s="97"/>
      <c r="V3" s="97"/>
      <c r="W3" s="97"/>
    </row>
    <row r="4" spans="1:23" x14ac:dyDescent="0.25">
      <c r="A4" s="95"/>
      <c r="B4" s="95"/>
      <c r="C4" s="95"/>
      <c r="D4" s="98"/>
      <c r="E4" s="95"/>
      <c r="F4" s="96"/>
      <c r="G4" s="97"/>
      <c r="H4" s="97"/>
      <c r="I4" s="97"/>
      <c r="J4" s="97"/>
      <c r="K4" s="97"/>
      <c r="L4" s="97"/>
      <c r="M4" s="97"/>
      <c r="N4" s="97"/>
      <c r="O4" s="97"/>
      <c r="P4" s="97"/>
      <c r="Q4" s="97"/>
      <c r="R4" s="97"/>
      <c r="S4" s="97"/>
      <c r="T4" s="97"/>
      <c r="U4" s="97"/>
      <c r="V4" s="97"/>
      <c r="W4" s="97"/>
    </row>
    <row r="5" spans="1:23" x14ac:dyDescent="0.25">
      <c r="A5" s="95"/>
      <c r="B5" s="95"/>
      <c r="C5" s="95"/>
      <c r="D5" s="98"/>
      <c r="E5" s="95"/>
      <c r="F5" s="96"/>
      <c r="G5" s="97"/>
      <c r="H5" s="97"/>
      <c r="I5" s="97"/>
      <c r="J5" s="97"/>
      <c r="K5" s="97"/>
      <c r="L5" s="97"/>
      <c r="M5" s="97"/>
      <c r="N5" s="97"/>
      <c r="O5" s="97"/>
      <c r="P5" s="97"/>
      <c r="Q5" s="97"/>
      <c r="R5" s="97"/>
      <c r="S5" s="97"/>
      <c r="T5" s="97"/>
      <c r="U5" s="97"/>
      <c r="V5" s="97"/>
      <c r="W5" s="97"/>
    </row>
    <row r="6" spans="1:23" x14ac:dyDescent="0.25">
      <c r="A6" s="95"/>
      <c r="B6" s="95"/>
      <c r="C6" s="95"/>
      <c r="D6" s="95"/>
      <c r="E6" s="95"/>
      <c r="F6" s="96"/>
      <c r="G6" s="97"/>
      <c r="H6" s="97"/>
      <c r="I6" s="97"/>
      <c r="J6" s="97"/>
      <c r="K6" s="97"/>
      <c r="L6" s="97"/>
      <c r="M6" s="97"/>
      <c r="N6" s="97"/>
      <c r="O6" s="97"/>
      <c r="P6" s="97"/>
      <c r="Q6" s="97"/>
      <c r="R6" s="97"/>
      <c r="S6" s="97"/>
      <c r="T6" s="97"/>
      <c r="U6" s="97"/>
      <c r="V6" s="97"/>
      <c r="W6" s="97"/>
    </row>
    <row r="7" spans="1:23" x14ac:dyDescent="0.25">
      <c r="A7" s="95"/>
      <c r="B7" s="99"/>
      <c r="C7" s="99"/>
      <c r="D7" s="95"/>
      <c r="E7" s="95"/>
      <c r="F7" s="96"/>
      <c r="G7" s="97"/>
      <c r="H7" s="97"/>
      <c r="I7" s="97"/>
      <c r="J7" s="97"/>
      <c r="K7" s="97"/>
      <c r="L7" s="97"/>
      <c r="M7" s="97"/>
      <c r="N7" s="97"/>
      <c r="O7" s="97"/>
      <c r="P7" s="97"/>
      <c r="Q7" s="97"/>
      <c r="R7" s="97"/>
      <c r="S7" s="97"/>
      <c r="T7" s="97"/>
      <c r="U7" s="97"/>
      <c r="V7" s="97"/>
      <c r="W7" s="97"/>
    </row>
    <row r="8" spans="1:23" x14ac:dyDescent="0.25">
      <c r="A8" s="95"/>
      <c r="B8" s="99"/>
      <c r="C8" s="99"/>
      <c r="D8" s="95"/>
      <c r="E8" s="95"/>
      <c r="F8" s="96"/>
      <c r="G8" s="97"/>
      <c r="H8" s="97"/>
      <c r="I8" s="97"/>
      <c r="J8" s="97"/>
      <c r="K8" s="97"/>
      <c r="L8" s="97"/>
      <c r="M8" s="97"/>
      <c r="N8" s="97"/>
      <c r="O8" s="97"/>
      <c r="P8" s="97"/>
      <c r="Q8" s="97"/>
      <c r="R8" s="97"/>
      <c r="S8" s="97"/>
      <c r="T8" s="97"/>
      <c r="U8" s="97"/>
      <c r="V8" s="97"/>
      <c r="W8" s="97"/>
    </row>
    <row r="9" spans="1:23" ht="63.6" customHeight="1" x14ac:dyDescent="0.25">
      <c r="A9" s="327" t="s">
        <v>273</v>
      </c>
      <c r="B9" s="327"/>
      <c r="C9" s="327"/>
      <c r="D9" s="327"/>
      <c r="E9" s="327"/>
      <c r="F9" s="327"/>
      <c r="G9" s="327"/>
      <c r="H9" s="327"/>
      <c r="I9" s="327"/>
      <c r="J9" s="327"/>
      <c r="K9" s="327"/>
      <c r="L9" s="327"/>
      <c r="M9" s="327"/>
      <c r="N9" s="327"/>
      <c r="O9" s="327"/>
      <c r="P9" s="327"/>
      <c r="Q9" s="327"/>
      <c r="R9" s="327"/>
      <c r="S9" s="327"/>
      <c r="T9" s="327"/>
      <c r="U9" s="327"/>
      <c r="V9" s="327"/>
      <c r="W9" s="327"/>
    </row>
    <row r="10" spans="1:23" x14ac:dyDescent="0.25">
      <c r="A10" s="97"/>
      <c r="B10" s="97"/>
      <c r="C10" s="97"/>
      <c r="D10" s="97"/>
      <c r="E10" s="97"/>
      <c r="F10" s="97"/>
      <c r="G10" s="97"/>
      <c r="H10" s="97"/>
      <c r="I10" s="97"/>
      <c r="J10" s="340" t="s">
        <v>294</v>
      </c>
      <c r="K10" s="340"/>
      <c r="L10" s="340"/>
      <c r="M10" s="340"/>
      <c r="N10" s="340"/>
      <c r="O10" s="340"/>
      <c r="P10" s="97"/>
      <c r="Q10" s="97"/>
      <c r="R10" s="97"/>
      <c r="S10" s="97"/>
      <c r="T10" s="97"/>
      <c r="U10" s="97"/>
      <c r="V10" s="97"/>
      <c r="W10" s="97"/>
    </row>
    <row r="11" spans="1:23" ht="15.75" thickBot="1" x14ac:dyDescent="0.3">
      <c r="A11" s="97"/>
      <c r="B11" s="97"/>
      <c r="C11" s="97"/>
      <c r="D11" s="97"/>
      <c r="E11" s="97"/>
      <c r="F11" s="97"/>
      <c r="G11" s="97"/>
      <c r="H11" s="97"/>
      <c r="I11" s="97"/>
      <c r="J11" s="97"/>
      <c r="K11" s="97"/>
      <c r="L11" s="97"/>
      <c r="M11" s="97"/>
      <c r="N11" s="97"/>
      <c r="O11" s="97"/>
      <c r="P11" s="97"/>
      <c r="Q11" s="97"/>
      <c r="R11" s="97"/>
      <c r="S11" s="97"/>
      <c r="T11" s="97"/>
      <c r="U11" s="97"/>
      <c r="V11" s="97"/>
      <c r="W11" s="97"/>
    </row>
    <row r="12" spans="1:23" ht="24" thickBot="1" x14ac:dyDescent="0.3">
      <c r="A12" s="328" t="s">
        <v>33</v>
      </c>
      <c r="B12" s="329"/>
      <c r="C12" s="329"/>
      <c r="D12" s="329"/>
      <c r="E12" s="329"/>
      <c r="F12" s="329"/>
      <c r="G12" s="329"/>
      <c r="H12" s="329"/>
      <c r="I12" s="329"/>
      <c r="J12" s="329"/>
      <c r="K12" s="329"/>
      <c r="L12" s="329"/>
      <c r="M12" s="329"/>
      <c r="N12" s="329"/>
      <c r="O12" s="329"/>
      <c r="P12" s="329"/>
      <c r="Q12" s="329"/>
      <c r="R12" s="329"/>
      <c r="S12" s="329"/>
      <c r="T12" s="329"/>
      <c r="U12" s="329"/>
      <c r="V12" s="329"/>
      <c r="W12" s="330"/>
    </row>
    <row r="13" spans="1:23" ht="15" customHeight="1" x14ac:dyDescent="0.25">
      <c r="A13" s="331" t="s">
        <v>51</v>
      </c>
      <c r="B13" s="332"/>
      <c r="C13" s="332"/>
      <c r="D13" s="332"/>
      <c r="E13" s="332"/>
      <c r="F13" s="332"/>
      <c r="G13" s="332"/>
      <c r="H13" s="332"/>
      <c r="I13" s="332"/>
      <c r="J13" s="332"/>
      <c r="K13" s="332"/>
      <c r="L13" s="332"/>
      <c r="M13" s="332"/>
      <c r="N13" s="332"/>
      <c r="O13" s="332"/>
      <c r="P13" s="332"/>
      <c r="Q13" s="332"/>
      <c r="R13" s="332"/>
      <c r="S13" s="332"/>
      <c r="T13" s="332"/>
      <c r="U13" s="332"/>
      <c r="V13" s="332"/>
      <c r="W13" s="333"/>
    </row>
    <row r="14" spans="1:23" ht="15" customHeight="1" x14ac:dyDescent="0.25">
      <c r="A14" s="100"/>
      <c r="B14" s="101"/>
      <c r="C14" s="101"/>
      <c r="D14" s="101"/>
      <c r="E14" s="101"/>
      <c r="F14" s="102" t="s">
        <v>53</v>
      </c>
      <c r="G14" s="103"/>
      <c r="H14" s="102"/>
      <c r="I14" s="102"/>
      <c r="J14" s="102"/>
      <c r="K14" s="102"/>
      <c r="L14" s="102"/>
      <c r="M14" s="102"/>
      <c r="N14" s="102"/>
      <c r="O14" s="104" t="s">
        <v>52</v>
      </c>
      <c r="P14" s="105"/>
      <c r="Q14" s="105"/>
      <c r="R14" s="105"/>
      <c r="S14" s="105"/>
      <c r="T14" s="106"/>
      <c r="U14" s="101"/>
      <c r="V14" s="101"/>
      <c r="W14" s="107"/>
    </row>
    <row r="15" spans="1:23" ht="15" customHeight="1" x14ac:dyDescent="0.25">
      <c r="A15" s="108"/>
      <c r="B15" s="109"/>
      <c r="C15" s="109"/>
      <c r="D15" s="109"/>
      <c r="E15" s="109"/>
      <c r="F15" s="109"/>
      <c r="G15" s="109"/>
      <c r="H15" s="109"/>
      <c r="I15" s="109"/>
      <c r="J15" s="109"/>
      <c r="K15" s="109"/>
      <c r="L15" s="109"/>
      <c r="M15" s="109"/>
      <c r="N15" s="109"/>
      <c r="O15" s="109"/>
      <c r="P15" s="109"/>
      <c r="Q15" s="109"/>
      <c r="R15" s="109"/>
      <c r="S15" s="109"/>
      <c r="T15" s="109"/>
      <c r="U15" s="109"/>
      <c r="V15" s="109"/>
      <c r="W15" s="110"/>
    </row>
    <row r="16" spans="1:23" ht="15" customHeight="1" x14ac:dyDescent="0.25">
      <c r="A16" s="334" t="s">
        <v>274</v>
      </c>
      <c r="B16" s="335"/>
      <c r="C16" s="335"/>
      <c r="D16" s="335"/>
      <c r="E16" s="335"/>
      <c r="F16" s="335"/>
      <c r="G16" s="335"/>
      <c r="H16" s="335"/>
      <c r="I16" s="335"/>
      <c r="J16" s="335"/>
      <c r="K16" s="335"/>
      <c r="L16" s="335"/>
      <c r="M16" s="335"/>
      <c r="N16" s="335"/>
      <c r="O16" s="335"/>
      <c r="P16" s="335"/>
      <c r="Q16" s="335"/>
      <c r="R16" s="335"/>
      <c r="S16" s="335"/>
      <c r="T16" s="335"/>
      <c r="U16" s="335"/>
      <c r="V16" s="335"/>
      <c r="W16" s="336"/>
    </row>
    <row r="17" spans="1:23" ht="15" customHeight="1" x14ac:dyDescent="0.25">
      <c r="A17" s="108"/>
      <c r="B17" s="109"/>
      <c r="C17" s="109"/>
      <c r="D17" s="109"/>
      <c r="E17" s="109"/>
      <c r="F17" s="109"/>
      <c r="G17" s="109"/>
      <c r="H17" s="109"/>
      <c r="I17" s="109"/>
      <c r="J17" s="109"/>
      <c r="K17" s="109"/>
      <c r="L17" s="109"/>
      <c r="M17" s="109"/>
      <c r="N17" s="109"/>
      <c r="O17" s="109"/>
      <c r="P17" s="109"/>
      <c r="Q17" s="109"/>
      <c r="R17" s="109"/>
      <c r="S17" s="109"/>
      <c r="T17" s="109"/>
      <c r="U17" s="109"/>
      <c r="V17" s="109"/>
      <c r="W17" s="110"/>
    </row>
    <row r="18" spans="1:23" ht="15" customHeight="1" thickBot="1" x14ac:dyDescent="0.3">
      <c r="A18" s="337" t="s">
        <v>50</v>
      </c>
      <c r="B18" s="338"/>
      <c r="C18" s="338"/>
      <c r="D18" s="338"/>
      <c r="E18" s="338"/>
      <c r="F18" s="338"/>
      <c r="G18" s="338"/>
      <c r="H18" s="338"/>
      <c r="I18" s="338"/>
      <c r="J18" s="338"/>
      <c r="K18" s="338"/>
      <c r="L18" s="338"/>
      <c r="M18" s="338"/>
      <c r="N18" s="338"/>
      <c r="O18" s="338"/>
      <c r="P18" s="338"/>
      <c r="Q18" s="338"/>
      <c r="R18" s="338"/>
      <c r="S18" s="338"/>
      <c r="T18" s="338"/>
      <c r="U18" s="338"/>
      <c r="V18" s="338"/>
      <c r="W18" s="339"/>
    </row>
    <row r="19" spans="1:23" x14ac:dyDescent="0.25">
      <c r="A19" s="97"/>
      <c r="B19" s="97"/>
      <c r="C19" s="97"/>
      <c r="D19" s="97"/>
      <c r="E19" s="97"/>
      <c r="F19" s="97"/>
      <c r="G19" s="97"/>
      <c r="H19" s="97"/>
      <c r="I19" s="97"/>
      <c r="J19" s="97"/>
      <c r="K19" s="97"/>
      <c r="L19" s="97"/>
      <c r="M19" s="97"/>
      <c r="N19" s="97"/>
      <c r="O19" s="97"/>
      <c r="P19" s="97"/>
      <c r="Q19" s="97"/>
      <c r="R19" s="97"/>
      <c r="S19" s="97"/>
      <c r="T19" s="97"/>
      <c r="U19" s="97"/>
      <c r="V19" s="97"/>
      <c r="W19" s="97"/>
    </row>
    <row r="20" spans="1:23" ht="15.75" thickBot="1" x14ac:dyDescent="0.3">
      <c r="A20" s="97"/>
      <c r="B20" s="97"/>
      <c r="C20" s="97"/>
      <c r="D20" s="97"/>
      <c r="E20" s="97"/>
      <c r="F20" s="97"/>
      <c r="G20" s="97"/>
      <c r="H20" s="97"/>
      <c r="I20" s="97"/>
      <c r="J20" s="97"/>
      <c r="K20" s="97"/>
      <c r="L20" s="97"/>
      <c r="M20" s="97"/>
      <c r="N20" s="97"/>
      <c r="O20" s="97"/>
      <c r="P20" s="97"/>
      <c r="Q20" s="97"/>
      <c r="R20" s="97"/>
      <c r="S20" s="97"/>
      <c r="T20" s="97"/>
      <c r="U20" s="97"/>
      <c r="V20" s="97"/>
      <c r="W20" s="97"/>
    </row>
    <row r="21" spans="1:23" ht="24" thickBot="1" x14ac:dyDescent="0.3">
      <c r="A21" s="328" t="s">
        <v>34</v>
      </c>
      <c r="B21" s="329"/>
      <c r="C21" s="329"/>
      <c r="D21" s="329"/>
      <c r="E21" s="329"/>
      <c r="F21" s="329"/>
      <c r="G21" s="329"/>
      <c r="H21" s="329"/>
      <c r="I21" s="329"/>
      <c r="J21" s="329"/>
      <c r="K21" s="329"/>
      <c r="L21" s="329"/>
      <c r="M21" s="329"/>
      <c r="N21" s="329"/>
      <c r="O21" s="329"/>
      <c r="P21" s="329"/>
      <c r="Q21" s="329"/>
      <c r="R21" s="329"/>
      <c r="S21" s="329"/>
      <c r="T21" s="329"/>
      <c r="U21" s="329"/>
      <c r="V21" s="329"/>
      <c r="W21" s="330"/>
    </row>
    <row r="22" spans="1:23" ht="18.75" customHeight="1" x14ac:dyDescent="0.25">
      <c r="A22" s="315" t="s">
        <v>282</v>
      </c>
      <c r="B22" s="316"/>
      <c r="C22" s="316"/>
      <c r="D22" s="316"/>
      <c r="E22" s="316"/>
      <c r="F22" s="316"/>
      <c r="G22" s="316"/>
      <c r="H22" s="316"/>
      <c r="I22" s="316"/>
      <c r="J22" s="316"/>
      <c r="K22" s="316"/>
      <c r="L22" s="316"/>
      <c r="M22" s="316"/>
      <c r="N22" s="316"/>
      <c r="O22" s="316"/>
      <c r="P22" s="316"/>
      <c r="Q22" s="316"/>
      <c r="R22" s="316"/>
      <c r="S22" s="316"/>
      <c r="T22" s="316"/>
      <c r="U22" s="316"/>
      <c r="V22" s="316"/>
      <c r="W22" s="317"/>
    </row>
    <row r="23" spans="1:23" x14ac:dyDescent="0.25">
      <c r="A23" s="312" t="s">
        <v>264</v>
      </c>
      <c r="B23" s="313"/>
      <c r="C23" s="313"/>
      <c r="D23" s="313"/>
      <c r="E23" s="313"/>
      <c r="F23" s="313"/>
      <c r="G23" s="313"/>
      <c r="H23" s="313"/>
      <c r="I23" s="313"/>
      <c r="J23" s="313"/>
      <c r="K23" s="313"/>
      <c r="L23" s="313"/>
      <c r="M23" s="313"/>
      <c r="N23" s="313"/>
      <c r="O23" s="313"/>
      <c r="P23" s="313"/>
      <c r="Q23" s="313"/>
      <c r="R23" s="313"/>
      <c r="S23" s="313"/>
      <c r="T23" s="313"/>
      <c r="U23" s="313"/>
      <c r="V23" s="313"/>
      <c r="W23" s="314"/>
    </row>
    <row r="24" spans="1:23" ht="18.75" customHeight="1" x14ac:dyDescent="0.25">
      <c r="A24" s="111"/>
      <c r="B24" s="112"/>
      <c r="C24" s="112"/>
      <c r="D24" s="112"/>
      <c r="E24" s="112"/>
      <c r="F24" s="112"/>
      <c r="G24" s="112"/>
      <c r="H24" s="318" t="s">
        <v>77</v>
      </c>
      <c r="I24" s="320"/>
      <c r="J24" s="318" t="s">
        <v>78</v>
      </c>
      <c r="K24" s="319"/>
      <c r="L24" s="319"/>
      <c r="M24" s="319"/>
      <c r="N24" s="319"/>
      <c r="O24" s="319"/>
      <c r="P24" s="320"/>
      <c r="Q24" s="112"/>
      <c r="R24" s="112"/>
      <c r="S24" s="112"/>
      <c r="T24" s="112"/>
      <c r="U24" s="112"/>
      <c r="V24" s="112"/>
      <c r="W24" s="113"/>
    </row>
    <row r="25" spans="1:23" ht="25.5" customHeight="1" x14ac:dyDescent="0.25">
      <c r="A25" s="111"/>
      <c r="B25" s="112"/>
      <c r="C25" s="112"/>
      <c r="D25" s="112"/>
      <c r="E25" s="112"/>
      <c r="F25" s="112"/>
      <c r="G25" s="112"/>
      <c r="H25" s="321" t="s">
        <v>257</v>
      </c>
      <c r="I25" s="322"/>
      <c r="J25" s="321" t="s">
        <v>258</v>
      </c>
      <c r="K25" s="323"/>
      <c r="L25" s="323"/>
      <c r="M25" s="323"/>
      <c r="N25" s="323"/>
      <c r="O25" s="323"/>
      <c r="P25" s="322"/>
      <c r="Q25" s="112"/>
      <c r="R25" s="112"/>
      <c r="S25" s="112"/>
      <c r="T25" s="112"/>
      <c r="U25" s="112"/>
      <c r="V25" s="112"/>
      <c r="W25" s="113"/>
    </row>
    <row r="26" spans="1:23" ht="18" customHeight="1" x14ac:dyDescent="0.25">
      <c r="A26" s="111"/>
      <c r="B26" s="112"/>
      <c r="C26" s="112"/>
      <c r="D26" s="112"/>
      <c r="E26" s="112"/>
      <c r="F26" s="112"/>
      <c r="G26" s="112"/>
      <c r="H26" s="304" t="s">
        <v>275</v>
      </c>
      <c r="I26" s="306"/>
      <c r="J26" s="304" t="s">
        <v>259</v>
      </c>
      <c r="K26" s="305"/>
      <c r="L26" s="305"/>
      <c r="M26" s="305"/>
      <c r="N26" s="305"/>
      <c r="O26" s="305"/>
      <c r="P26" s="306"/>
      <c r="Q26" s="112"/>
      <c r="R26" s="112"/>
      <c r="S26" s="112"/>
      <c r="T26" s="112"/>
      <c r="U26" s="112"/>
      <c r="V26" s="112"/>
      <c r="W26" s="113"/>
    </row>
    <row r="27" spans="1:23" ht="35.25" customHeight="1" x14ac:dyDescent="0.25">
      <c r="A27" s="111"/>
      <c r="B27" s="112"/>
      <c r="C27" s="112"/>
      <c r="D27" s="112"/>
      <c r="E27" s="112"/>
      <c r="F27" s="112"/>
      <c r="G27" s="112"/>
      <c r="H27" s="304" t="s">
        <v>276</v>
      </c>
      <c r="I27" s="306"/>
      <c r="J27" s="304" t="s">
        <v>277</v>
      </c>
      <c r="K27" s="305"/>
      <c r="L27" s="305"/>
      <c r="M27" s="305"/>
      <c r="N27" s="305"/>
      <c r="O27" s="305"/>
      <c r="P27" s="306"/>
      <c r="Q27" s="112"/>
      <c r="R27" s="112"/>
      <c r="S27" s="112"/>
      <c r="T27" s="112"/>
      <c r="U27" s="112"/>
      <c r="V27" s="112"/>
      <c r="W27" s="113"/>
    </row>
    <row r="28" spans="1:23" ht="16.5" customHeight="1" x14ac:dyDescent="0.25">
      <c r="A28" s="111"/>
      <c r="B28" s="112"/>
      <c r="C28" s="112"/>
      <c r="D28" s="112"/>
      <c r="E28" s="112"/>
      <c r="F28" s="112"/>
      <c r="G28" s="112"/>
      <c r="H28" s="307" t="s">
        <v>75</v>
      </c>
      <c r="I28" s="308"/>
      <c r="J28" s="309">
        <v>60000</v>
      </c>
      <c r="K28" s="310"/>
      <c r="L28" s="310"/>
      <c r="M28" s="310"/>
      <c r="N28" s="310"/>
      <c r="O28" s="310"/>
      <c r="P28" s="311"/>
      <c r="Q28" s="112"/>
      <c r="R28" s="112"/>
      <c r="S28" s="112"/>
      <c r="T28" s="112"/>
      <c r="U28" s="112"/>
      <c r="V28" s="112"/>
      <c r="W28" s="113"/>
    </row>
    <row r="29" spans="1:23" ht="45.75" customHeight="1" thickBot="1" x14ac:dyDescent="0.3">
      <c r="A29" s="324" t="s">
        <v>147</v>
      </c>
      <c r="B29" s="325"/>
      <c r="C29" s="325"/>
      <c r="D29" s="325"/>
      <c r="E29" s="325"/>
      <c r="F29" s="325"/>
      <c r="G29" s="325"/>
      <c r="H29" s="325"/>
      <c r="I29" s="325"/>
      <c r="J29" s="325"/>
      <c r="K29" s="325"/>
      <c r="L29" s="325"/>
      <c r="M29" s="325"/>
      <c r="N29" s="325"/>
      <c r="O29" s="325"/>
      <c r="P29" s="325"/>
      <c r="Q29" s="325"/>
      <c r="R29" s="325"/>
      <c r="S29" s="325"/>
      <c r="T29" s="325"/>
      <c r="U29" s="325"/>
      <c r="V29" s="325"/>
      <c r="W29" s="326"/>
    </row>
    <row r="30" spans="1:23" ht="18.75" customHeight="1" x14ac:dyDescent="0.25">
      <c r="A30" s="315" t="s">
        <v>150</v>
      </c>
      <c r="B30" s="316"/>
      <c r="C30" s="316"/>
      <c r="D30" s="316"/>
      <c r="E30" s="316"/>
      <c r="F30" s="316"/>
      <c r="G30" s="316"/>
      <c r="H30" s="316"/>
      <c r="I30" s="316"/>
      <c r="J30" s="316"/>
      <c r="K30" s="316"/>
      <c r="L30" s="316"/>
      <c r="M30" s="316"/>
      <c r="N30" s="316"/>
      <c r="O30" s="316"/>
      <c r="P30" s="316"/>
      <c r="Q30" s="316"/>
      <c r="R30" s="316"/>
      <c r="S30" s="316"/>
      <c r="T30" s="316"/>
      <c r="U30" s="316"/>
      <c r="V30" s="316"/>
      <c r="W30" s="317"/>
    </row>
    <row r="31" spans="1:23" ht="45" customHeight="1" thickBot="1" x14ac:dyDescent="0.3">
      <c r="A31" s="301" t="s">
        <v>79</v>
      </c>
      <c r="B31" s="302"/>
      <c r="C31" s="302"/>
      <c r="D31" s="302"/>
      <c r="E31" s="302"/>
      <c r="F31" s="302"/>
      <c r="G31" s="302"/>
      <c r="H31" s="302"/>
      <c r="I31" s="302"/>
      <c r="J31" s="302"/>
      <c r="K31" s="302"/>
      <c r="L31" s="302"/>
      <c r="M31" s="302"/>
      <c r="N31" s="302"/>
      <c r="O31" s="302"/>
      <c r="P31" s="302"/>
      <c r="Q31" s="302"/>
      <c r="R31" s="302"/>
      <c r="S31" s="302"/>
      <c r="T31" s="302"/>
      <c r="U31" s="302"/>
      <c r="V31" s="302"/>
      <c r="W31" s="303"/>
    </row>
    <row r="32" spans="1:23" ht="18.75" customHeight="1" x14ac:dyDescent="0.25">
      <c r="A32" s="315" t="s">
        <v>148</v>
      </c>
      <c r="B32" s="316"/>
      <c r="C32" s="316"/>
      <c r="D32" s="316"/>
      <c r="E32" s="316"/>
      <c r="F32" s="316"/>
      <c r="G32" s="316"/>
      <c r="H32" s="316"/>
      <c r="I32" s="316"/>
      <c r="J32" s="316"/>
      <c r="K32" s="316"/>
      <c r="L32" s="316"/>
      <c r="M32" s="316"/>
      <c r="N32" s="316"/>
      <c r="O32" s="316"/>
      <c r="P32" s="316"/>
      <c r="Q32" s="316"/>
      <c r="R32" s="316"/>
      <c r="S32" s="316"/>
      <c r="T32" s="316"/>
      <c r="U32" s="316"/>
      <c r="V32" s="316"/>
      <c r="W32" s="317"/>
    </row>
    <row r="33" spans="1:24" ht="42" customHeight="1" x14ac:dyDescent="0.25">
      <c r="A33" s="341" t="s">
        <v>149</v>
      </c>
      <c r="B33" s="342"/>
      <c r="C33" s="342"/>
      <c r="D33" s="342"/>
      <c r="E33" s="342"/>
      <c r="F33" s="342"/>
      <c r="G33" s="342"/>
      <c r="H33" s="342"/>
      <c r="I33" s="342"/>
      <c r="J33" s="342"/>
      <c r="K33" s="342"/>
      <c r="L33" s="342"/>
      <c r="M33" s="342"/>
      <c r="N33" s="342"/>
      <c r="O33" s="342"/>
      <c r="P33" s="342"/>
      <c r="Q33" s="342"/>
      <c r="R33" s="342"/>
      <c r="S33" s="342"/>
      <c r="T33" s="342"/>
      <c r="U33" s="342"/>
      <c r="V33" s="342"/>
      <c r="W33" s="343"/>
    </row>
    <row r="34" spans="1:24" ht="18.75" customHeight="1" x14ac:dyDescent="0.25">
      <c r="A34" s="360" t="s">
        <v>80</v>
      </c>
      <c r="B34" s="361"/>
      <c r="C34" s="361"/>
      <c r="D34" s="361"/>
      <c r="E34" s="361"/>
      <c r="F34" s="361"/>
      <c r="G34" s="361"/>
      <c r="H34" s="361"/>
      <c r="I34" s="361"/>
      <c r="J34" s="361"/>
      <c r="K34" s="361"/>
      <c r="L34" s="361"/>
      <c r="M34" s="361"/>
      <c r="N34" s="361"/>
      <c r="O34" s="361"/>
      <c r="P34" s="361"/>
      <c r="Q34" s="361"/>
      <c r="R34" s="361"/>
      <c r="S34" s="361"/>
      <c r="T34" s="361"/>
      <c r="U34" s="361"/>
      <c r="V34" s="361"/>
      <c r="W34" s="362"/>
    </row>
    <row r="35" spans="1:24" ht="20.25" customHeight="1" x14ac:dyDescent="0.25">
      <c r="A35" s="363" t="s">
        <v>81</v>
      </c>
      <c r="B35" s="364"/>
      <c r="C35" s="364"/>
      <c r="D35" s="364"/>
      <c r="E35" s="364"/>
      <c r="F35" s="364"/>
      <c r="G35" s="364"/>
      <c r="H35" s="364"/>
      <c r="I35" s="364"/>
      <c r="J35" s="364"/>
      <c r="K35" s="364"/>
      <c r="L35" s="364"/>
      <c r="M35" s="364"/>
      <c r="N35" s="364"/>
      <c r="O35" s="364"/>
      <c r="P35" s="364"/>
      <c r="Q35" s="364"/>
      <c r="R35" s="364"/>
      <c r="S35" s="364"/>
      <c r="T35" s="364"/>
      <c r="U35" s="364"/>
      <c r="V35" s="364"/>
      <c r="W35" s="365"/>
    </row>
    <row r="36" spans="1:24" ht="18.75" customHeight="1" thickBot="1" x14ac:dyDescent="0.3">
      <c r="A36" s="366" t="s">
        <v>82</v>
      </c>
      <c r="B36" s="367"/>
      <c r="C36" s="367"/>
      <c r="D36" s="367"/>
      <c r="E36" s="367"/>
      <c r="F36" s="367"/>
      <c r="G36" s="367"/>
      <c r="H36" s="367"/>
      <c r="I36" s="367"/>
      <c r="J36" s="367"/>
      <c r="K36" s="367"/>
      <c r="L36" s="367"/>
      <c r="M36" s="367"/>
      <c r="N36" s="367"/>
      <c r="O36" s="367"/>
      <c r="P36" s="367"/>
      <c r="Q36" s="367"/>
      <c r="R36" s="367"/>
      <c r="S36" s="367"/>
      <c r="T36" s="367"/>
      <c r="U36" s="367"/>
      <c r="V36" s="367"/>
      <c r="W36" s="368"/>
    </row>
    <row r="37" spans="1:24" ht="21.75" customHeight="1" x14ac:dyDescent="0.25">
      <c r="A37" s="315" t="s">
        <v>108</v>
      </c>
      <c r="B37" s="316"/>
      <c r="C37" s="316"/>
      <c r="D37" s="316"/>
      <c r="E37" s="316"/>
      <c r="F37" s="316"/>
      <c r="G37" s="316"/>
      <c r="H37" s="316"/>
      <c r="I37" s="316"/>
      <c r="J37" s="316"/>
      <c r="K37" s="316"/>
      <c r="L37" s="316"/>
      <c r="M37" s="316"/>
      <c r="N37" s="316"/>
      <c r="O37" s="316"/>
      <c r="P37" s="316"/>
      <c r="Q37" s="316"/>
      <c r="R37" s="316"/>
      <c r="S37" s="316"/>
      <c r="T37" s="316"/>
      <c r="U37" s="316"/>
      <c r="V37" s="316"/>
      <c r="W37" s="317"/>
      <c r="X37" s="18"/>
    </row>
    <row r="38" spans="1:24" ht="94.5" customHeight="1" thickBot="1" x14ac:dyDescent="0.3">
      <c r="A38" s="301" t="s">
        <v>265</v>
      </c>
      <c r="B38" s="302"/>
      <c r="C38" s="302"/>
      <c r="D38" s="302"/>
      <c r="E38" s="302"/>
      <c r="F38" s="302"/>
      <c r="G38" s="302"/>
      <c r="H38" s="302"/>
      <c r="I38" s="302"/>
      <c r="J38" s="302"/>
      <c r="K38" s="302"/>
      <c r="L38" s="302"/>
      <c r="M38" s="302"/>
      <c r="N38" s="302"/>
      <c r="O38" s="302"/>
      <c r="P38" s="302"/>
      <c r="Q38" s="302"/>
      <c r="R38" s="302"/>
      <c r="S38" s="302"/>
      <c r="T38" s="302"/>
      <c r="U38" s="302"/>
      <c r="V38" s="302"/>
      <c r="W38" s="303"/>
    </row>
    <row r="39" spans="1:24" ht="20.25" customHeight="1" x14ac:dyDescent="0.25">
      <c r="A39" s="315" t="s">
        <v>266</v>
      </c>
      <c r="B39" s="316"/>
      <c r="C39" s="316"/>
      <c r="D39" s="316"/>
      <c r="E39" s="316"/>
      <c r="F39" s="316"/>
      <c r="G39" s="316"/>
      <c r="H39" s="316"/>
      <c r="I39" s="316"/>
      <c r="J39" s="316"/>
      <c r="K39" s="316"/>
      <c r="L39" s="316"/>
      <c r="M39" s="316"/>
      <c r="N39" s="316"/>
      <c r="O39" s="316"/>
      <c r="P39" s="316"/>
      <c r="Q39" s="316"/>
      <c r="R39" s="316"/>
      <c r="S39" s="316"/>
      <c r="T39" s="316"/>
      <c r="U39" s="316"/>
      <c r="V39" s="316"/>
      <c r="W39" s="317"/>
    </row>
    <row r="40" spans="1:24" ht="274.5" customHeight="1" x14ac:dyDescent="0.25">
      <c r="A40" s="341" t="s">
        <v>284</v>
      </c>
      <c r="B40" s="342"/>
      <c r="C40" s="342"/>
      <c r="D40" s="342"/>
      <c r="E40" s="342"/>
      <c r="F40" s="342"/>
      <c r="G40" s="342"/>
      <c r="H40" s="342"/>
      <c r="I40" s="342"/>
      <c r="J40" s="342"/>
      <c r="K40" s="342"/>
      <c r="L40" s="342"/>
      <c r="M40" s="342"/>
      <c r="N40" s="342"/>
      <c r="O40" s="342"/>
      <c r="P40" s="342"/>
      <c r="Q40" s="342"/>
      <c r="R40" s="342"/>
      <c r="S40" s="342"/>
      <c r="T40" s="342"/>
      <c r="U40" s="342"/>
      <c r="V40" s="342"/>
      <c r="W40" s="343"/>
    </row>
    <row r="41" spans="1:24" ht="15" customHeight="1" x14ac:dyDescent="0.25">
      <c r="A41" s="114"/>
      <c r="B41" s="115"/>
      <c r="C41" s="115"/>
      <c r="D41" s="115"/>
      <c r="E41" s="115"/>
      <c r="F41" s="115"/>
      <c r="G41" s="115"/>
      <c r="H41" s="115"/>
      <c r="I41" s="115"/>
      <c r="J41" s="115"/>
      <c r="K41" s="115"/>
      <c r="L41" s="115"/>
      <c r="M41" s="115"/>
      <c r="N41" s="115"/>
      <c r="O41" s="115"/>
      <c r="P41" s="115"/>
      <c r="Q41" s="115"/>
      <c r="R41" s="115"/>
      <c r="S41" s="115"/>
      <c r="T41" s="115"/>
      <c r="U41" s="115"/>
      <c r="V41" s="115"/>
      <c r="W41" s="116"/>
    </row>
    <row r="42" spans="1:24" ht="15" customHeight="1" thickBot="1" x14ac:dyDescent="0.3">
      <c r="A42" s="117"/>
      <c r="B42" s="97"/>
      <c r="C42" s="97"/>
      <c r="D42" s="97"/>
      <c r="E42" s="97"/>
      <c r="F42" s="97"/>
      <c r="G42" s="97"/>
      <c r="H42" s="97"/>
      <c r="I42" s="344" t="s">
        <v>40</v>
      </c>
      <c r="J42" s="344"/>
      <c r="K42" s="344"/>
      <c r="L42" s="344" t="s">
        <v>44</v>
      </c>
      <c r="M42" s="344"/>
      <c r="N42" s="344"/>
      <c r="O42" s="344"/>
      <c r="P42" s="97"/>
      <c r="Q42" s="97"/>
      <c r="R42" s="97"/>
      <c r="S42" s="97"/>
      <c r="T42" s="97"/>
      <c r="U42" s="97"/>
      <c r="V42" s="97"/>
      <c r="W42" s="116"/>
    </row>
    <row r="43" spans="1:24" ht="15" customHeight="1" x14ac:dyDescent="0.25">
      <c r="A43" s="117"/>
      <c r="B43" s="97"/>
      <c r="C43" s="97"/>
      <c r="D43" s="97"/>
      <c r="E43" s="97"/>
      <c r="F43" s="97"/>
      <c r="G43" s="97"/>
      <c r="H43" s="97"/>
      <c r="I43" s="354" t="s">
        <v>235</v>
      </c>
      <c r="J43" s="355"/>
      <c r="K43" s="356"/>
      <c r="L43" s="369" t="s">
        <v>236</v>
      </c>
      <c r="M43" s="370"/>
      <c r="N43" s="370"/>
      <c r="O43" s="371"/>
      <c r="P43" s="97"/>
      <c r="Q43" s="97"/>
      <c r="R43" s="97"/>
      <c r="S43" s="97"/>
      <c r="T43" s="97"/>
      <c r="U43" s="97"/>
      <c r="V43" s="97"/>
      <c r="W43" s="116"/>
    </row>
    <row r="44" spans="1:24" ht="15" customHeight="1" x14ac:dyDescent="0.25">
      <c r="A44" s="117"/>
      <c r="B44" s="97"/>
      <c r="C44" s="97"/>
      <c r="D44" s="97"/>
      <c r="E44" s="97"/>
      <c r="F44" s="97"/>
      <c r="G44" s="97"/>
      <c r="H44" s="97"/>
      <c r="I44" s="357"/>
      <c r="J44" s="358"/>
      <c r="K44" s="359"/>
      <c r="L44" s="351" t="s">
        <v>237</v>
      </c>
      <c r="M44" s="352"/>
      <c r="N44" s="352"/>
      <c r="O44" s="353"/>
      <c r="P44" s="97"/>
      <c r="Q44" s="97"/>
      <c r="R44" s="97"/>
      <c r="S44" s="97"/>
      <c r="T44" s="97"/>
      <c r="U44" s="97"/>
      <c r="V44" s="97"/>
      <c r="W44" s="116"/>
    </row>
    <row r="45" spans="1:24" ht="15" customHeight="1" x14ac:dyDescent="0.25">
      <c r="A45" s="117"/>
      <c r="B45" s="97"/>
      <c r="C45" s="97"/>
      <c r="D45" s="97"/>
      <c r="E45" s="97"/>
      <c r="F45" s="97"/>
      <c r="G45" s="97"/>
      <c r="H45" s="97"/>
      <c r="I45" s="357" t="s">
        <v>238</v>
      </c>
      <c r="J45" s="358"/>
      <c r="K45" s="359"/>
      <c r="L45" s="348" t="s">
        <v>239</v>
      </c>
      <c r="M45" s="349"/>
      <c r="N45" s="349"/>
      <c r="O45" s="350"/>
      <c r="P45" s="97"/>
      <c r="Q45" s="97"/>
      <c r="R45" s="97"/>
      <c r="S45" s="97"/>
      <c r="T45" s="97"/>
      <c r="U45" s="97"/>
      <c r="V45" s="97"/>
      <c r="W45" s="116"/>
    </row>
    <row r="46" spans="1:24" x14ac:dyDescent="0.25">
      <c r="A46" s="117"/>
      <c r="B46" s="97"/>
      <c r="C46" s="97"/>
      <c r="D46" s="97"/>
      <c r="E46" s="97"/>
      <c r="F46" s="97"/>
      <c r="G46" s="97"/>
      <c r="H46" s="97"/>
      <c r="I46" s="357"/>
      <c r="J46" s="358"/>
      <c r="K46" s="359"/>
      <c r="L46" s="345" t="s">
        <v>240</v>
      </c>
      <c r="M46" s="346"/>
      <c r="N46" s="346"/>
      <c r="O46" s="347"/>
      <c r="P46" s="97"/>
      <c r="Q46" s="97"/>
      <c r="R46" s="97"/>
      <c r="S46" s="97"/>
      <c r="T46" s="97"/>
      <c r="U46" s="97"/>
      <c r="V46" s="97"/>
      <c r="W46" s="116"/>
    </row>
    <row r="47" spans="1:24" ht="15" customHeight="1" x14ac:dyDescent="0.25">
      <c r="A47" s="117"/>
      <c r="B47" s="97"/>
      <c r="C47" s="97"/>
      <c r="D47" s="97"/>
      <c r="E47" s="97"/>
      <c r="F47" s="97"/>
      <c r="G47" s="97"/>
      <c r="H47" s="97"/>
      <c r="I47" s="357"/>
      <c r="J47" s="358"/>
      <c r="K47" s="359"/>
      <c r="L47" s="345" t="s">
        <v>241</v>
      </c>
      <c r="M47" s="346"/>
      <c r="N47" s="346"/>
      <c r="O47" s="347"/>
      <c r="P47" s="97"/>
      <c r="Q47" s="97"/>
      <c r="R47" s="97"/>
      <c r="S47" s="97"/>
      <c r="T47" s="97"/>
      <c r="U47" s="97"/>
      <c r="V47" s="97"/>
      <c r="W47" s="116"/>
    </row>
    <row r="48" spans="1:24" ht="15" customHeight="1" x14ac:dyDescent="0.25">
      <c r="A48" s="117"/>
      <c r="B48" s="97"/>
      <c r="C48" s="97"/>
      <c r="D48" s="97"/>
      <c r="E48" s="97"/>
      <c r="F48" s="97"/>
      <c r="G48" s="97"/>
      <c r="H48" s="97"/>
      <c r="I48" s="357"/>
      <c r="J48" s="358"/>
      <c r="K48" s="359"/>
      <c r="L48" s="351" t="s">
        <v>242</v>
      </c>
      <c r="M48" s="352"/>
      <c r="N48" s="352"/>
      <c r="O48" s="353"/>
      <c r="P48" s="97"/>
      <c r="Q48" s="97"/>
      <c r="R48" s="97"/>
      <c r="S48" s="97"/>
      <c r="T48" s="97"/>
      <c r="U48" s="97"/>
      <c r="V48" s="97"/>
      <c r="W48" s="116"/>
    </row>
    <row r="49" spans="1:23" ht="15" customHeight="1" x14ac:dyDescent="0.25">
      <c r="A49" s="117"/>
      <c r="B49" s="97"/>
      <c r="C49" s="97"/>
      <c r="D49" s="97"/>
      <c r="E49" s="97"/>
      <c r="F49" s="97"/>
      <c r="G49" s="97"/>
      <c r="H49" s="97"/>
      <c r="I49" s="357" t="s">
        <v>243</v>
      </c>
      <c r="J49" s="358"/>
      <c r="K49" s="359"/>
      <c r="L49" s="348" t="s">
        <v>244</v>
      </c>
      <c r="M49" s="349"/>
      <c r="N49" s="349"/>
      <c r="O49" s="350"/>
      <c r="P49" s="97"/>
      <c r="Q49" s="97"/>
      <c r="R49" s="97"/>
      <c r="S49" s="97"/>
      <c r="T49" s="97"/>
      <c r="U49" s="97"/>
      <c r="V49" s="97"/>
      <c r="W49" s="116"/>
    </row>
    <row r="50" spans="1:23" ht="15" customHeight="1" x14ac:dyDescent="0.25">
      <c r="A50" s="117"/>
      <c r="B50" s="97"/>
      <c r="C50" s="97"/>
      <c r="D50" s="97"/>
      <c r="E50" s="97"/>
      <c r="F50" s="97"/>
      <c r="G50" s="97"/>
      <c r="H50" s="97"/>
      <c r="I50" s="357"/>
      <c r="J50" s="358"/>
      <c r="K50" s="359"/>
      <c r="L50" s="345" t="s">
        <v>245</v>
      </c>
      <c r="M50" s="346"/>
      <c r="N50" s="346"/>
      <c r="O50" s="347"/>
      <c r="P50" s="97"/>
      <c r="Q50" s="97"/>
      <c r="R50" s="97"/>
      <c r="S50" s="97"/>
      <c r="T50" s="97"/>
      <c r="U50" s="97"/>
      <c r="V50" s="97"/>
      <c r="W50" s="116"/>
    </row>
    <row r="51" spans="1:23" ht="15" customHeight="1" x14ac:dyDescent="0.25">
      <c r="A51" s="117"/>
      <c r="B51" s="97"/>
      <c r="C51" s="97"/>
      <c r="D51" s="97"/>
      <c r="E51" s="97"/>
      <c r="F51" s="97"/>
      <c r="G51" s="97"/>
      <c r="H51" s="97"/>
      <c r="I51" s="357"/>
      <c r="J51" s="358"/>
      <c r="K51" s="359"/>
      <c r="L51" s="345" t="s">
        <v>246</v>
      </c>
      <c r="M51" s="346"/>
      <c r="N51" s="346"/>
      <c r="O51" s="347"/>
      <c r="P51" s="97"/>
      <c r="Q51" s="97"/>
      <c r="R51" s="97"/>
      <c r="S51" s="97"/>
      <c r="T51" s="97"/>
      <c r="U51" s="97"/>
      <c r="V51" s="97"/>
      <c r="W51" s="116"/>
    </row>
    <row r="52" spans="1:23" ht="15" customHeight="1" x14ac:dyDescent="0.25">
      <c r="A52" s="117"/>
      <c r="B52" s="97"/>
      <c r="C52" s="97"/>
      <c r="D52" s="97"/>
      <c r="E52" s="97"/>
      <c r="F52" s="97"/>
      <c r="G52" s="97"/>
      <c r="H52" s="97"/>
      <c r="I52" s="357"/>
      <c r="J52" s="358"/>
      <c r="K52" s="359"/>
      <c r="L52" s="345" t="s">
        <v>278</v>
      </c>
      <c r="M52" s="346"/>
      <c r="N52" s="346"/>
      <c r="O52" s="347"/>
      <c r="P52" s="97"/>
      <c r="Q52" s="97"/>
      <c r="R52" s="97"/>
      <c r="S52" s="97"/>
      <c r="T52" s="97"/>
      <c r="U52" s="97"/>
      <c r="V52" s="97"/>
      <c r="W52" s="116"/>
    </row>
    <row r="53" spans="1:23" ht="15" customHeight="1" x14ac:dyDescent="0.25">
      <c r="A53" s="117"/>
      <c r="B53" s="97"/>
      <c r="C53" s="97"/>
      <c r="D53" s="97"/>
      <c r="E53" s="97"/>
      <c r="F53" s="97"/>
      <c r="G53" s="97"/>
      <c r="H53" s="97"/>
      <c r="I53" s="357"/>
      <c r="J53" s="358"/>
      <c r="K53" s="359"/>
      <c r="L53" s="345" t="s">
        <v>279</v>
      </c>
      <c r="M53" s="346"/>
      <c r="N53" s="346"/>
      <c r="O53" s="347"/>
      <c r="P53" s="97"/>
      <c r="Q53" s="97"/>
      <c r="R53" s="97"/>
      <c r="S53" s="97"/>
      <c r="T53" s="97"/>
      <c r="U53" s="97"/>
      <c r="V53" s="97"/>
      <c r="W53" s="116"/>
    </row>
    <row r="54" spans="1:23" ht="15" customHeight="1" x14ac:dyDescent="0.25">
      <c r="A54" s="117"/>
      <c r="B54" s="97"/>
      <c r="C54" s="97"/>
      <c r="D54" s="97"/>
      <c r="E54" s="97"/>
      <c r="F54" s="97"/>
      <c r="G54" s="97"/>
      <c r="H54" s="97"/>
      <c r="I54" s="357"/>
      <c r="J54" s="358"/>
      <c r="K54" s="359"/>
      <c r="L54" s="345" t="s">
        <v>280</v>
      </c>
      <c r="M54" s="346"/>
      <c r="N54" s="346"/>
      <c r="O54" s="347"/>
      <c r="P54" s="97"/>
      <c r="Q54" s="97"/>
      <c r="R54" s="97"/>
      <c r="S54" s="97"/>
      <c r="T54" s="97"/>
      <c r="U54" s="97"/>
      <c r="V54" s="97"/>
      <c r="W54" s="116"/>
    </row>
    <row r="55" spans="1:23" ht="15" customHeight="1" x14ac:dyDescent="0.25">
      <c r="A55" s="117"/>
      <c r="B55" s="97"/>
      <c r="C55" s="97"/>
      <c r="D55" s="97"/>
      <c r="E55" s="97"/>
      <c r="F55" s="97"/>
      <c r="G55" s="97"/>
      <c r="H55" s="97"/>
      <c r="I55" s="357"/>
      <c r="J55" s="358"/>
      <c r="K55" s="359"/>
      <c r="L55" s="351" t="s">
        <v>281</v>
      </c>
      <c r="M55" s="352"/>
      <c r="N55" s="352"/>
      <c r="O55" s="353"/>
      <c r="P55" s="97"/>
      <c r="Q55" s="97"/>
      <c r="R55" s="97"/>
      <c r="S55" s="97"/>
      <c r="T55" s="97"/>
      <c r="U55" s="97"/>
      <c r="V55" s="97"/>
      <c r="W55" s="116"/>
    </row>
    <row r="56" spans="1:23" x14ac:dyDescent="0.25">
      <c r="A56" s="117"/>
      <c r="B56" s="97"/>
      <c r="C56" s="97"/>
      <c r="D56" s="97"/>
      <c r="E56" s="97"/>
      <c r="F56" s="97"/>
      <c r="G56" s="97"/>
      <c r="H56" s="97"/>
      <c r="I56" s="357" t="s">
        <v>247</v>
      </c>
      <c r="J56" s="358"/>
      <c r="K56" s="359"/>
      <c r="L56" s="378" t="s">
        <v>248</v>
      </c>
      <c r="M56" s="379"/>
      <c r="N56" s="379"/>
      <c r="O56" s="380"/>
      <c r="P56" s="97"/>
      <c r="Q56" s="97"/>
      <c r="R56" s="97"/>
      <c r="S56" s="97"/>
      <c r="T56" s="97"/>
      <c r="U56" s="97"/>
      <c r="V56" s="97"/>
      <c r="W56" s="116"/>
    </row>
    <row r="57" spans="1:23" x14ac:dyDescent="0.25">
      <c r="A57" s="117"/>
      <c r="B57" s="97"/>
      <c r="C57" s="97"/>
      <c r="D57" s="97"/>
      <c r="E57" s="97"/>
      <c r="F57" s="97"/>
      <c r="G57" s="97"/>
      <c r="H57" s="97"/>
      <c r="I57" s="357"/>
      <c r="J57" s="358"/>
      <c r="K57" s="359"/>
      <c r="L57" s="345" t="s">
        <v>249</v>
      </c>
      <c r="M57" s="346"/>
      <c r="N57" s="346"/>
      <c r="O57" s="347"/>
      <c r="P57" s="97"/>
      <c r="Q57" s="97"/>
      <c r="R57" s="97"/>
      <c r="S57" s="97"/>
      <c r="T57" s="97"/>
      <c r="U57" s="97"/>
      <c r="V57" s="97"/>
      <c r="W57" s="116"/>
    </row>
    <row r="58" spans="1:23" x14ac:dyDescent="0.25">
      <c r="A58" s="117"/>
      <c r="B58" s="97"/>
      <c r="C58" s="97"/>
      <c r="D58" s="97"/>
      <c r="E58" s="97"/>
      <c r="F58" s="97"/>
      <c r="G58" s="97"/>
      <c r="H58" s="97"/>
      <c r="I58" s="357"/>
      <c r="J58" s="358"/>
      <c r="K58" s="359"/>
      <c r="L58" s="345" t="s">
        <v>250</v>
      </c>
      <c r="M58" s="346"/>
      <c r="N58" s="346"/>
      <c r="O58" s="347"/>
      <c r="P58" s="97"/>
      <c r="Q58" s="97"/>
      <c r="R58" s="97"/>
      <c r="S58" s="97"/>
      <c r="T58" s="97"/>
      <c r="U58" s="97"/>
      <c r="V58" s="97"/>
      <c r="W58" s="116"/>
    </row>
    <row r="59" spans="1:23" ht="15.75" thickBot="1" x14ac:dyDescent="0.3">
      <c r="A59" s="117"/>
      <c r="B59" s="97"/>
      <c r="C59" s="97"/>
      <c r="D59" s="97"/>
      <c r="E59" s="97"/>
      <c r="F59" s="97"/>
      <c r="G59" s="97"/>
      <c r="H59" s="97"/>
      <c r="I59" s="375"/>
      <c r="J59" s="376"/>
      <c r="K59" s="377"/>
      <c r="L59" s="372" t="s">
        <v>251</v>
      </c>
      <c r="M59" s="373"/>
      <c r="N59" s="373"/>
      <c r="O59" s="374"/>
      <c r="P59" s="97"/>
      <c r="Q59" s="97"/>
      <c r="R59" s="97"/>
      <c r="S59" s="97"/>
      <c r="T59" s="97"/>
      <c r="U59" s="97"/>
      <c r="V59" s="97"/>
      <c r="W59" s="116"/>
    </row>
    <row r="60" spans="1:23" ht="15.75" thickBot="1" x14ac:dyDescent="0.3">
      <c r="A60" s="117"/>
      <c r="B60" s="97"/>
      <c r="C60" s="97"/>
      <c r="D60" s="97"/>
      <c r="E60" s="97"/>
      <c r="F60" s="97"/>
      <c r="G60" s="97"/>
      <c r="H60" s="97"/>
      <c r="I60" s="97"/>
      <c r="J60" s="97"/>
      <c r="K60" s="97"/>
      <c r="L60" s="97"/>
      <c r="M60" s="97"/>
      <c r="N60" s="97"/>
      <c r="O60" s="97"/>
      <c r="P60" s="97"/>
      <c r="Q60" s="97"/>
      <c r="R60" s="97"/>
      <c r="S60" s="97"/>
      <c r="T60" s="97"/>
      <c r="U60" s="97"/>
      <c r="V60" s="97"/>
      <c r="W60" s="116"/>
    </row>
    <row r="61" spans="1:23" ht="18.75" customHeight="1" x14ac:dyDescent="0.25">
      <c r="A61" s="315" t="s">
        <v>315</v>
      </c>
      <c r="B61" s="316"/>
      <c r="C61" s="316"/>
      <c r="D61" s="316"/>
      <c r="E61" s="316"/>
      <c r="F61" s="316"/>
      <c r="G61" s="316"/>
      <c r="H61" s="316"/>
      <c r="I61" s="316"/>
      <c r="J61" s="316"/>
      <c r="K61" s="316"/>
      <c r="L61" s="316"/>
      <c r="M61" s="316"/>
      <c r="N61" s="316"/>
      <c r="O61" s="316"/>
      <c r="P61" s="316"/>
      <c r="Q61" s="316"/>
      <c r="R61" s="316"/>
      <c r="S61" s="316"/>
      <c r="T61" s="316"/>
      <c r="U61" s="316"/>
      <c r="V61" s="316"/>
      <c r="W61" s="317"/>
    </row>
    <row r="62" spans="1:23" ht="15.75" customHeight="1" thickBot="1" x14ac:dyDescent="0.3">
      <c r="A62" s="341" t="s">
        <v>283</v>
      </c>
      <c r="B62" s="342"/>
      <c r="C62" s="342"/>
      <c r="D62" s="342"/>
      <c r="E62" s="342"/>
      <c r="F62" s="342"/>
      <c r="G62" s="342"/>
      <c r="H62" s="342"/>
      <c r="I62" s="342"/>
      <c r="J62" s="342"/>
      <c r="K62" s="342"/>
      <c r="L62" s="342"/>
      <c r="M62" s="342"/>
      <c r="N62" s="342"/>
      <c r="O62" s="342"/>
      <c r="P62" s="342"/>
      <c r="Q62" s="342"/>
      <c r="R62" s="342"/>
      <c r="S62" s="342"/>
      <c r="T62" s="342"/>
      <c r="U62" s="342"/>
      <c r="V62" s="342"/>
      <c r="W62" s="343"/>
    </row>
    <row r="63" spans="1:23" x14ac:dyDescent="0.25">
      <c r="A63" s="32"/>
      <c r="B63" s="32"/>
      <c r="C63" s="32"/>
      <c r="D63" s="32"/>
      <c r="E63" s="32"/>
      <c r="F63" s="32"/>
      <c r="G63" s="32"/>
      <c r="H63" s="32"/>
      <c r="I63" s="32"/>
      <c r="J63" s="32"/>
      <c r="K63" s="32"/>
      <c r="L63" s="32"/>
      <c r="M63" s="32"/>
      <c r="N63" s="32"/>
      <c r="O63" s="32"/>
      <c r="P63" s="32"/>
      <c r="Q63" s="32"/>
      <c r="R63" s="32"/>
      <c r="S63" s="32"/>
      <c r="T63" s="32"/>
      <c r="U63" s="32"/>
      <c r="V63" s="32"/>
      <c r="W63" s="32"/>
    </row>
  </sheetData>
  <sheetProtection algorithmName="SHA-512" hashValue="c9MZJPrLf/rpQ6JyktVM86J/02XQow2Hs9uIYvTmr2fcOr0II6t6ds7UttKPSc8Iv/geoaoeNkj1RH2jkpxacg==" saltValue="joSv8Z2cv5l8wAC2oF5lyQ==" spinCount="100000" sheet="1" objects="1" scenarios="1"/>
  <mergeCells count="56">
    <mergeCell ref="L57:O57"/>
    <mergeCell ref="L58:O58"/>
    <mergeCell ref="L59:O59"/>
    <mergeCell ref="I45:K48"/>
    <mergeCell ref="I49:K55"/>
    <mergeCell ref="I56:K59"/>
    <mergeCell ref="L56:O56"/>
    <mergeCell ref="L46:O46"/>
    <mergeCell ref="L43:O43"/>
    <mergeCell ref="A37:W37"/>
    <mergeCell ref="A38:W38"/>
    <mergeCell ref="A39:W39"/>
    <mergeCell ref="A40:W40"/>
    <mergeCell ref="A32:W32"/>
    <mergeCell ref="A33:W33"/>
    <mergeCell ref="A34:W34"/>
    <mergeCell ref="A35:W35"/>
    <mergeCell ref="A36:W36"/>
    <mergeCell ref="A62:W62"/>
    <mergeCell ref="A61:W61"/>
    <mergeCell ref="L42:O42"/>
    <mergeCell ref="I42:K42"/>
    <mergeCell ref="L47:O47"/>
    <mergeCell ref="L51:O51"/>
    <mergeCell ref="L50:O50"/>
    <mergeCell ref="L49:O49"/>
    <mergeCell ref="L48:O48"/>
    <mergeCell ref="L53:O53"/>
    <mergeCell ref="L54:O54"/>
    <mergeCell ref="I43:K44"/>
    <mergeCell ref="L55:O55"/>
    <mergeCell ref="L52:O52"/>
    <mergeCell ref="L44:O44"/>
    <mergeCell ref="L45:O45"/>
    <mergeCell ref="A9:W9"/>
    <mergeCell ref="A12:W12"/>
    <mergeCell ref="A21:W21"/>
    <mergeCell ref="A13:W13"/>
    <mergeCell ref="A16:W16"/>
    <mergeCell ref="A18:W18"/>
    <mergeCell ref="J10:O10"/>
    <mergeCell ref="A23:W23"/>
    <mergeCell ref="A22:W22"/>
    <mergeCell ref="A30:W30"/>
    <mergeCell ref="J24:P24"/>
    <mergeCell ref="H24:I24"/>
    <mergeCell ref="H25:I25"/>
    <mergeCell ref="J25:P25"/>
    <mergeCell ref="A29:W29"/>
    <mergeCell ref="A31:W31"/>
    <mergeCell ref="J26:P26"/>
    <mergeCell ref="J27:P27"/>
    <mergeCell ref="H26:I26"/>
    <mergeCell ref="H27:I27"/>
    <mergeCell ref="H28:I28"/>
    <mergeCell ref="J28:P28"/>
  </mergeCells>
  <hyperlinks>
    <hyperlink ref="O14:T14" r:id="rId1" display=": https://daaf.mayotte.agriculture.gouv.fr/guide-du-beneficiaire-et-notice-transversale-a618.html"/>
    <hyperlink ref="O14" r:id="rId2"/>
    <hyperlink ref="A36:W36" r:id="rId3" display="Frais de déplacement : Voir l'arrêté du 27 mars 2023"/>
    <hyperlink ref="A35:W35" r:id="rId4" display="Frais de d'hébergement : Voir l'arrêté du 20 septembre 2023"/>
  </hyperlinks>
  <pageMargins left="0.7" right="0.7" top="0.75" bottom="0.75" header="0.3" footer="0.3"/>
  <pageSetup paperSize="9" scale="49" orientation="landscape" r:id="rId5"/>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U507"/>
  <sheetViews>
    <sheetView topLeftCell="F1" zoomScale="85" zoomScaleNormal="85" workbookViewId="0">
      <pane ySplit="6" topLeftCell="A7" activePane="bottomLeft" state="frozen"/>
      <selection activeCell="I86" sqref="I86"/>
      <selection pane="bottomLeft" activeCell="N7" sqref="N7"/>
    </sheetView>
  </sheetViews>
  <sheetFormatPr baseColWidth="10" defaultColWidth="11.42578125" defaultRowHeight="15" x14ac:dyDescent="0.25"/>
  <cols>
    <col min="1" max="1" width="10.7109375" style="97" customWidth="1"/>
    <col min="2" max="2" width="50.7109375" style="97" customWidth="1"/>
    <col min="3" max="3" width="30.7109375" style="97" customWidth="1"/>
    <col min="4" max="4" width="20.7109375" style="97" customWidth="1"/>
    <col min="5" max="5" width="32.7109375" style="97" bestFit="1" customWidth="1"/>
    <col min="6" max="6" width="57" style="97" bestFit="1" customWidth="1"/>
    <col min="7" max="8" width="17.7109375" style="97" customWidth="1"/>
    <col min="9" max="9" width="72.28515625" style="97" bestFit="1" customWidth="1"/>
    <col min="10" max="12" width="17.7109375" style="97" customWidth="1"/>
    <col min="13" max="13" width="75.7109375" style="97" customWidth="1"/>
    <col min="14" max="14" width="10.7109375" style="97" customWidth="1"/>
    <col min="15" max="15" width="11.42578125" style="97"/>
    <col min="16" max="16" width="32.5703125" style="97" hidden="1" customWidth="1"/>
    <col min="17" max="17" width="27.7109375" style="97" customWidth="1"/>
    <col min="18" max="18" width="21.7109375" style="97" customWidth="1"/>
    <col min="19" max="19" width="40.85546875" style="97" customWidth="1"/>
    <col min="20" max="20" width="27.5703125" style="97" customWidth="1"/>
    <col min="21" max="21" width="35" style="97" customWidth="1"/>
    <col min="22" max="16384" width="11.42578125" style="97"/>
  </cols>
  <sheetData>
    <row r="1" spans="1:16" ht="29.25" thickBot="1" x14ac:dyDescent="0.3">
      <c r="A1" s="435" t="s">
        <v>161</v>
      </c>
      <c r="B1" s="436"/>
      <c r="C1" s="436"/>
      <c r="D1" s="436"/>
      <c r="E1" s="436"/>
      <c r="F1" s="436"/>
      <c r="G1" s="436"/>
      <c r="H1" s="436"/>
      <c r="I1" s="436"/>
      <c r="J1" s="436"/>
      <c r="K1" s="436"/>
      <c r="L1" s="436"/>
      <c r="M1" s="436"/>
      <c r="N1" s="437"/>
    </row>
    <row r="2" spans="1:16" ht="45" customHeight="1" thickBot="1" x14ac:dyDescent="0.3">
      <c r="A2" s="424" t="s">
        <v>152</v>
      </c>
      <c r="B2" s="425"/>
      <c r="C2" s="425"/>
      <c r="D2" s="425"/>
      <c r="E2" s="425"/>
      <c r="F2" s="425"/>
      <c r="G2" s="425"/>
      <c r="H2" s="425"/>
      <c r="I2" s="425"/>
      <c r="J2" s="425"/>
      <c r="K2" s="425"/>
      <c r="L2" s="425"/>
      <c r="M2" s="425"/>
      <c r="N2" s="426"/>
    </row>
    <row r="3" spans="1:16" ht="45" x14ac:dyDescent="0.25">
      <c r="A3" s="427" t="s">
        <v>0</v>
      </c>
      <c r="B3" s="167" t="s">
        <v>83</v>
      </c>
      <c r="C3" s="167" t="s">
        <v>84</v>
      </c>
      <c r="D3" s="167" t="s">
        <v>46</v>
      </c>
      <c r="E3" s="167" t="s">
        <v>42</v>
      </c>
      <c r="F3" s="213" t="s">
        <v>125</v>
      </c>
      <c r="G3" s="213" t="s">
        <v>86</v>
      </c>
      <c r="H3" s="169" t="s">
        <v>49</v>
      </c>
      <c r="I3" s="169" t="s">
        <v>5</v>
      </c>
      <c r="J3" s="169" t="s">
        <v>166</v>
      </c>
      <c r="K3" s="169" t="s">
        <v>167</v>
      </c>
      <c r="L3" s="169" t="s">
        <v>141</v>
      </c>
      <c r="M3" s="169" t="s">
        <v>23</v>
      </c>
      <c r="N3" s="170" t="s">
        <v>56</v>
      </c>
    </row>
    <row r="4" spans="1:16" ht="25.5" x14ac:dyDescent="0.25">
      <c r="A4" s="428"/>
      <c r="B4" s="214" t="s">
        <v>119</v>
      </c>
      <c r="C4" s="441" t="s">
        <v>121</v>
      </c>
      <c r="D4" s="442"/>
      <c r="E4" s="214" t="s">
        <v>72</v>
      </c>
      <c r="F4" s="214" t="s">
        <v>126</v>
      </c>
      <c r="G4" s="214" t="s">
        <v>85</v>
      </c>
      <c r="H4" s="215"/>
      <c r="I4" s="174" t="s">
        <v>55</v>
      </c>
      <c r="J4" s="215"/>
      <c r="K4" s="215"/>
      <c r="L4" s="215"/>
      <c r="M4" s="174"/>
      <c r="N4" s="216"/>
    </row>
    <row r="5" spans="1:16" ht="20.100000000000001" customHeight="1" thickBot="1" x14ac:dyDescent="0.3">
      <c r="A5" s="176" t="s">
        <v>39</v>
      </c>
      <c r="B5" s="177" t="s">
        <v>120</v>
      </c>
      <c r="C5" s="177" t="s">
        <v>127</v>
      </c>
      <c r="D5" s="177" t="s">
        <v>122</v>
      </c>
      <c r="E5" s="177" t="s">
        <v>62</v>
      </c>
      <c r="F5" s="177" t="s">
        <v>123</v>
      </c>
      <c r="G5" s="52">
        <v>2500</v>
      </c>
      <c r="H5" s="53">
        <v>2500</v>
      </c>
      <c r="I5" s="177" t="s">
        <v>15</v>
      </c>
      <c r="J5" s="180">
        <v>2200</v>
      </c>
      <c r="K5" s="180">
        <v>1900</v>
      </c>
      <c r="L5" s="180">
        <v>1900</v>
      </c>
      <c r="M5" s="181"/>
      <c r="N5" s="182" t="s">
        <v>57</v>
      </c>
    </row>
    <row r="6" spans="1:16" ht="20.100000000000001" customHeight="1" thickBot="1" x14ac:dyDescent="0.35">
      <c r="A6" s="183"/>
      <c r="B6" s="184"/>
      <c r="C6" s="184"/>
      <c r="D6" s="184"/>
      <c r="E6" s="189"/>
      <c r="F6" s="189"/>
      <c r="G6" s="67" t="s">
        <v>2</v>
      </c>
      <c r="H6" s="68">
        <f>SUM(H7:H506)</f>
        <v>0</v>
      </c>
      <c r="I6" s="184"/>
      <c r="J6" s="184"/>
      <c r="K6" s="67" t="s">
        <v>2</v>
      </c>
      <c r="L6" s="68">
        <f>SUM(L7:L506)</f>
        <v>0</v>
      </c>
      <c r="M6" s="189"/>
      <c r="N6" s="187"/>
    </row>
    <row r="7" spans="1:16" ht="20.100000000000001" customHeight="1" x14ac:dyDescent="0.25">
      <c r="A7" s="188">
        <v>1</v>
      </c>
      <c r="B7" s="200" t="str">
        <f>IF('Frais réels'!B6="","",'Frais réels'!B6)</f>
        <v/>
      </c>
      <c r="C7" s="200" t="str">
        <f>IF('Frais réels'!C6="","",'Frais réels'!C6)</f>
        <v/>
      </c>
      <c r="D7" s="200" t="str">
        <f>IF('Frais réels'!D6="","",'Frais réels'!D6)</f>
        <v/>
      </c>
      <c r="E7" s="200" t="str">
        <f>IF('Frais réels'!E6="","",'Frais réels'!E6)</f>
        <v/>
      </c>
      <c r="F7" s="200" t="str">
        <f>IF('Frais réels'!F6="","",'Frais réels'!F6)</f>
        <v/>
      </c>
      <c r="G7" s="224" t="str">
        <f>IF('Frais réels'!G6="","",'Frais réels'!G6)</f>
        <v/>
      </c>
      <c r="H7" s="42"/>
      <c r="I7" s="203" t="str">
        <f>IF($G7="","",IF($H7&gt;$G7,"Le montant éligible ne peut etre supérieur au montant présenté",""))</f>
        <v/>
      </c>
      <c r="J7" s="205" t="str">
        <f t="shared" ref="J7" si="0">IF(OR(H7=0, ISBLANK(H7)), "", H7)</f>
        <v/>
      </c>
      <c r="K7" s="217" t="str">
        <f>IF(F7="", "", IF(E7="Billets de train", "", IF(E7="", "", VLOOKUP(F7,Listes!$G$37:$H$39, 2, FALSE))))</f>
        <v/>
      </c>
      <c r="L7" s="225" t="str">
        <f t="shared" ref="L7" si="1">IF(J7="", "", IF(MIN(J7,K7)=0, "", MIN(J7,K7)))</f>
        <v/>
      </c>
      <c r="M7" s="206"/>
      <c r="N7" s="66"/>
      <c r="P7" s="169" t="s">
        <v>143</v>
      </c>
    </row>
    <row r="8" spans="1:16" ht="20.100000000000001" customHeight="1" x14ac:dyDescent="0.25">
      <c r="A8" s="191">
        <v>2</v>
      </c>
      <c r="B8" s="200" t="str">
        <f>IF('Frais réels'!B7="","",'Frais réels'!B7)</f>
        <v/>
      </c>
      <c r="C8" s="200" t="str">
        <f>IF('Frais réels'!C7="","",'Frais réels'!C7)</f>
        <v/>
      </c>
      <c r="D8" s="200" t="str">
        <f>IF('Frais réels'!D7="","",'Frais réels'!D7)</f>
        <v/>
      </c>
      <c r="E8" s="200" t="str">
        <f>IF('Frais réels'!E7="","",'Frais réels'!E7)</f>
        <v/>
      </c>
      <c r="F8" s="200" t="str">
        <f>IF('Frais réels'!F7="","",'Frais réels'!F7)</f>
        <v/>
      </c>
      <c r="G8" s="224" t="str">
        <f>IF('Frais réels'!G7="","",'Frais réels'!G7)</f>
        <v/>
      </c>
      <c r="H8" s="42"/>
      <c r="I8" s="203" t="str">
        <f t="shared" ref="I8:I71" si="2">IF($G8="","",IF($H8&gt;$G8,"Le montant éligible ne peut etre supérieur au montant présenté",""))</f>
        <v/>
      </c>
      <c r="J8" s="205" t="str">
        <f t="shared" ref="J8:J71" si="3">IF(OR(H8=0, ISBLANK(H8)), "", H8)</f>
        <v/>
      </c>
      <c r="K8" s="217" t="str">
        <f>IF(F8="", "", IF(E8="Billets de train", "", IF(E8="", "", VLOOKUP(F8,Listes!$G$37:$H$39, 2, FALSE))))</f>
        <v/>
      </c>
      <c r="L8" s="225" t="str">
        <f t="shared" ref="L8:L71" si="4">IF(J8="", "", IF(MIN(J8,K8)=0, "", MIN(J8,K8)))</f>
        <v/>
      </c>
      <c r="M8" s="206"/>
      <c r="N8" s="66"/>
      <c r="P8" s="218">
        <f>SUMIFS($L$7:$L$506,$E$7:$E$506,"Billets d'avion")</f>
        <v>0</v>
      </c>
    </row>
    <row r="9" spans="1:16" ht="20.100000000000001" customHeight="1" x14ac:dyDescent="0.25">
      <c r="A9" s="191">
        <v>3</v>
      </c>
      <c r="B9" s="200" t="str">
        <f>IF('Frais réels'!B8="","",'Frais réels'!B8)</f>
        <v/>
      </c>
      <c r="C9" s="200" t="str">
        <f>IF('Frais réels'!C8="","",'Frais réels'!C8)</f>
        <v/>
      </c>
      <c r="D9" s="200" t="str">
        <f>IF('Frais réels'!D8="","",'Frais réels'!D8)</f>
        <v/>
      </c>
      <c r="E9" s="200" t="str">
        <f>IF('Frais réels'!E8="","",'Frais réels'!E8)</f>
        <v/>
      </c>
      <c r="F9" s="200" t="str">
        <f>IF('Frais réels'!F8="","",'Frais réels'!F8)</f>
        <v/>
      </c>
      <c r="G9" s="224" t="str">
        <f>IF('Frais réels'!G8="","",'Frais réels'!G8)</f>
        <v/>
      </c>
      <c r="H9" s="42"/>
      <c r="I9" s="203" t="str">
        <f t="shared" si="2"/>
        <v/>
      </c>
      <c r="J9" s="205" t="str">
        <f t="shared" si="3"/>
        <v/>
      </c>
      <c r="K9" s="217" t="str">
        <f>IF(F9="", "", IF(E9="Billets de train", "", IF(E9="", "", VLOOKUP(F9,Listes!$G$37:$H$39, 2, FALSE))))</f>
        <v/>
      </c>
      <c r="L9" s="225" t="str">
        <f t="shared" si="4"/>
        <v/>
      </c>
      <c r="M9" s="206"/>
      <c r="N9" s="66"/>
      <c r="P9" s="218">
        <f>SUMIFS($L$7:$L$506,$E$7:$E$506,"Billets de train")</f>
        <v>0</v>
      </c>
    </row>
    <row r="10" spans="1:16" ht="20.100000000000001" customHeight="1" x14ac:dyDescent="0.25">
      <c r="A10" s="191">
        <v>4</v>
      </c>
      <c r="B10" s="200" t="str">
        <f>IF('Frais réels'!B9="","",'Frais réels'!B9)</f>
        <v/>
      </c>
      <c r="C10" s="200" t="str">
        <f>IF('Frais réels'!C9="","",'Frais réels'!C9)</f>
        <v/>
      </c>
      <c r="D10" s="200" t="str">
        <f>IF('Frais réels'!D9="","",'Frais réels'!D9)</f>
        <v/>
      </c>
      <c r="E10" s="200" t="str">
        <f>IF('Frais réels'!E9="","",'Frais réels'!E9)</f>
        <v/>
      </c>
      <c r="F10" s="200" t="str">
        <f>IF('Frais réels'!F9="","",'Frais réels'!F9)</f>
        <v/>
      </c>
      <c r="G10" s="224" t="str">
        <f>IF('Frais réels'!G9="","",'Frais réels'!G9)</f>
        <v/>
      </c>
      <c r="H10" s="42"/>
      <c r="I10" s="203" t="str">
        <f t="shared" si="2"/>
        <v/>
      </c>
      <c r="J10" s="205" t="str">
        <f t="shared" si="3"/>
        <v/>
      </c>
      <c r="K10" s="217" t="str">
        <f>IF(F10="", "", IF(E10="Billets de train", "", IF(E10="", "", VLOOKUP(F10,Listes!$G$37:$H$39, 2, FALSE))))</f>
        <v/>
      </c>
      <c r="L10" s="225" t="str">
        <f t="shared" si="4"/>
        <v/>
      </c>
      <c r="M10" s="206"/>
      <c r="N10" s="66"/>
    </row>
    <row r="11" spans="1:16" ht="20.100000000000001" customHeight="1" x14ac:dyDescent="0.25">
      <c r="A11" s="191">
        <v>5</v>
      </c>
      <c r="B11" s="200" t="str">
        <f>IF('Frais réels'!B10="","",'Frais réels'!B10)</f>
        <v/>
      </c>
      <c r="C11" s="200" t="str">
        <f>IF('Frais réels'!C10="","",'Frais réels'!C10)</f>
        <v/>
      </c>
      <c r="D11" s="200" t="str">
        <f>IF('Frais réels'!D10="","",'Frais réels'!D10)</f>
        <v/>
      </c>
      <c r="E11" s="200" t="str">
        <f>IF('Frais réels'!E10="","",'Frais réels'!E10)</f>
        <v/>
      </c>
      <c r="F11" s="200" t="str">
        <f>IF('Frais réels'!F10="","",'Frais réels'!F10)</f>
        <v/>
      </c>
      <c r="G11" s="224" t="str">
        <f>IF('Frais réels'!G10="","",'Frais réels'!G10)</f>
        <v/>
      </c>
      <c r="H11" s="42"/>
      <c r="I11" s="203" t="str">
        <f t="shared" si="2"/>
        <v/>
      </c>
      <c r="J11" s="205" t="str">
        <f t="shared" si="3"/>
        <v/>
      </c>
      <c r="K11" s="217" t="str">
        <f>IF(F11="", "", IF(E11="Billets de train", "", IF(E11="", "", VLOOKUP(F11,Listes!$G$37:$H$39, 2, FALSE))))</f>
        <v/>
      </c>
      <c r="L11" s="225" t="str">
        <f t="shared" si="4"/>
        <v/>
      </c>
      <c r="M11" s="206"/>
      <c r="N11" s="66"/>
    </row>
    <row r="12" spans="1:16" ht="20.100000000000001" customHeight="1" x14ac:dyDescent="0.25">
      <c r="A12" s="191">
        <v>6</v>
      </c>
      <c r="B12" s="200" t="str">
        <f>IF('Frais réels'!B11="","",'Frais réels'!B11)</f>
        <v/>
      </c>
      <c r="C12" s="200" t="str">
        <f>IF('Frais réels'!C11="","",'Frais réels'!C11)</f>
        <v/>
      </c>
      <c r="D12" s="200" t="str">
        <f>IF('Frais réels'!D11="","",'Frais réels'!D11)</f>
        <v/>
      </c>
      <c r="E12" s="200" t="str">
        <f>IF('Frais réels'!E11="","",'Frais réels'!E11)</f>
        <v/>
      </c>
      <c r="F12" s="200" t="str">
        <f>IF('Frais réels'!F11="","",'Frais réels'!F11)</f>
        <v/>
      </c>
      <c r="G12" s="224" t="str">
        <f>IF('Frais réels'!G11="","",'Frais réels'!G11)</f>
        <v/>
      </c>
      <c r="H12" s="42"/>
      <c r="I12" s="203" t="str">
        <f t="shared" si="2"/>
        <v/>
      </c>
      <c r="J12" s="205" t="str">
        <f t="shared" si="3"/>
        <v/>
      </c>
      <c r="K12" s="217" t="str">
        <f>IF(F12="", "", IF(E12="Billets de train", "", IF(E12="", "", VLOOKUP(F12,Listes!$G$37:$H$39, 2, FALSE))))</f>
        <v/>
      </c>
      <c r="L12" s="225" t="str">
        <f t="shared" si="4"/>
        <v/>
      </c>
      <c r="M12" s="206"/>
      <c r="N12" s="66"/>
    </row>
    <row r="13" spans="1:16" ht="20.100000000000001" customHeight="1" x14ac:dyDescent="0.25">
      <c r="A13" s="191">
        <v>7</v>
      </c>
      <c r="B13" s="200" t="str">
        <f>IF('Frais réels'!B12="","",'Frais réels'!B12)</f>
        <v/>
      </c>
      <c r="C13" s="200" t="str">
        <f>IF('Frais réels'!C12="","",'Frais réels'!C12)</f>
        <v/>
      </c>
      <c r="D13" s="200" t="str">
        <f>IF('Frais réels'!D12="","",'Frais réels'!D12)</f>
        <v/>
      </c>
      <c r="E13" s="200" t="str">
        <f>IF('Frais réels'!E12="","",'Frais réels'!E12)</f>
        <v/>
      </c>
      <c r="F13" s="200" t="str">
        <f>IF('Frais réels'!F12="","",'Frais réels'!F12)</f>
        <v/>
      </c>
      <c r="G13" s="224" t="str">
        <f>IF('Frais réels'!G12="","",'Frais réels'!G12)</f>
        <v/>
      </c>
      <c r="H13" s="42"/>
      <c r="I13" s="203" t="str">
        <f t="shared" si="2"/>
        <v/>
      </c>
      <c r="J13" s="205" t="str">
        <f t="shared" si="3"/>
        <v/>
      </c>
      <c r="K13" s="217" t="str">
        <f>IF(F13="", "", IF(E13="Billets de train", "", IF(E13="", "", VLOOKUP(F13,Listes!$G$37:$H$39, 2, FALSE))))</f>
        <v/>
      </c>
      <c r="L13" s="225" t="str">
        <f t="shared" si="4"/>
        <v/>
      </c>
      <c r="M13" s="206"/>
      <c r="N13" s="66"/>
    </row>
    <row r="14" spans="1:16" ht="20.100000000000001" customHeight="1" x14ac:dyDescent="0.25">
      <c r="A14" s="191">
        <v>8</v>
      </c>
      <c r="B14" s="200" t="str">
        <f>IF('Frais réels'!B13="","",'Frais réels'!B13)</f>
        <v/>
      </c>
      <c r="C14" s="200" t="str">
        <f>IF('Frais réels'!C13="","",'Frais réels'!C13)</f>
        <v/>
      </c>
      <c r="D14" s="200" t="str">
        <f>IF('Frais réels'!D13="","",'Frais réels'!D13)</f>
        <v/>
      </c>
      <c r="E14" s="200" t="str">
        <f>IF('Frais réels'!E13="","",'Frais réels'!E13)</f>
        <v/>
      </c>
      <c r="F14" s="200" t="str">
        <f>IF('Frais réels'!F13="","",'Frais réels'!F13)</f>
        <v/>
      </c>
      <c r="G14" s="224" t="str">
        <f>IF('Frais réels'!G13="","",'Frais réels'!G13)</f>
        <v/>
      </c>
      <c r="H14" s="42"/>
      <c r="I14" s="203" t="str">
        <f t="shared" si="2"/>
        <v/>
      </c>
      <c r="J14" s="205" t="str">
        <f t="shared" si="3"/>
        <v/>
      </c>
      <c r="K14" s="217" t="str">
        <f>IF(F14="", "", IF(E14="Billets de train", "", IF(E14="", "", VLOOKUP(F14,Listes!$G$37:$H$39, 2, FALSE))))</f>
        <v/>
      </c>
      <c r="L14" s="225" t="str">
        <f t="shared" si="4"/>
        <v/>
      </c>
      <c r="M14" s="206"/>
      <c r="N14" s="66"/>
    </row>
    <row r="15" spans="1:16" ht="20.100000000000001" customHeight="1" x14ac:dyDescent="0.25">
      <c r="A15" s="191">
        <v>9</v>
      </c>
      <c r="B15" s="200" t="str">
        <f>IF('Frais réels'!B14="","",'Frais réels'!B14)</f>
        <v/>
      </c>
      <c r="C15" s="200" t="str">
        <f>IF('Frais réels'!C14="","",'Frais réels'!C14)</f>
        <v/>
      </c>
      <c r="D15" s="200" t="str">
        <f>IF('Frais réels'!D14="","",'Frais réels'!D14)</f>
        <v/>
      </c>
      <c r="E15" s="200" t="str">
        <f>IF('Frais réels'!E14="","",'Frais réels'!E14)</f>
        <v/>
      </c>
      <c r="F15" s="200" t="str">
        <f>IF('Frais réels'!F14="","",'Frais réels'!F14)</f>
        <v/>
      </c>
      <c r="G15" s="224" t="str">
        <f>IF('Frais réels'!G14="","",'Frais réels'!G14)</f>
        <v/>
      </c>
      <c r="H15" s="42"/>
      <c r="I15" s="203" t="str">
        <f t="shared" si="2"/>
        <v/>
      </c>
      <c r="J15" s="205" t="str">
        <f t="shared" si="3"/>
        <v/>
      </c>
      <c r="K15" s="217" t="str">
        <f>IF(F15="", "", IF(E15="Billets de train", "", IF(E15="", "", VLOOKUP(F15,Listes!$G$37:$H$39, 2, FALSE))))</f>
        <v/>
      </c>
      <c r="L15" s="225" t="str">
        <f t="shared" si="4"/>
        <v/>
      </c>
      <c r="M15" s="206"/>
      <c r="N15" s="66"/>
    </row>
    <row r="16" spans="1:16" ht="20.100000000000001" customHeight="1" x14ac:dyDescent="0.25">
      <c r="A16" s="191">
        <v>10</v>
      </c>
      <c r="B16" s="200" t="str">
        <f>IF('Frais réels'!B15="","",'Frais réels'!B15)</f>
        <v/>
      </c>
      <c r="C16" s="200" t="str">
        <f>IF('Frais réels'!C15="","",'Frais réels'!C15)</f>
        <v/>
      </c>
      <c r="D16" s="200" t="str">
        <f>IF('Frais réels'!D15="","",'Frais réels'!D15)</f>
        <v/>
      </c>
      <c r="E16" s="200" t="str">
        <f>IF('Frais réels'!E15="","",'Frais réels'!E15)</f>
        <v/>
      </c>
      <c r="F16" s="200" t="str">
        <f>IF('Frais réels'!F15="","",'Frais réels'!F15)</f>
        <v/>
      </c>
      <c r="G16" s="224" t="str">
        <f>IF('Frais réels'!G15="","",'Frais réels'!G15)</f>
        <v/>
      </c>
      <c r="H16" s="42"/>
      <c r="I16" s="203" t="str">
        <f t="shared" si="2"/>
        <v/>
      </c>
      <c r="J16" s="205" t="str">
        <f t="shared" si="3"/>
        <v/>
      </c>
      <c r="K16" s="217" t="str">
        <f>IF(F16="", "", IF(E16="Billets de train", "", IF(E16="", "", VLOOKUP(F16,Listes!$G$37:$H$39, 2, FALSE))))</f>
        <v/>
      </c>
      <c r="L16" s="225" t="str">
        <f t="shared" si="4"/>
        <v/>
      </c>
      <c r="M16" s="206"/>
      <c r="N16" s="66"/>
    </row>
    <row r="17" spans="1:14" ht="20.100000000000001" customHeight="1" x14ac:dyDescent="0.25">
      <c r="A17" s="191">
        <v>11</v>
      </c>
      <c r="B17" s="200" t="str">
        <f>IF('Frais réels'!B16="","",'Frais réels'!B16)</f>
        <v/>
      </c>
      <c r="C17" s="200" t="str">
        <f>IF('Frais réels'!C16="","",'Frais réels'!C16)</f>
        <v/>
      </c>
      <c r="D17" s="200" t="str">
        <f>IF('Frais réels'!D16="","",'Frais réels'!D16)</f>
        <v/>
      </c>
      <c r="E17" s="200" t="str">
        <f>IF('Frais réels'!E16="","",'Frais réels'!E16)</f>
        <v/>
      </c>
      <c r="F17" s="200" t="str">
        <f>IF('Frais réels'!F16="","",'Frais réels'!F16)</f>
        <v/>
      </c>
      <c r="G17" s="224" t="str">
        <f>IF('Frais réels'!G16="","",'Frais réels'!G16)</f>
        <v/>
      </c>
      <c r="H17" s="42"/>
      <c r="I17" s="203" t="str">
        <f t="shared" si="2"/>
        <v/>
      </c>
      <c r="J17" s="205" t="str">
        <f t="shared" si="3"/>
        <v/>
      </c>
      <c r="K17" s="217" t="str">
        <f>IF(F17="", "", IF(E17="Billets de train", "", IF(E17="", "", VLOOKUP(F17,Listes!$G$37:$H$39, 2, FALSE))))</f>
        <v/>
      </c>
      <c r="L17" s="225" t="str">
        <f t="shared" si="4"/>
        <v/>
      </c>
      <c r="M17" s="206"/>
      <c r="N17" s="66"/>
    </row>
    <row r="18" spans="1:14" ht="20.100000000000001" customHeight="1" x14ac:dyDescent="0.25">
      <c r="A18" s="191">
        <v>12</v>
      </c>
      <c r="B18" s="200" t="str">
        <f>IF('Frais réels'!B17="","",'Frais réels'!B17)</f>
        <v/>
      </c>
      <c r="C18" s="200" t="str">
        <f>IF('Frais réels'!C17="","",'Frais réels'!C17)</f>
        <v/>
      </c>
      <c r="D18" s="200" t="str">
        <f>IF('Frais réels'!D17="","",'Frais réels'!D17)</f>
        <v/>
      </c>
      <c r="E18" s="200" t="str">
        <f>IF('Frais réels'!E17="","",'Frais réels'!E17)</f>
        <v/>
      </c>
      <c r="F18" s="200" t="str">
        <f>IF('Frais réels'!F17="","",'Frais réels'!F17)</f>
        <v/>
      </c>
      <c r="G18" s="224" t="str">
        <f>IF('Frais réels'!G17="","",'Frais réels'!G17)</f>
        <v/>
      </c>
      <c r="H18" s="42"/>
      <c r="I18" s="203" t="str">
        <f t="shared" si="2"/>
        <v/>
      </c>
      <c r="J18" s="205" t="str">
        <f t="shared" si="3"/>
        <v/>
      </c>
      <c r="K18" s="217" t="str">
        <f>IF(F18="", "", IF(E18="Billets de train", "", IF(E18="", "", VLOOKUP(F18,Listes!$G$37:$H$39, 2, FALSE))))</f>
        <v/>
      </c>
      <c r="L18" s="225" t="str">
        <f t="shared" si="4"/>
        <v/>
      </c>
      <c r="M18" s="206"/>
      <c r="N18" s="66"/>
    </row>
    <row r="19" spans="1:14" ht="20.100000000000001" customHeight="1" x14ac:dyDescent="0.25">
      <c r="A19" s="191">
        <v>13</v>
      </c>
      <c r="B19" s="200" t="str">
        <f>IF('Frais réels'!B18="","",'Frais réels'!B18)</f>
        <v/>
      </c>
      <c r="C19" s="200" t="str">
        <f>IF('Frais réels'!C18="","",'Frais réels'!C18)</f>
        <v/>
      </c>
      <c r="D19" s="200" t="str">
        <f>IF('Frais réels'!D18="","",'Frais réels'!D18)</f>
        <v/>
      </c>
      <c r="E19" s="200" t="str">
        <f>IF('Frais réels'!E18="","",'Frais réels'!E18)</f>
        <v/>
      </c>
      <c r="F19" s="200" t="str">
        <f>IF('Frais réels'!F18="","",'Frais réels'!F18)</f>
        <v/>
      </c>
      <c r="G19" s="224" t="str">
        <f>IF('Frais réels'!G18="","",'Frais réels'!G18)</f>
        <v/>
      </c>
      <c r="H19" s="42"/>
      <c r="I19" s="203" t="str">
        <f t="shared" si="2"/>
        <v/>
      </c>
      <c r="J19" s="205" t="str">
        <f t="shared" si="3"/>
        <v/>
      </c>
      <c r="K19" s="217" t="str">
        <f>IF(F19="", "", IF(E19="Billets de train", "", IF(E19="", "", VLOOKUP(F19,Listes!$G$37:$H$39, 2, FALSE))))</f>
        <v/>
      </c>
      <c r="L19" s="225" t="str">
        <f t="shared" si="4"/>
        <v/>
      </c>
      <c r="M19" s="206"/>
      <c r="N19" s="66"/>
    </row>
    <row r="20" spans="1:14" ht="20.100000000000001" customHeight="1" x14ac:dyDescent="0.25">
      <c r="A20" s="191">
        <v>14</v>
      </c>
      <c r="B20" s="200" t="str">
        <f>IF('Frais réels'!B19="","",'Frais réels'!B19)</f>
        <v/>
      </c>
      <c r="C20" s="200" t="str">
        <f>IF('Frais réels'!C19="","",'Frais réels'!C19)</f>
        <v/>
      </c>
      <c r="D20" s="200" t="str">
        <f>IF('Frais réels'!D19="","",'Frais réels'!D19)</f>
        <v/>
      </c>
      <c r="E20" s="200" t="str">
        <f>IF('Frais réels'!E19="","",'Frais réels'!E19)</f>
        <v/>
      </c>
      <c r="F20" s="200" t="str">
        <f>IF('Frais réels'!F19="","",'Frais réels'!F19)</f>
        <v/>
      </c>
      <c r="G20" s="224" t="str">
        <f>IF('Frais réels'!G19="","",'Frais réels'!G19)</f>
        <v/>
      </c>
      <c r="H20" s="42"/>
      <c r="I20" s="203" t="str">
        <f t="shared" si="2"/>
        <v/>
      </c>
      <c r="J20" s="205" t="str">
        <f t="shared" si="3"/>
        <v/>
      </c>
      <c r="K20" s="217" t="str">
        <f>IF(F20="", "", IF(E20="Billets de train", "", IF(E20="", "", VLOOKUP(F20,Listes!$G$37:$H$39, 2, FALSE))))</f>
        <v/>
      </c>
      <c r="L20" s="225" t="str">
        <f t="shared" si="4"/>
        <v/>
      </c>
      <c r="M20" s="206"/>
      <c r="N20" s="66"/>
    </row>
    <row r="21" spans="1:14" ht="20.100000000000001" customHeight="1" x14ac:dyDescent="0.25">
      <c r="A21" s="191">
        <v>15</v>
      </c>
      <c r="B21" s="200" t="str">
        <f>IF('Frais réels'!B20="","",'Frais réels'!B20)</f>
        <v/>
      </c>
      <c r="C21" s="200" t="str">
        <f>IF('Frais réels'!C20="","",'Frais réels'!C20)</f>
        <v/>
      </c>
      <c r="D21" s="200" t="str">
        <f>IF('Frais réels'!D20="","",'Frais réels'!D20)</f>
        <v/>
      </c>
      <c r="E21" s="200" t="str">
        <f>IF('Frais réels'!E20="","",'Frais réels'!E20)</f>
        <v/>
      </c>
      <c r="F21" s="200" t="str">
        <f>IF('Frais réels'!F20="","",'Frais réels'!F20)</f>
        <v/>
      </c>
      <c r="G21" s="224" t="str">
        <f>IF('Frais réels'!G20="","",'Frais réels'!G20)</f>
        <v/>
      </c>
      <c r="H21" s="42"/>
      <c r="I21" s="203" t="str">
        <f t="shared" si="2"/>
        <v/>
      </c>
      <c r="J21" s="205" t="str">
        <f t="shared" si="3"/>
        <v/>
      </c>
      <c r="K21" s="217" t="str">
        <f>IF(F21="", "", IF(E21="Billets de train", "", IF(E21="", "", VLOOKUP(F21,Listes!$G$37:$H$39, 2, FALSE))))</f>
        <v/>
      </c>
      <c r="L21" s="225" t="str">
        <f t="shared" si="4"/>
        <v/>
      </c>
      <c r="M21" s="206"/>
      <c r="N21" s="66"/>
    </row>
    <row r="22" spans="1:14" ht="20.100000000000001" customHeight="1" x14ac:dyDescent="0.25">
      <c r="A22" s="191">
        <v>16</v>
      </c>
      <c r="B22" s="200" t="str">
        <f>IF('Frais réels'!B21="","",'Frais réels'!B21)</f>
        <v/>
      </c>
      <c r="C22" s="200" t="str">
        <f>IF('Frais réels'!C21="","",'Frais réels'!C21)</f>
        <v/>
      </c>
      <c r="D22" s="200" t="str">
        <f>IF('Frais réels'!D21="","",'Frais réels'!D21)</f>
        <v/>
      </c>
      <c r="E22" s="200" t="str">
        <f>IF('Frais réels'!E21="","",'Frais réels'!E21)</f>
        <v/>
      </c>
      <c r="F22" s="200" t="str">
        <f>IF('Frais réels'!F21="","",'Frais réels'!F21)</f>
        <v/>
      </c>
      <c r="G22" s="224" t="str">
        <f>IF('Frais réels'!G21="","",'Frais réels'!G21)</f>
        <v/>
      </c>
      <c r="H22" s="42"/>
      <c r="I22" s="203" t="str">
        <f t="shared" si="2"/>
        <v/>
      </c>
      <c r="J22" s="205" t="str">
        <f t="shared" si="3"/>
        <v/>
      </c>
      <c r="K22" s="217" t="str">
        <f>IF(F22="", "", IF(E22="Billets de train", "", IF(E22="", "", VLOOKUP(F22,Listes!$G$37:$H$39, 2, FALSE))))</f>
        <v/>
      </c>
      <c r="L22" s="225" t="str">
        <f t="shared" si="4"/>
        <v/>
      </c>
      <c r="M22" s="206"/>
      <c r="N22" s="66"/>
    </row>
    <row r="23" spans="1:14" ht="20.100000000000001" customHeight="1" x14ac:dyDescent="0.25">
      <c r="A23" s="191">
        <v>17</v>
      </c>
      <c r="B23" s="200" t="str">
        <f>IF('Frais réels'!B22="","",'Frais réels'!B22)</f>
        <v/>
      </c>
      <c r="C23" s="200" t="str">
        <f>IF('Frais réels'!C22="","",'Frais réels'!C22)</f>
        <v/>
      </c>
      <c r="D23" s="200" t="str">
        <f>IF('Frais réels'!D22="","",'Frais réels'!D22)</f>
        <v/>
      </c>
      <c r="E23" s="200" t="str">
        <f>IF('Frais réels'!E22="","",'Frais réels'!E22)</f>
        <v/>
      </c>
      <c r="F23" s="200" t="str">
        <f>IF('Frais réels'!F22="","",'Frais réels'!F22)</f>
        <v/>
      </c>
      <c r="G23" s="224" t="str">
        <f>IF('Frais réels'!G22="","",'Frais réels'!G22)</f>
        <v/>
      </c>
      <c r="H23" s="42"/>
      <c r="I23" s="203" t="str">
        <f t="shared" si="2"/>
        <v/>
      </c>
      <c r="J23" s="205" t="str">
        <f t="shared" si="3"/>
        <v/>
      </c>
      <c r="K23" s="217" t="str">
        <f>IF(F23="", "", IF(E23="Billets de train", "", IF(E23="", "", VLOOKUP(F23,Listes!$G$37:$H$39, 2, FALSE))))</f>
        <v/>
      </c>
      <c r="L23" s="225" t="str">
        <f t="shared" si="4"/>
        <v/>
      </c>
      <c r="M23" s="206"/>
      <c r="N23" s="66"/>
    </row>
    <row r="24" spans="1:14" ht="20.100000000000001" customHeight="1" x14ac:dyDescent="0.25">
      <c r="A24" s="191">
        <v>18</v>
      </c>
      <c r="B24" s="200" t="str">
        <f>IF('Frais réels'!B23="","",'Frais réels'!B23)</f>
        <v/>
      </c>
      <c r="C24" s="200" t="str">
        <f>IF('Frais réels'!C23="","",'Frais réels'!C23)</f>
        <v/>
      </c>
      <c r="D24" s="200" t="str">
        <f>IF('Frais réels'!D23="","",'Frais réels'!D23)</f>
        <v/>
      </c>
      <c r="E24" s="200" t="str">
        <f>IF('Frais réels'!E23="","",'Frais réels'!E23)</f>
        <v/>
      </c>
      <c r="F24" s="200" t="str">
        <f>IF('Frais réels'!F23="","",'Frais réels'!F23)</f>
        <v/>
      </c>
      <c r="G24" s="224" t="str">
        <f>IF('Frais réels'!G23="","",'Frais réels'!G23)</f>
        <v/>
      </c>
      <c r="H24" s="42"/>
      <c r="I24" s="203" t="str">
        <f t="shared" si="2"/>
        <v/>
      </c>
      <c r="J24" s="205" t="str">
        <f t="shared" si="3"/>
        <v/>
      </c>
      <c r="K24" s="217" t="str">
        <f>IF(F24="", "", IF(E24="Billets de train", "", IF(E24="", "", VLOOKUP(F24,Listes!$G$37:$H$39, 2, FALSE))))</f>
        <v/>
      </c>
      <c r="L24" s="225" t="str">
        <f t="shared" si="4"/>
        <v/>
      </c>
      <c r="M24" s="206"/>
      <c r="N24" s="66"/>
    </row>
    <row r="25" spans="1:14" ht="20.100000000000001" customHeight="1" x14ac:dyDescent="0.25">
      <c r="A25" s="191">
        <v>19</v>
      </c>
      <c r="B25" s="200" t="str">
        <f>IF('Frais réels'!B24="","",'Frais réels'!B24)</f>
        <v/>
      </c>
      <c r="C25" s="200" t="str">
        <f>IF('Frais réels'!C24="","",'Frais réels'!C24)</f>
        <v/>
      </c>
      <c r="D25" s="200" t="str">
        <f>IF('Frais réels'!D24="","",'Frais réels'!D24)</f>
        <v/>
      </c>
      <c r="E25" s="200" t="str">
        <f>IF('Frais réels'!E24="","",'Frais réels'!E24)</f>
        <v/>
      </c>
      <c r="F25" s="200" t="str">
        <f>IF('Frais réels'!F24="","",'Frais réels'!F24)</f>
        <v/>
      </c>
      <c r="G25" s="224" t="str">
        <f>IF('Frais réels'!G24="","",'Frais réels'!G24)</f>
        <v/>
      </c>
      <c r="H25" s="42"/>
      <c r="I25" s="203" t="str">
        <f t="shared" si="2"/>
        <v/>
      </c>
      <c r="J25" s="205" t="str">
        <f t="shared" si="3"/>
        <v/>
      </c>
      <c r="K25" s="217" t="str">
        <f>IF(F25="", "", IF(E25="Billets de train", "", IF(E25="", "", VLOOKUP(F25,Listes!$G$37:$H$39, 2, FALSE))))</f>
        <v/>
      </c>
      <c r="L25" s="225" t="str">
        <f t="shared" si="4"/>
        <v/>
      </c>
      <c r="M25" s="206"/>
      <c r="N25" s="66"/>
    </row>
    <row r="26" spans="1:14" ht="20.100000000000001" customHeight="1" x14ac:dyDescent="0.25">
      <c r="A26" s="191">
        <v>20</v>
      </c>
      <c r="B26" s="200" t="str">
        <f>IF('Frais réels'!B25="","",'Frais réels'!B25)</f>
        <v/>
      </c>
      <c r="C26" s="200" t="str">
        <f>IF('Frais réels'!C25="","",'Frais réels'!C25)</f>
        <v/>
      </c>
      <c r="D26" s="200" t="str">
        <f>IF('Frais réels'!D25="","",'Frais réels'!D25)</f>
        <v/>
      </c>
      <c r="E26" s="200" t="str">
        <f>IF('Frais réels'!E25="","",'Frais réels'!E25)</f>
        <v/>
      </c>
      <c r="F26" s="200" t="str">
        <f>IF('Frais réels'!F25="","",'Frais réels'!F25)</f>
        <v/>
      </c>
      <c r="G26" s="224" t="str">
        <f>IF('Frais réels'!G25="","",'Frais réels'!G25)</f>
        <v/>
      </c>
      <c r="H26" s="42"/>
      <c r="I26" s="203" t="str">
        <f t="shared" si="2"/>
        <v/>
      </c>
      <c r="J26" s="205" t="str">
        <f t="shared" si="3"/>
        <v/>
      </c>
      <c r="K26" s="217" t="str">
        <f>IF(F26="", "", IF(E26="Billets de train", "", IF(E26="", "", VLOOKUP(F26,Listes!$G$37:$H$39, 2, FALSE))))</f>
        <v/>
      </c>
      <c r="L26" s="225" t="str">
        <f t="shared" si="4"/>
        <v/>
      </c>
      <c r="M26" s="206"/>
      <c r="N26" s="66"/>
    </row>
    <row r="27" spans="1:14" ht="20.100000000000001" customHeight="1" x14ac:dyDescent="0.25">
      <c r="A27" s="191">
        <v>21</v>
      </c>
      <c r="B27" s="200" t="str">
        <f>IF('Frais réels'!B26="","",'Frais réels'!B26)</f>
        <v/>
      </c>
      <c r="C27" s="200" t="str">
        <f>IF('Frais réels'!C26="","",'Frais réels'!C26)</f>
        <v/>
      </c>
      <c r="D27" s="200" t="str">
        <f>IF('Frais réels'!D26="","",'Frais réels'!D26)</f>
        <v/>
      </c>
      <c r="E27" s="200" t="str">
        <f>IF('Frais réels'!E26="","",'Frais réels'!E26)</f>
        <v/>
      </c>
      <c r="F27" s="200" t="str">
        <f>IF('Frais réels'!F26="","",'Frais réels'!F26)</f>
        <v/>
      </c>
      <c r="G27" s="224" t="str">
        <f>IF('Frais réels'!G26="","",'Frais réels'!G26)</f>
        <v/>
      </c>
      <c r="H27" s="42"/>
      <c r="I27" s="203" t="str">
        <f t="shared" si="2"/>
        <v/>
      </c>
      <c r="J27" s="205" t="str">
        <f t="shared" si="3"/>
        <v/>
      </c>
      <c r="K27" s="217" t="str">
        <f>IF(F27="", "", IF(E27="Billets de train", "", IF(E27="", "", VLOOKUP(F27,Listes!$G$37:$H$39, 2, FALSE))))</f>
        <v/>
      </c>
      <c r="L27" s="225" t="str">
        <f t="shared" si="4"/>
        <v/>
      </c>
      <c r="M27" s="206"/>
      <c r="N27" s="66"/>
    </row>
    <row r="28" spans="1:14" ht="20.100000000000001" customHeight="1" x14ac:dyDescent="0.25">
      <c r="A28" s="191">
        <v>22</v>
      </c>
      <c r="B28" s="200" t="str">
        <f>IF('Frais réels'!B27="","",'Frais réels'!B27)</f>
        <v/>
      </c>
      <c r="C28" s="200" t="str">
        <f>IF('Frais réels'!C27="","",'Frais réels'!C27)</f>
        <v/>
      </c>
      <c r="D28" s="200" t="str">
        <f>IF('Frais réels'!D27="","",'Frais réels'!D27)</f>
        <v/>
      </c>
      <c r="E28" s="200" t="str">
        <f>IF('Frais réels'!E27="","",'Frais réels'!E27)</f>
        <v/>
      </c>
      <c r="F28" s="200" t="str">
        <f>IF('Frais réels'!F27="","",'Frais réels'!F27)</f>
        <v/>
      </c>
      <c r="G28" s="224" t="str">
        <f>IF('Frais réels'!G27="","",'Frais réels'!G27)</f>
        <v/>
      </c>
      <c r="H28" s="42"/>
      <c r="I28" s="203" t="str">
        <f t="shared" si="2"/>
        <v/>
      </c>
      <c r="J28" s="205" t="str">
        <f t="shared" si="3"/>
        <v/>
      </c>
      <c r="K28" s="217" t="str">
        <f>IF(F28="", "", IF(E28="Billets de train", "", IF(E28="", "", VLOOKUP(F28,Listes!$G$37:$H$39, 2, FALSE))))</f>
        <v/>
      </c>
      <c r="L28" s="225" t="str">
        <f t="shared" si="4"/>
        <v/>
      </c>
      <c r="M28" s="206"/>
      <c r="N28" s="66"/>
    </row>
    <row r="29" spans="1:14" ht="20.100000000000001" customHeight="1" x14ac:dyDescent="0.25">
      <c r="A29" s="191">
        <v>23</v>
      </c>
      <c r="B29" s="200" t="str">
        <f>IF('Frais réels'!B28="","",'Frais réels'!B28)</f>
        <v/>
      </c>
      <c r="C29" s="200" t="str">
        <f>IF('Frais réels'!C28="","",'Frais réels'!C28)</f>
        <v/>
      </c>
      <c r="D29" s="200" t="str">
        <f>IF('Frais réels'!D28="","",'Frais réels'!D28)</f>
        <v/>
      </c>
      <c r="E29" s="200" t="str">
        <f>IF('Frais réels'!E28="","",'Frais réels'!E28)</f>
        <v/>
      </c>
      <c r="F29" s="200" t="str">
        <f>IF('Frais réels'!F28="","",'Frais réels'!F28)</f>
        <v/>
      </c>
      <c r="G29" s="224" t="str">
        <f>IF('Frais réels'!G28="","",'Frais réels'!G28)</f>
        <v/>
      </c>
      <c r="H29" s="42"/>
      <c r="I29" s="203" t="str">
        <f t="shared" si="2"/>
        <v/>
      </c>
      <c r="J29" s="205" t="str">
        <f t="shared" si="3"/>
        <v/>
      </c>
      <c r="K29" s="217" t="str">
        <f>IF(F29="", "", IF(E29="Billets de train", "", IF(E29="", "", VLOOKUP(F29,Listes!$G$37:$H$39, 2, FALSE))))</f>
        <v/>
      </c>
      <c r="L29" s="225" t="str">
        <f t="shared" si="4"/>
        <v/>
      </c>
      <c r="M29" s="206"/>
      <c r="N29" s="66"/>
    </row>
    <row r="30" spans="1:14" ht="20.100000000000001" customHeight="1" x14ac:dyDescent="0.25">
      <c r="A30" s="191">
        <v>24</v>
      </c>
      <c r="B30" s="200" t="str">
        <f>IF('Frais réels'!B29="","",'Frais réels'!B29)</f>
        <v/>
      </c>
      <c r="C30" s="200" t="str">
        <f>IF('Frais réels'!C29="","",'Frais réels'!C29)</f>
        <v/>
      </c>
      <c r="D30" s="200" t="str">
        <f>IF('Frais réels'!D29="","",'Frais réels'!D29)</f>
        <v/>
      </c>
      <c r="E30" s="200" t="str">
        <f>IF('Frais réels'!E29="","",'Frais réels'!E29)</f>
        <v/>
      </c>
      <c r="F30" s="200" t="str">
        <f>IF('Frais réels'!F29="","",'Frais réels'!F29)</f>
        <v/>
      </c>
      <c r="G30" s="224" t="str">
        <f>IF('Frais réels'!G29="","",'Frais réels'!G29)</f>
        <v/>
      </c>
      <c r="H30" s="42"/>
      <c r="I30" s="203" t="str">
        <f t="shared" si="2"/>
        <v/>
      </c>
      <c r="J30" s="205" t="str">
        <f t="shared" si="3"/>
        <v/>
      </c>
      <c r="K30" s="217" t="str">
        <f>IF(F30="", "", IF(E30="Billets de train", "", IF(E30="", "", VLOOKUP(F30,Listes!$G$37:$H$39, 2, FALSE))))</f>
        <v/>
      </c>
      <c r="L30" s="225" t="str">
        <f t="shared" si="4"/>
        <v/>
      </c>
      <c r="M30" s="206"/>
      <c r="N30" s="66"/>
    </row>
    <row r="31" spans="1:14" ht="20.100000000000001" customHeight="1" x14ac:dyDescent="0.25">
      <c r="A31" s="191">
        <v>25</v>
      </c>
      <c r="B31" s="200" t="str">
        <f>IF('Frais réels'!B30="","",'Frais réels'!B30)</f>
        <v/>
      </c>
      <c r="C31" s="200" t="str">
        <f>IF('Frais réels'!C30="","",'Frais réels'!C30)</f>
        <v/>
      </c>
      <c r="D31" s="200" t="str">
        <f>IF('Frais réels'!D30="","",'Frais réels'!D30)</f>
        <v/>
      </c>
      <c r="E31" s="200" t="str">
        <f>IF('Frais réels'!E30="","",'Frais réels'!E30)</f>
        <v/>
      </c>
      <c r="F31" s="200" t="str">
        <f>IF('Frais réels'!F30="","",'Frais réels'!F30)</f>
        <v/>
      </c>
      <c r="G31" s="224" t="str">
        <f>IF('Frais réels'!G30="","",'Frais réels'!G30)</f>
        <v/>
      </c>
      <c r="H31" s="42"/>
      <c r="I31" s="203" t="str">
        <f t="shared" si="2"/>
        <v/>
      </c>
      <c r="J31" s="205" t="str">
        <f t="shared" si="3"/>
        <v/>
      </c>
      <c r="K31" s="217" t="str">
        <f>IF(F31="", "", IF(E31="Billets de train", "", IF(E31="", "", VLOOKUP(F31,Listes!$G$37:$H$39, 2, FALSE))))</f>
        <v/>
      </c>
      <c r="L31" s="225" t="str">
        <f t="shared" si="4"/>
        <v/>
      </c>
      <c r="M31" s="206"/>
      <c r="N31" s="66"/>
    </row>
    <row r="32" spans="1:14" ht="20.100000000000001" customHeight="1" x14ac:dyDescent="0.25">
      <c r="A32" s="191">
        <v>26</v>
      </c>
      <c r="B32" s="200" t="str">
        <f>IF('Frais réels'!B31="","",'Frais réels'!B31)</f>
        <v/>
      </c>
      <c r="C32" s="200" t="str">
        <f>IF('Frais réels'!C31="","",'Frais réels'!C31)</f>
        <v/>
      </c>
      <c r="D32" s="200" t="str">
        <f>IF('Frais réels'!D31="","",'Frais réels'!D31)</f>
        <v/>
      </c>
      <c r="E32" s="200" t="str">
        <f>IF('Frais réels'!E31="","",'Frais réels'!E31)</f>
        <v/>
      </c>
      <c r="F32" s="200" t="str">
        <f>IF('Frais réels'!F31="","",'Frais réels'!F31)</f>
        <v/>
      </c>
      <c r="G32" s="224" t="str">
        <f>IF('Frais réels'!G31="","",'Frais réels'!G31)</f>
        <v/>
      </c>
      <c r="H32" s="42"/>
      <c r="I32" s="203" t="str">
        <f t="shared" si="2"/>
        <v/>
      </c>
      <c r="J32" s="205" t="str">
        <f t="shared" si="3"/>
        <v/>
      </c>
      <c r="K32" s="217" t="str">
        <f>IF(F32="", "", IF(E32="Billets de train", "", IF(E32="", "", VLOOKUP(F32,Listes!$G$37:$H$39, 2, FALSE))))</f>
        <v/>
      </c>
      <c r="L32" s="225" t="str">
        <f t="shared" si="4"/>
        <v/>
      </c>
      <c r="M32" s="206"/>
      <c r="N32" s="66"/>
    </row>
    <row r="33" spans="1:14" ht="20.100000000000001" customHeight="1" x14ac:dyDescent="0.25">
      <c r="A33" s="191">
        <v>27</v>
      </c>
      <c r="B33" s="200" t="str">
        <f>IF('Frais réels'!B32="","",'Frais réels'!B32)</f>
        <v/>
      </c>
      <c r="C33" s="200" t="str">
        <f>IF('Frais réels'!C32="","",'Frais réels'!C32)</f>
        <v/>
      </c>
      <c r="D33" s="200" t="str">
        <f>IF('Frais réels'!D32="","",'Frais réels'!D32)</f>
        <v/>
      </c>
      <c r="E33" s="200" t="str">
        <f>IF('Frais réels'!E32="","",'Frais réels'!E32)</f>
        <v/>
      </c>
      <c r="F33" s="200" t="str">
        <f>IF('Frais réels'!F32="","",'Frais réels'!F32)</f>
        <v/>
      </c>
      <c r="G33" s="224" t="str">
        <f>IF('Frais réels'!G32="","",'Frais réels'!G32)</f>
        <v/>
      </c>
      <c r="H33" s="42"/>
      <c r="I33" s="203" t="str">
        <f t="shared" si="2"/>
        <v/>
      </c>
      <c r="J33" s="205" t="str">
        <f t="shared" si="3"/>
        <v/>
      </c>
      <c r="K33" s="217" t="str">
        <f>IF(F33="", "", IF(E33="Billets de train", "", IF(E33="", "", VLOOKUP(F33,Listes!$G$37:$H$39, 2, FALSE))))</f>
        <v/>
      </c>
      <c r="L33" s="225" t="str">
        <f t="shared" si="4"/>
        <v/>
      </c>
      <c r="M33" s="206"/>
      <c r="N33" s="66"/>
    </row>
    <row r="34" spans="1:14" ht="20.100000000000001" customHeight="1" x14ac:dyDescent="0.25">
      <c r="A34" s="191">
        <v>28</v>
      </c>
      <c r="B34" s="200" t="str">
        <f>IF('Frais réels'!B33="","",'Frais réels'!B33)</f>
        <v/>
      </c>
      <c r="C34" s="200" t="str">
        <f>IF('Frais réels'!C33="","",'Frais réels'!C33)</f>
        <v/>
      </c>
      <c r="D34" s="200" t="str">
        <f>IF('Frais réels'!D33="","",'Frais réels'!D33)</f>
        <v/>
      </c>
      <c r="E34" s="200" t="str">
        <f>IF('Frais réels'!E33="","",'Frais réels'!E33)</f>
        <v/>
      </c>
      <c r="F34" s="200" t="str">
        <f>IF('Frais réels'!F33="","",'Frais réels'!F33)</f>
        <v/>
      </c>
      <c r="G34" s="224" t="str">
        <f>IF('Frais réels'!G33="","",'Frais réels'!G33)</f>
        <v/>
      </c>
      <c r="H34" s="42"/>
      <c r="I34" s="203" t="str">
        <f t="shared" si="2"/>
        <v/>
      </c>
      <c r="J34" s="205" t="str">
        <f t="shared" si="3"/>
        <v/>
      </c>
      <c r="K34" s="217" t="str">
        <f>IF(F34="", "", IF(E34="Billets de train", "", IF(E34="", "", VLOOKUP(F34,Listes!$G$37:$H$39, 2, FALSE))))</f>
        <v/>
      </c>
      <c r="L34" s="225" t="str">
        <f t="shared" si="4"/>
        <v/>
      </c>
      <c r="M34" s="206"/>
      <c r="N34" s="66"/>
    </row>
    <row r="35" spans="1:14" ht="20.100000000000001" customHeight="1" x14ac:dyDescent="0.25">
      <c r="A35" s="191">
        <v>29</v>
      </c>
      <c r="B35" s="200" t="str">
        <f>IF('Frais réels'!B34="","",'Frais réels'!B34)</f>
        <v/>
      </c>
      <c r="C35" s="200" t="str">
        <f>IF('Frais réels'!C34="","",'Frais réels'!C34)</f>
        <v/>
      </c>
      <c r="D35" s="200" t="str">
        <f>IF('Frais réels'!D34="","",'Frais réels'!D34)</f>
        <v/>
      </c>
      <c r="E35" s="200" t="str">
        <f>IF('Frais réels'!E34="","",'Frais réels'!E34)</f>
        <v/>
      </c>
      <c r="F35" s="200" t="str">
        <f>IF('Frais réels'!F34="","",'Frais réels'!F34)</f>
        <v/>
      </c>
      <c r="G35" s="224" t="str">
        <f>IF('Frais réels'!G34="","",'Frais réels'!G34)</f>
        <v/>
      </c>
      <c r="H35" s="42"/>
      <c r="I35" s="203" t="str">
        <f t="shared" si="2"/>
        <v/>
      </c>
      <c r="J35" s="205" t="str">
        <f t="shared" si="3"/>
        <v/>
      </c>
      <c r="K35" s="217" t="str">
        <f>IF(F35="", "", IF(E35="Billets de train", "", IF(E35="", "", VLOOKUP(F35,Listes!$G$37:$H$39, 2, FALSE))))</f>
        <v/>
      </c>
      <c r="L35" s="225" t="str">
        <f t="shared" si="4"/>
        <v/>
      </c>
      <c r="M35" s="206"/>
      <c r="N35" s="66"/>
    </row>
    <row r="36" spans="1:14" ht="20.100000000000001" customHeight="1" x14ac:dyDescent="0.25">
      <c r="A36" s="191">
        <v>30</v>
      </c>
      <c r="B36" s="200" t="str">
        <f>IF('Frais réels'!B35="","",'Frais réels'!B35)</f>
        <v/>
      </c>
      <c r="C36" s="200" t="str">
        <f>IF('Frais réels'!C35="","",'Frais réels'!C35)</f>
        <v/>
      </c>
      <c r="D36" s="200" t="str">
        <f>IF('Frais réels'!D35="","",'Frais réels'!D35)</f>
        <v/>
      </c>
      <c r="E36" s="200" t="str">
        <f>IF('Frais réels'!E35="","",'Frais réels'!E35)</f>
        <v/>
      </c>
      <c r="F36" s="200" t="str">
        <f>IF('Frais réels'!F35="","",'Frais réels'!F35)</f>
        <v/>
      </c>
      <c r="G36" s="224" t="str">
        <f>IF('Frais réels'!G35="","",'Frais réels'!G35)</f>
        <v/>
      </c>
      <c r="H36" s="42"/>
      <c r="I36" s="203" t="str">
        <f t="shared" si="2"/>
        <v/>
      </c>
      <c r="J36" s="205" t="str">
        <f t="shared" si="3"/>
        <v/>
      </c>
      <c r="K36" s="217" t="str">
        <f>IF(F36="", "", IF(E36="Billets de train", "", IF(E36="", "", VLOOKUP(F36,Listes!$G$37:$H$39, 2, FALSE))))</f>
        <v/>
      </c>
      <c r="L36" s="225" t="str">
        <f t="shared" si="4"/>
        <v/>
      </c>
      <c r="M36" s="206"/>
      <c r="N36" s="66"/>
    </row>
    <row r="37" spans="1:14" ht="20.100000000000001" customHeight="1" x14ac:dyDescent="0.25">
      <c r="A37" s="191">
        <v>31</v>
      </c>
      <c r="B37" s="200" t="str">
        <f>IF('Frais réels'!B36="","",'Frais réels'!B36)</f>
        <v/>
      </c>
      <c r="C37" s="200" t="str">
        <f>IF('Frais réels'!C36="","",'Frais réels'!C36)</f>
        <v/>
      </c>
      <c r="D37" s="200" t="str">
        <f>IF('Frais réels'!D36="","",'Frais réels'!D36)</f>
        <v/>
      </c>
      <c r="E37" s="200" t="str">
        <f>IF('Frais réels'!E36="","",'Frais réels'!E36)</f>
        <v/>
      </c>
      <c r="F37" s="200" t="str">
        <f>IF('Frais réels'!F36="","",'Frais réels'!F36)</f>
        <v/>
      </c>
      <c r="G37" s="224" t="str">
        <f>IF('Frais réels'!G36="","",'Frais réels'!G36)</f>
        <v/>
      </c>
      <c r="H37" s="42"/>
      <c r="I37" s="203" t="str">
        <f t="shared" si="2"/>
        <v/>
      </c>
      <c r="J37" s="205" t="str">
        <f t="shared" si="3"/>
        <v/>
      </c>
      <c r="K37" s="217" t="str">
        <f>IF(F37="", "", IF(E37="Billets de train", "", IF(E37="", "", VLOOKUP(F37,Listes!$G$37:$H$39, 2, FALSE))))</f>
        <v/>
      </c>
      <c r="L37" s="225" t="str">
        <f t="shared" si="4"/>
        <v/>
      </c>
      <c r="M37" s="206"/>
      <c r="N37" s="66"/>
    </row>
    <row r="38" spans="1:14" ht="20.100000000000001" customHeight="1" x14ac:dyDescent="0.25">
      <c r="A38" s="191">
        <v>32</v>
      </c>
      <c r="B38" s="200" t="str">
        <f>IF('Frais réels'!B37="","",'Frais réels'!B37)</f>
        <v/>
      </c>
      <c r="C38" s="200" t="str">
        <f>IF('Frais réels'!C37="","",'Frais réels'!C37)</f>
        <v/>
      </c>
      <c r="D38" s="200" t="str">
        <f>IF('Frais réels'!D37="","",'Frais réels'!D37)</f>
        <v/>
      </c>
      <c r="E38" s="200" t="str">
        <f>IF('Frais réels'!E37="","",'Frais réels'!E37)</f>
        <v/>
      </c>
      <c r="F38" s="200" t="str">
        <f>IF('Frais réels'!F37="","",'Frais réels'!F37)</f>
        <v/>
      </c>
      <c r="G38" s="224" t="str">
        <f>IF('Frais réels'!G37="","",'Frais réels'!G37)</f>
        <v/>
      </c>
      <c r="H38" s="42"/>
      <c r="I38" s="203" t="str">
        <f t="shared" si="2"/>
        <v/>
      </c>
      <c r="J38" s="205" t="str">
        <f t="shared" si="3"/>
        <v/>
      </c>
      <c r="K38" s="217" t="str">
        <f>IF(F38="", "", IF(E38="Billets de train", "", IF(E38="", "", VLOOKUP(F38,Listes!$G$37:$H$39, 2, FALSE))))</f>
        <v/>
      </c>
      <c r="L38" s="225" t="str">
        <f t="shared" si="4"/>
        <v/>
      </c>
      <c r="M38" s="206"/>
      <c r="N38" s="66"/>
    </row>
    <row r="39" spans="1:14" ht="20.100000000000001" customHeight="1" x14ac:dyDescent="0.25">
      <c r="A39" s="191">
        <v>33</v>
      </c>
      <c r="B39" s="200" t="str">
        <f>IF('Frais réels'!B38="","",'Frais réels'!B38)</f>
        <v/>
      </c>
      <c r="C39" s="200" t="str">
        <f>IF('Frais réels'!C38="","",'Frais réels'!C38)</f>
        <v/>
      </c>
      <c r="D39" s="200" t="str">
        <f>IF('Frais réels'!D38="","",'Frais réels'!D38)</f>
        <v/>
      </c>
      <c r="E39" s="200" t="str">
        <f>IF('Frais réels'!E38="","",'Frais réels'!E38)</f>
        <v/>
      </c>
      <c r="F39" s="200" t="str">
        <f>IF('Frais réels'!F38="","",'Frais réels'!F38)</f>
        <v/>
      </c>
      <c r="G39" s="224" t="str">
        <f>IF('Frais réels'!G38="","",'Frais réels'!G38)</f>
        <v/>
      </c>
      <c r="H39" s="42"/>
      <c r="I39" s="203" t="str">
        <f t="shared" si="2"/>
        <v/>
      </c>
      <c r="J39" s="205" t="str">
        <f t="shared" si="3"/>
        <v/>
      </c>
      <c r="K39" s="217" t="str">
        <f>IF(F39="", "", IF(E39="Billets de train", "", IF(E39="", "", VLOOKUP(F39,Listes!$G$37:$H$39, 2, FALSE))))</f>
        <v/>
      </c>
      <c r="L39" s="225" t="str">
        <f t="shared" si="4"/>
        <v/>
      </c>
      <c r="M39" s="206"/>
      <c r="N39" s="66"/>
    </row>
    <row r="40" spans="1:14" ht="20.100000000000001" customHeight="1" x14ac:dyDescent="0.25">
      <c r="A40" s="191">
        <v>34</v>
      </c>
      <c r="B40" s="200" t="str">
        <f>IF('Frais réels'!B39="","",'Frais réels'!B39)</f>
        <v/>
      </c>
      <c r="C40" s="200" t="str">
        <f>IF('Frais réels'!C39="","",'Frais réels'!C39)</f>
        <v/>
      </c>
      <c r="D40" s="200" t="str">
        <f>IF('Frais réels'!D39="","",'Frais réels'!D39)</f>
        <v/>
      </c>
      <c r="E40" s="200" t="str">
        <f>IF('Frais réels'!E39="","",'Frais réels'!E39)</f>
        <v/>
      </c>
      <c r="F40" s="200" t="str">
        <f>IF('Frais réels'!F39="","",'Frais réels'!F39)</f>
        <v/>
      </c>
      <c r="G40" s="224" t="str">
        <f>IF('Frais réels'!G39="","",'Frais réels'!G39)</f>
        <v/>
      </c>
      <c r="H40" s="42"/>
      <c r="I40" s="203" t="str">
        <f t="shared" si="2"/>
        <v/>
      </c>
      <c r="J40" s="205" t="str">
        <f t="shared" si="3"/>
        <v/>
      </c>
      <c r="K40" s="217" t="str">
        <f>IF(F40="", "", IF(E40="Billets de train", "", IF(E40="", "", VLOOKUP(F40,Listes!$G$37:$H$39, 2, FALSE))))</f>
        <v/>
      </c>
      <c r="L40" s="225" t="str">
        <f t="shared" si="4"/>
        <v/>
      </c>
      <c r="M40" s="206"/>
      <c r="N40" s="66"/>
    </row>
    <row r="41" spans="1:14" ht="20.100000000000001" customHeight="1" x14ac:dyDescent="0.25">
      <c r="A41" s="191">
        <v>35</v>
      </c>
      <c r="B41" s="200" t="str">
        <f>IF('Frais réels'!B40="","",'Frais réels'!B40)</f>
        <v/>
      </c>
      <c r="C41" s="200" t="str">
        <f>IF('Frais réels'!C40="","",'Frais réels'!C40)</f>
        <v/>
      </c>
      <c r="D41" s="200" t="str">
        <f>IF('Frais réels'!D40="","",'Frais réels'!D40)</f>
        <v/>
      </c>
      <c r="E41" s="200" t="str">
        <f>IF('Frais réels'!E40="","",'Frais réels'!E40)</f>
        <v/>
      </c>
      <c r="F41" s="200" t="str">
        <f>IF('Frais réels'!F40="","",'Frais réels'!F40)</f>
        <v/>
      </c>
      <c r="G41" s="224" t="str">
        <f>IF('Frais réels'!G40="","",'Frais réels'!G40)</f>
        <v/>
      </c>
      <c r="H41" s="42"/>
      <c r="I41" s="203" t="str">
        <f t="shared" si="2"/>
        <v/>
      </c>
      <c r="J41" s="205" t="str">
        <f t="shared" si="3"/>
        <v/>
      </c>
      <c r="K41" s="217" t="str">
        <f>IF(F41="", "", IF(E41="Billets de train", "", IF(E41="", "", VLOOKUP(F41,Listes!$G$37:$H$39, 2, FALSE))))</f>
        <v/>
      </c>
      <c r="L41" s="225" t="str">
        <f t="shared" si="4"/>
        <v/>
      </c>
      <c r="M41" s="206"/>
      <c r="N41" s="66"/>
    </row>
    <row r="42" spans="1:14" ht="20.100000000000001" customHeight="1" x14ac:dyDescent="0.25">
      <c r="A42" s="191">
        <v>36</v>
      </c>
      <c r="B42" s="200" t="str">
        <f>IF('Frais réels'!B41="","",'Frais réels'!B41)</f>
        <v/>
      </c>
      <c r="C42" s="200" t="str">
        <f>IF('Frais réels'!C41="","",'Frais réels'!C41)</f>
        <v/>
      </c>
      <c r="D42" s="200" t="str">
        <f>IF('Frais réels'!D41="","",'Frais réels'!D41)</f>
        <v/>
      </c>
      <c r="E42" s="200" t="str">
        <f>IF('Frais réels'!E41="","",'Frais réels'!E41)</f>
        <v/>
      </c>
      <c r="F42" s="200" t="str">
        <f>IF('Frais réels'!F41="","",'Frais réels'!F41)</f>
        <v/>
      </c>
      <c r="G42" s="224" t="str">
        <f>IF('Frais réels'!G41="","",'Frais réels'!G41)</f>
        <v/>
      </c>
      <c r="H42" s="42"/>
      <c r="I42" s="203" t="str">
        <f t="shared" si="2"/>
        <v/>
      </c>
      <c r="J42" s="205" t="str">
        <f t="shared" si="3"/>
        <v/>
      </c>
      <c r="K42" s="217" t="str">
        <f>IF(F42="", "", IF(E42="Billets de train", "", IF(E42="", "", VLOOKUP(F42,Listes!$G$37:$H$39, 2, FALSE))))</f>
        <v/>
      </c>
      <c r="L42" s="225" t="str">
        <f t="shared" si="4"/>
        <v/>
      </c>
      <c r="M42" s="206"/>
      <c r="N42" s="66"/>
    </row>
    <row r="43" spans="1:14" ht="20.100000000000001" customHeight="1" x14ac:dyDescent="0.25">
      <c r="A43" s="191">
        <v>37</v>
      </c>
      <c r="B43" s="200" t="str">
        <f>IF('Frais réels'!B42="","",'Frais réels'!B42)</f>
        <v/>
      </c>
      <c r="C43" s="200" t="str">
        <f>IF('Frais réels'!C42="","",'Frais réels'!C42)</f>
        <v/>
      </c>
      <c r="D43" s="200" t="str">
        <f>IF('Frais réels'!D42="","",'Frais réels'!D42)</f>
        <v/>
      </c>
      <c r="E43" s="200" t="str">
        <f>IF('Frais réels'!E42="","",'Frais réels'!E42)</f>
        <v/>
      </c>
      <c r="F43" s="200" t="str">
        <f>IF('Frais réels'!F42="","",'Frais réels'!F42)</f>
        <v/>
      </c>
      <c r="G43" s="224" t="str">
        <f>IF('Frais réels'!G42="","",'Frais réels'!G42)</f>
        <v/>
      </c>
      <c r="H43" s="42"/>
      <c r="I43" s="203" t="str">
        <f t="shared" si="2"/>
        <v/>
      </c>
      <c r="J43" s="205" t="str">
        <f t="shared" si="3"/>
        <v/>
      </c>
      <c r="K43" s="217" t="str">
        <f>IF(F43="", "", IF(E43="Billets de train", "", IF(E43="", "", VLOOKUP(F43,Listes!$G$37:$H$39, 2, FALSE))))</f>
        <v/>
      </c>
      <c r="L43" s="225" t="str">
        <f t="shared" si="4"/>
        <v/>
      </c>
      <c r="M43" s="206"/>
      <c r="N43" s="66"/>
    </row>
    <row r="44" spans="1:14" ht="20.100000000000001" customHeight="1" x14ac:dyDescent="0.25">
      <c r="A44" s="191">
        <v>38</v>
      </c>
      <c r="B44" s="200" t="str">
        <f>IF('Frais réels'!B43="","",'Frais réels'!B43)</f>
        <v/>
      </c>
      <c r="C44" s="200" t="str">
        <f>IF('Frais réels'!C43="","",'Frais réels'!C43)</f>
        <v/>
      </c>
      <c r="D44" s="200" t="str">
        <f>IF('Frais réels'!D43="","",'Frais réels'!D43)</f>
        <v/>
      </c>
      <c r="E44" s="200" t="str">
        <f>IF('Frais réels'!E43="","",'Frais réels'!E43)</f>
        <v/>
      </c>
      <c r="F44" s="200" t="str">
        <f>IF('Frais réels'!F43="","",'Frais réels'!F43)</f>
        <v/>
      </c>
      <c r="G44" s="224" t="str">
        <f>IF('Frais réels'!G43="","",'Frais réels'!G43)</f>
        <v/>
      </c>
      <c r="H44" s="42"/>
      <c r="I44" s="203" t="str">
        <f t="shared" si="2"/>
        <v/>
      </c>
      <c r="J44" s="205" t="str">
        <f t="shared" si="3"/>
        <v/>
      </c>
      <c r="K44" s="217" t="str">
        <f>IF(F44="", "", IF(E44="Billets de train", "", IF(E44="", "", VLOOKUP(F44,Listes!$G$37:$H$39, 2, FALSE))))</f>
        <v/>
      </c>
      <c r="L44" s="225" t="str">
        <f t="shared" si="4"/>
        <v/>
      </c>
      <c r="M44" s="206"/>
      <c r="N44" s="66"/>
    </row>
    <row r="45" spans="1:14" ht="20.100000000000001" customHeight="1" x14ac:dyDescent="0.25">
      <c r="A45" s="191">
        <v>39</v>
      </c>
      <c r="B45" s="200" t="str">
        <f>IF('Frais réels'!B44="","",'Frais réels'!B44)</f>
        <v/>
      </c>
      <c r="C45" s="200" t="str">
        <f>IF('Frais réels'!C44="","",'Frais réels'!C44)</f>
        <v/>
      </c>
      <c r="D45" s="200" t="str">
        <f>IF('Frais réels'!D44="","",'Frais réels'!D44)</f>
        <v/>
      </c>
      <c r="E45" s="200" t="str">
        <f>IF('Frais réels'!E44="","",'Frais réels'!E44)</f>
        <v/>
      </c>
      <c r="F45" s="200" t="str">
        <f>IF('Frais réels'!F44="","",'Frais réels'!F44)</f>
        <v/>
      </c>
      <c r="G45" s="224" t="str">
        <f>IF('Frais réels'!G44="","",'Frais réels'!G44)</f>
        <v/>
      </c>
      <c r="H45" s="42"/>
      <c r="I45" s="203" t="str">
        <f t="shared" si="2"/>
        <v/>
      </c>
      <c r="J45" s="205" t="str">
        <f t="shared" si="3"/>
        <v/>
      </c>
      <c r="K45" s="217" t="str">
        <f>IF(F45="", "", IF(E45="Billets de train", "", IF(E45="", "", VLOOKUP(F45,Listes!$G$37:$H$39, 2, FALSE))))</f>
        <v/>
      </c>
      <c r="L45" s="225" t="str">
        <f t="shared" si="4"/>
        <v/>
      </c>
      <c r="M45" s="206"/>
      <c r="N45" s="66"/>
    </row>
    <row r="46" spans="1:14" ht="20.100000000000001" customHeight="1" x14ac:dyDescent="0.25">
      <c r="A46" s="191">
        <v>40</v>
      </c>
      <c r="B46" s="200" t="str">
        <f>IF('Frais réels'!B45="","",'Frais réels'!B45)</f>
        <v/>
      </c>
      <c r="C46" s="200" t="str">
        <f>IF('Frais réels'!C45="","",'Frais réels'!C45)</f>
        <v/>
      </c>
      <c r="D46" s="200" t="str">
        <f>IF('Frais réels'!D45="","",'Frais réels'!D45)</f>
        <v/>
      </c>
      <c r="E46" s="200" t="str">
        <f>IF('Frais réels'!E45="","",'Frais réels'!E45)</f>
        <v/>
      </c>
      <c r="F46" s="200" t="str">
        <f>IF('Frais réels'!F45="","",'Frais réels'!F45)</f>
        <v/>
      </c>
      <c r="G46" s="224" t="str">
        <f>IF('Frais réels'!G45="","",'Frais réels'!G45)</f>
        <v/>
      </c>
      <c r="H46" s="42"/>
      <c r="I46" s="203" t="str">
        <f t="shared" si="2"/>
        <v/>
      </c>
      <c r="J46" s="205" t="str">
        <f t="shared" si="3"/>
        <v/>
      </c>
      <c r="K46" s="217" t="str">
        <f>IF(F46="", "", IF(E46="Billets de train", "", IF(E46="", "", VLOOKUP(F46,Listes!$G$37:$H$39, 2, FALSE))))</f>
        <v/>
      </c>
      <c r="L46" s="225" t="str">
        <f t="shared" si="4"/>
        <v/>
      </c>
      <c r="M46" s="206"/>
      <c r="N46" s="66"/>
    </row>
    <row r="47" spans="1:14" ht="20.100000000000001" customHeight="1" x14ac:dyDescent="0.25">
      <c r="A47" s="191">
        <v>41</v>
      </c>
      <c r="B47" s="200" t="str">
        <f>IF('Frais réels'!B46="","",'Frais réels'!B46)</f>
        <v/>
      </c>
      <c r="C47" s="200" t="str">
        <f>IF('Frais réels'!C46="","",'Frais réels'!C46)</f>
        <v/>
      </c>
      <c r="D47" s="200" t="str">
        <f>IF('Frais réels'!D46="","",'Frais réels'!D46)</f>
        <v/>
      </c>
      <c r="E47" s="200" t="str">
        <f>IF('Frais réels'!E46="","",'Frais réels'!E46)</f>
        <v/>
      </c>
      <c r="F47" s="200" t="str">
        <f>IF('Frais réels'!F46="","",'Frais réels'!F46)</f>
        <v/>
      </c>
      <c r="G47" s="224" t="str">
        <f>IF('Frais réels'!G46="","",'Frais réels'!G46)</f>
        <v/>
      </c>
      <c r="H47" s="42"/>
      <c r="I47" s="203" t="str">
        <f t="shared" si="2"/>
        <v/>
      </c>
      <c r="J47" s="205" t="str">
        <f t="shared" si="3"/>
        <v/>
      </c>
      <c r="K47" s="217" t="str">
        <f>IF(F47="", "", IF(E47="Billets de train", "", IF(E47="", "", VLOOKUP(F47,Listes!$G$37:$H$39, 2, FALSE))))</f>
        <v/>
      </c>
      <c r="L47" s="225" t="str">
        <f t="shared" si="4"/>
        <v/>
      </c>
      <c r="M47" s="206"/>
      <c r="N47" s="66"/>
    </row>
    <row r="48" spans="1:14" ht="20.100000000000001" customHeight="1" x14ac:dyDescent="0.25">
      <c r="A48" s="191">
        <v>42</v>
      </c>
      <c r="B48" s="200" t="str">
        <f>IF('Frais réels'!B47="","",'Frais réels'!B47)</f>
        <v/>
      </c>
      <c r="C48" s="200" t="str">
        <f>IF('Frais réels'!C47="","",'Frais réels'!C47)</f>
        <v/>
      </c>
      <c r="D48" s="200" t="str">
        <f>IF('Frais réels'!D47="","",'Frais réels'!D47)</f>
        <v/>
      </c>
      <c r="E48" s="200" t="str">
        <f>IF('Frais réels'!E47="","",'Frais réels'!E47)</f>
        <v/>
      </c>
      <c r="F48" s="200" t="str">
        <f>IF('Frais réels'!F47="","",'Frais réels'!F47)</f>
        <v/>
      </c>
      <c r="G48" s="224" t="str">
        <f>IF('Frais réels'!G47="","",'Frais réels'!G47)</f>
        <v/>
      </c>
      <c r="H48" s="42"/>
      <c r="I48" s="203" t="str">
        <f t="shared" si="2"/>
        <v/>
      </c>
      <c r="J48" s="205" t="str">
        <f t="shared" si="3"/>
        <v/>
      </c>
      <c r="K48" s="217" t="str">
        <f>IF(F48="", "", IF(E48="Billets de train", "", IF(E48="", "", VLOOKUP(F48,Listes!$G$37:$H$39, 2, FALSE))))</f>
        <v/>
      </c>
      <c r="L48" s="225" t="str">
        <f t="shared" si="4"/>
        <v/>
      </c>
      <c r="M48" s="206"/>
      <c r="N48" s="66"/>
    </row>
    <row r="49" spans="1:14" ht="20.100000000000001" customHeight="1" x14ac:dyDescent="0.25">
      <c r="A49" s="191">
        <v>43</v>
      </c>
      <c r="B49" s="200" t="str">
        <f>IF('Frais réels'!B48="","",'Frais réels'!B48)</f>
        <v/>
      </c>
      <c r="C49" s="200" t="str">
        <f>IF('Frais réels'!C48="","",'Frais réels'!C48)</f>
        <v/>
      </c>
      <c r="D49" s="200" t="str">
        <f>IF('Frais réels'!D48="","",'Frais réels'!D48)</f>
        <v/>
      </c>
      <c r="E49" s="200" t="str">
        <f>IF('Frais réels'!E48="","",'Frais réels'!E48)</f>
        <v/>
      </c>
      <c r="F49" s="200" t="str">
        <f>IF('Frais réels'!F48="","",'Frais réels'!F48)</f>
        <v/>
      </c>
      <c r="G49" s="224" t="str">
        <f>IF('Frais réels'!G48="","",'Frais réels'!G48)</f>
        <v/>
      </c>
      <c r="H49" s="42"/>
      <c r="I49" s="203" t="str">
        <f t="shared" si="2"/>
        <v/>
      </c>
      <c r="J49" s="205" t="str">
        <f t="shared" si="3"/>
        <v/>
      </c>
      <c r="K49" s="217" t="str">
        <f>IF(F49="", "", IF(E49="Billets de train", "", IF(E49="", "", VLOOKUP(F49,Listes!$G$37:$H$39, 2, FALSE))))</f>
        <v/>
      </c>
      <c r="L49" s="225" t="str">
        <f t="shared" si="4"/>
        <v/>
      </c>
      <c r="M49" s="206"/>
      <c r="N49" s="66"/>
    </row>
    <row r="50" spans="1:14" ht="20.100000000000001" customHeight="1" x14ac:dyDescent="0.25">
      <c r="A50" s="191">
        <v>44</v>
      </c>
      <c r="B50" s="200" t="str">
        <f>IF('Frais réels'!B49="","",'Frais réels'!B49)</f>
        <v/>
      </c>
      <c r="C50" s="200" t="str">
        <f>IF('Frais réels'!C49="","",'Frais réels'!C49)</f>
        <v/>
      </c>
      <c r="D50" s="200" t="str">
        <f>IF('Frais réels'!D49="","",'Frais réels'!D49)</f>
        <v/>
      </c>
      <c r="E50" s="200" t="str">
        <f>IF('Frais réels'!E49="","",'Frais réels'!E49)</f>
        <v/>
      </c>
      <c r="F50" s="200" t="str">
        <f>IF('Frais réels'!F49="","",'Frais réels'!F49)</f>
        <v/>
      </c>
      <c r="G50" s="224" t="str">
        <f>IF('Frais réels'!G49="","",'Frais réels'!G49)</f>
        <v/>
      </c>
      <c r="H50" s="42"/>
      <c r="I50" s="203" t="str">
        <f t="shared" si="2"/>
        <v/>
      </c>
      <c r="J50" s="205" t="str">
        <f t="shared" si="3"/>
        <v/>
      </c>
      <c r="K50" s="217" t="str">
        <f>IF(F50="", "", IF(E50="Billets de train", "", IF(E50="", "", VLOOKUP(F50,Listes!$G$37:$H$39, 2, FALSE))))</f>
        <v/>
      </c>
      <c r="L50" s="225" t="str">
        <f t="shared" si="4"/>
        <v/>
      </c>
      <c r="M50" s="206"/>
      <c r="N50" s="66"/>
    </row>
    <row r="51" spans="1:14" ht="20.100000000000001" customHeight="1" x14ac:dyDescent="0.25">
      <c r="A51" s="191">
        <v>45</v>
      </c>
      <c r="B51" s="200" t="str">
        <f>IF('Frais réels'!B50="","",'Frais réels'!B50)</f>
        <v/>
      </c>
      <c r="C51" s="200" t="str">
        <f>IF('Frais réels'!C50="","",'Frais réels'!C50)</f>
        <v/>
      </c>
      <c r="D51" s="200" t="str">
        <f>IF('Frais réels'!D50="","",'Frais réels'!D50)</f>
        <v/>
      </c>
      <c r="E51" s="200" t="str">
        <f>IF('Frais réels'!E50="","",'Frais réels'!E50)</f>
        <v/>
      </c>
      <c r="F51" s="200" t="str">
        <f>IF('Frais réels'!F50="","",'Frais réels'!F50)</f>
        <v/>
      </c>
      <c r="G51" s="224" t="str">
        <f>IF('Frais réels'!G50="","",'Frais réels'!G50)</f>
        <v/>
      </c>
      <c r="H51" s="42"/>
      <c r="I51" s="203" t="str">
        <f t="shared" si="2"/>
        <v/>
      </c>
      <c r="J51" s="205" t="str">
        <f t="shared" si="3"/>
        <v/>
      </c>
      <c r="K51" s="217" t="str">
        <f>IF(F51="", "", IF(E51="Billets de train", "", IF(E51="", "", VLOOKUP(F51,Listes!$G$37:$H$39, 2, FALSE))))</f>
        <v/>
      </c>
      <c r="L51" s="225" t="str">
        <f t="shared" si="4"/>
        <v/>
      </c>
      <c r="M51" s="206"/>
      <c r="N51" s="66"/>
    </row>
    <row r="52" spans="1:14" ht="20.100000000000001" customHeight="1" x14ac:dyDescent="0.25">
      <c r="A52" s="191">
        <v>46</v>
      </c>
      <c r="B52" s="200" t="str">
        <f>IF('Frais réels'!B51="","",'Frais réels'!B51)</f>
        <v/>
      </c>
      <c r="C52" s="200" t="str">
        <f>IF('Frais réels'!C51="","",'Frais réels'!C51)</f>
        <v/>
      </c>
      <c r="D52" s="200" t="str">
        <f>IF('Frais réels'!D51="","",'Frais réels'!D51)</f>
        <v/>
      </c>
      <c r="E52" s="200" t="str">
        <f>IF('Frais réels'!E51="","",'Frais réels'!E51)</f>
        <v/>
      </c>
      <c r="F52" s="200" t="str">
        <f>IF('Frais réels'!F51="","",'Frais réels'!F51)</f>
        <v/>
      </c>
      <c r="G52" s="224" t="str">
        <f>IF('Frais réels'!G51="","",'Frais réels'!G51)</f>
        <v/>
      </c>
      <c r="H52" s="42"/>
      <c r="I52" s="203" t="str">
        <f t="shared" si="2"/>
        <v/>
      </c>
      <c r="J52" s="205" t="str">
        <f t="shared" si="3"/>
        <v/>
      </c>
      <c r="K52" s="217" t="str">
        <f>IF(F52="", "", IF(E52="Billets de train", "", IF(E52="", "", VLOOKUP(F52,Listes!$G$37:$H$39, 2, FALSE))))</f>
        <v/>
      </c>
      <c r="L52" s="225" t="str">
        <f t="shared" si="4"/>
        <v/>
      </c>
      <c r="M52" s="206"/>
      <c r="N52" s="66"/>
    </row>
    <row r="53" spans="1:14" ht="20.100000000000001" customHeight="1" x14ac:dyDescent="0.25">
      <c r="A53" s="191">
        <v>47</v>
      </c>
      <c r="B53" s="200" t="str">
        <f>IF('Frais réels'!B52="","",'Frais réels'!B52)</f>
        <v/>
      </c>
      <c r="C53" s="200" t="str">
        <f>IF('Frais réels'!C52="","",'Frais réels'!C52)</f>
        <v/>
      </c>
      <c r="D53" s="200" t="str">
        <f>IF('Frais réels'!D52="","",'Frais réels'!D52)</f>
        <v/>
      </c>
      <c r="E53" s="200" t="str">
        <f>IF('Frais réels'!E52="","",'Frais réels'!E52)</f>
        <v/>
      </c>
      <c r="F53" s="200" t="str">
        <f>IF('Frais réels'!F52="","",'Frais réels'!F52)</f>
        <v/>
      </c>
      <c r="G53" s="224" t="str">
        <f>IF('Frais réels'!G52="","",'Frais réels'!G52)</f>
        <v/>
      </c>
      <c r="H53" s="42"/>
      <c r="I53" s="203" t="str">
        <f t="shared" si="2"/>
        <v/>
      </c>
      <c r="J53" s="205" t="str">
        <f t="shared" si="3"/>
        <v/>
      </c>
      <c r="K53" s="217" t="str">
        <f>IF(F53="", "", IF(E53="Billets de train", "", IF(E53="", "", VLOOKUP(F53,Listes!$G$37:$H$39, 2, FALSE))))</f>
        <v/>
      </c>
      <c r="L53" s="225" t="str">
        <f t="shared" si="4"/>
        <v/>
      </c>
      <c r="M53" s="206"/>
      <c r="N53" s="66"/>
    </row>
    <row r="54" spans="1:14" ht="20.100000000000001" customHeight="1" x14ac:dyDescent="0.25">
      <c r="A54" s="191">
        <v>48</v>
      </c>
      <c r="B54" s="200" t="str">
        <f>IF('Frais réels'!B53="","",'Frais réels'!B53)</f>
        <v/>
      </c>
      <c r="C54" s="200" t="str">
        <f>IF('Frais réels'!C53="","",'Frais réels'!C53)</f>
        <v/>
      </c>
      <c r="D54" s="200" t="str">
        <f>IF('Frais réels'!D53="","",'Frais réels'!D53)</f>
        <v/>
      </c>
      <c r="E54" s="200" t="str">
        <f>IF('Frais réels'!E53="","",'Frais réels'!E53)</f>
        <v/>
      </c>
      <c r="F54" s="200" t="str">
        <f>IF('Frais réels'!F53="","",'Frais réels'!F53)</f>
        <v/>
      </c>
      <c r="G54" s="224" t="str">
        <f>IF('Frais réels'!G53="","",'Frais réels'!G53)</f>
        <v/>
      </c>
      <c r="H54" s="42"/>
      <c r="I54" s="203" t="str">
        <f t="shared" si="2"/>
        <v/>
      </c>
      <c r="J54" s="205" t="str">
        <f t="shared" si="3"/>
        <v/>
      </c>
      <c r="K54" s="217" t="str">
        <f>IF(F54="", "", IF(E54="Billets de train", "", IF(E54="", "", VLOOKUP(F54,Listes!$G$37:$H$39, 2, FALSE))))</f>
        <v/>
      </c>
      <c r="L54" s="225" t="str">
        <f t="shared" si="4"/>
        <v/>
      </c>
      <c r="M54" s="206"/>
      <c r="N54" s="66"/>
    </row>
    <row r="55" spans="1:14" ht="20.100000000000001" customHeight="1" x14ac:dyDescent="0.25">
      <c r="A55" s="191">
        <v>49</v>
      </c>
      <c r="B55" s="200" t="str">
        <f>IF('Frais réels'!B54="","",'Frais réels'!B54)</f>
        <v/>
      </c>
      <c r="C55" s="200" t="str">
        <f>IF('Frais réels'!C54="","",'Frais réels'!C54)</f>
        <v/>
      </c>
      <c r="D55" s="200" t="str">
        <f>IF('Frais réels'!D54="","",'Frais réels'!D54)</f>
        <v/>
      </c>
      <c r="E55" s="200" t="str">
        <f>IF('Frais réels'!E54="","",'Frais réels'!E54)</f>
        <v/>
      </c>
      <c r="F55" s="200" t="str">
        <f>IF('Frais réels'!F54="","",'Frais réels'!F54)</f>
        <v/>
      </c>
      <c r="G55" s="224" t="str">
        <f>IF('Frais réels'!G54="","",'Frais réels'!G54)</f>
        <v/>
      </c>
      <c r="H55" s="42"/>
      <c r="I55" s="203" t="str">
        <f t="shared" si="2"/>
        <v/>
      </c>
      <c r="J55" s="205" t="str">
        <f t="shared" si="3"/>
        <v/>
      </c>
      <c r="K55" s="217" t="str">
        <f>IF(F55="", "", IF(E55="Billets de train", "", IF(E55="", "", VLOOKUP(F55,Listes!$G$37:$H$39, 2, FALSE))))</f>
        <v/>
      </c>
      <c r="L55" s="225" t="str">
        <f t="shared" si="4"/>
        <v/>
      </c>
      <c r="M55" s="206"/>
      <c r="N55" s="66"/>
    </row>
    <row r="56" spans="1:14" ht="20.100000000000001" customHeight="1" x14ac:dyDescent="0.25">
      <c r="A56" s="191">
        <v>50</v>
      </c>
      <c r="B56" s="200" t="str">
        <f>IF('Frais réels'!B55="","",'Frais réels'!B55)</f>
        <v/>
      </c>
      <c r="C56" s="200" t="str">
        <f>IF('Frais réels'!C55="","",'Frais réels'!C55)</f>
        <v/>
      </c>
      <c r="D56" s="200" t="str">
        <f>IF('Frais réels'!D55="","",'Frais réels'!D55)</f>
        <v/>
      </c>
      <c r="E56" s="200" t="str">
        <f>IF('Frais réels'!E55="","",'Frais réels'!E55)</f>
        <v/>
      </c>
      <c r="F56" s="200" t="str">
        <f>IF('Frais réels'!F55="","",'Frais réels'!F55)</f>
        <v/>
      </c>
      <c r="G56" s="224" t="str">
        <f>IF('Frais réels'!G55="","",'Frais réels'!G55)</f>
        <v/>
      </c>
      <c r="H56" s="42"/>
      <c r="I56" s="203" t="str">
        <f t="shared" si="2"/>
        <v/>
      </c>
      <c r="J56" s="205" t="str">
        <f t="shared" si="3"/>
        <v/>
      </c>
      <c r="K56" s="217" t="str">
        <f>IF(F56="", "", IF(E56="Billets de train", "", IF(E56="", "", VLOOKUP(F56,Listes!$G$37:$H$39, 2, FALSE))))</f>
        <v/>
      </c>
      <c r="L56" s="225" t="str">
        <f t="shared" si="4"/>
        <v/>
      </c>
      <c r="M56" s="206"/>
      <c r="N56" s="66"/>
    </row>
    <row r="57" spans="1:14" ht="20.100000000000001" customHeight="1" x14ac:dyDescent="0.25">
      <c r="A57" s="191">
        <v>51</v>
      </c>
      <c r="B57" s="200" t="str">
        <f>IF('Frais réels'!B56="","",'Frais réels'!B56)</f>
        <v/>
      </c>
      <c r="C57" s="200" t="str">
        <f>IF('Frais réels'!C56="","",'Frais réels'!C56)</f>
        <v/>
      </c>
      <c r="D57" s="200" t="str">
        <f>IF('Frais réels'!D56="","",'Frais réels'!D56)</f>
        <v/>
      </c>
      <c r="E57" s="200" t="str">
        <f>IF('Frais réels'!E56="","",'Frais réels'!E56)</f>
        <v/>
      </c>
      <c r="F57" s="200" t="str">
        <f>IF('Frais réels'!F56="","",'Frais réels'!F56)</f>
        <v/>
      </c>
      <c r="G57" s="224" t="str">
        <f>IF('Frais réels'!G56="","",'Frais réels'!G56)</f>
        <v/>
      </c>
      <c r="H57" s="42"/>
      <c r="I57" s="203" t="str">
        <f t="shared" si="2"/>
        <v/>
      </c>
      <c r="J57" s="205" t="str">
        <f t="shared" si="3"/>
        <v/>
      </c>
      <c r="K57" s="217" t="str">
        <f>IF(F57="", "", IF(E57="Billets de train", "", IF(E57="", "", VLOOKUP(F57,Listes!$G$37:$H$39, 2, FALSE))))</f>
        <v/>
      </c>
      <c r="L57" s="225" t="str">
        <f t="shared" si="4"/>
        <v/>
      </c>
      <c r="M57" s="206"/>
      <c r="N57" s="66"/>
    </row>
    <row r="58" spans="1:14" ht="20.100000000000001" customHeight="1" x14ac:dyDescent="0.25">
      <c r="A58" s="191">
        <v>52</v>
      </c>
      <c r="B58" s="200" t="str">
        <f>IF('Frais réels'!B57="","",'Frais réels'!B57)</f>
        <v/>
      </c>
      <c r="C58" s="200" t="str">
        <f>IF('Frais réels'!C57="","",'Frais réels'!C57)</f>
        <v/>
      </c>
      <c r="D58" s="200" t="str">
        <f>IF('Frais réels'!D57="","",'Frais réels'!D57)</f>
        <v/>
      </c>
      <c r="E58" s="200" t="str">
        <f>IF('Frais réels'!E57="","",'Frais réels'!E57)</f>
        <v/>
      </c>
      <c r="F58" s="200" t="str">
        <f>IF('Frais réels'!F57="","",'Frais réels'!F57)</f>
        <v/>
      </c>
      <c r="G58" s="224" t="str">
        <f>IF('Frais réels'!G57="","",'Frais réels'!G57)</f>
        <v/>
      </c>
      <c r="H58" s="42"/>
      <c r="I58" s="203" t="str">
        <f t="shared" si="2"/>
        <v/>
      </c>
      <c r="J58" s="205" t="str">
        <f t="shared" si="3"/>
        <v/>
      </c>
      <c r="K58" s="217" t="str">
        <f>IF(F58="", "", IF(E58="Billets de train", "", IF(E58="", "", VLOOKUP(F58,Listes!$G$37:$H$39, 2, FALSE))))</f>
        <v/>
      </c>
      <c r="L58" s="225" t="str">
        <f t="shared" si="4"/>
        <v/>
      </c>
      <c r="M58" s="206"/>
      <c r="N58" s="66"/>
    </row>
    <row r="59" spans="1:14" ht="20.100000000000001" customHeight="1" x14ac:dyDescent="0.25">
      <c r="A59" s="191">
        <v>53</v>
      </c>
      <c r="B59" s="200" t="str">
        <f>IF('Frais réels'!B58="","",'Frais réels'!B58)</f>
        <v/>
      </c>
      <c r="C59" s="200" t="str">
        <f>IF('Frais réels'!C58="","",'Frais réels'!C58)</f>
        <v/>
      </c>
      <c r="D59" s="200" t="str">
        <f>IF('Frais réels'!D58="","",'Frais réels'!D58)</f>
        <v/>
      </c>
      <c r="E59" s="200" t="str">
        <f>IF('Frais réels'!E58="","",'Frais réels'!E58)</f>
        <v/>
      </c>
      <c r="F59" s="200" t="str">
        <f>IF('Frais réels'!F58="","",'Frais réels'!F58)</f>
        <v/>
      </c>
      <c r="G59" s="224" t="str">
        <f>IF('Frais réels'!G58="","",'Frais réels'!G58)</f>
        <v/>
      </c>
      <c r="H59" s="42"/>
      <c r="I59" s="203" t="str">
        <f t="shared" si="2"/>
        <v/>
      </c>
      <c r="J59" s="205" t="str">
        <f t="shared" si="3"/>
        <v/>
      </c>
      <c r="K59" s="217" t="str">
        <f>IF(F59="", "", IF(E59="Billets de train", "", IF(E59="", "", VLOOKUP(F59,Listes!$G$37:$H$39, 2, FALSE))))</f>
        <v/>
      </c>
      <c r="L59" s="225" t="str">
        <f t="shared" si="4"/>
        <v/>
      </c>
      <c r="M59" s="206"/>
      <c r="N59" s="66"/>
    </row>
    <row r="60" spans="1:14" ht="20.100000000000001" customHeight="1" x14ac:dyDescent="0.25">
      <c r="A60" s="191">
        <v>54</v>
      </c>
      <c r="B60" s="200" t="str">
        <f>IF('Frais réels'!B59="","",'Frais réels'!B59)</f>
        <v/>
      </c>
      <c r="C60" s="200" t="str">
        <f>IF('Frais réels'!C59="","",'Frais réels'!C59)</f>
        <v/>
      </c>
      <c r="D60" s="200" t="str">
        <f>IF('Frais réels'!D59="","",'Frais réels'!D59)</f>
        <v/>
      </c>
      <c r="E60" s="200" t="str">
        <f>IF('Frais réels'!E59="","",'Frais réels'!E59)</f>
        <v/>
      </c>
      <c r="F60" s="200" t="str">
        <f>IF('Frais réels'!F59="","",'Frais réels'!F59)</f>
        <v/>
      </c>
      <c r="G60" s="224" t="str">
        <f>IF('Frais réels'!G59="","",'Frais réels'!G59)</f>
        <v/>
      </c>
      <c r="H60" s="42"/>
      <c r="I60" s="203" t="str">
        <f t="shared" si="2"/>
        <v/>
      </c>
      <c r="J60" s="205" t="str">
        <f t="shared" si="3"/>
        <v/>
      </c>
      <c r="K60" s="217" t="str">
        <f>IF(F60="", "", IF(E60="Billets de train", "", IF(E60="", "", VLOOKUP(F60,Listes!$G$37:$H$39, 2, FALSE))))</f>
        <v/>
      </c>
      <c r="L60" s="225" t="str">
        <f t="shared" si="4"/>
        <v/>
      </c>
      <c r="M60" s="206"/>
      <c r="N60" s="66"/>
    </row>
    <row r="61" spans="1:14" ht="20.100000000000001" customHeight="1" x14ac:dyDescent="0.25">
      <c r="A61" s="191">
        <v>55</v>
      </c>
      <c r="B61" s="200" t="str">
        <f>IF('Frais réels'!B60="","",'Frais réels'!B60)</f>
        <v/>
      </c>
      <c r="C61" s="200" t="str">
        <f>IF('Frais réels'!C60="","",'Frais réels'!C60)</f>
        <v/>
      </c>
      <c r="D61" s="200" t="str">
        <f>IF('Frais réels'!D60="","",'Frais réels'!D60)</f>
        <v/>
      </c>
      <c r="E61" s="200" t="str">
        <f>IF('Frais réels'!E60="","",'Frais réels'!E60)</f>
        <v/>
      </c>
      <c r="F61" s="200" t="str">
        <f>IF('Frais réels'!F60="","",'Frais réels'!F60)</f>
        <v/>
      </c>
      <c r="G61" s="224" t="str">
        <f>IF('Frais réels'!G60="","",'Frais réels'!G60)</f>
        <v/>
      </c>
      <c r="H61" s="42"/>
      <c r="I61" s="203" t="str">
        <f t="shared" si="2"/>
        <v/>
      </c>
      <c r="J61" s="205" t="str">
        <f t="shared" si="3"/>
        <v/>
      </c>
      <c r="K61" s="217" t="str">
        <f>IF(F61="", "", IF(E61="Billets de train", "", IF(E61="", "", VLOOKUP(F61,Listes!$G$37:$H$39, 2, FALSE))))</f>
        <v/>
      </c>
      <c r="L61" s="225" t="str">
        <f t="shared" si="4"/>
        <v/>
      </c>
      <c r="M61" s="206"/>
      <c r="N61" s="66"/>
    </row>
    <row r="62" spans="1:14" ht="20.100000000000001" customHeight="1" x14ac:dyDescent="0.25">
      <c r="A62" s="191">
        <v>56</v>
      </c>
      <c r="B62" s="200" t="str">
        <f>IF('Frais réels'!B61="","",'Frais réels'!B61)</f>
        <v/>
      </c>
      <c r="C62" s="200" t="str">
        <f>IF('Frais réels'!C61="","",'Frais réels'!C61)</f>
        <v/>
      </c>
      <c r="D62" s="200" t="str">
        <f>IF('Frais réels'!D61="","",'Frais réels'!D61)</f>
        <v/>
      </c>
      <c r="E62" s="200" t="str">
        <f>IF('Frais réels'!E61="","",'Frais réels'!E61)</f>
        <v/>
      </c>
      <c r="F62" s="200" t="str">
        <f>IF('Frais réels'!F61="","",'Frais réels'!F61)</f>
        <v/>
      </c>
      <c r="G62" s="224" t="str">
        <f>IF('Frais réels'!G61="","",'Frais réels'!G61)</f>
        <v/>
      </c>
      <c r="H62" s="42"/>
      <c r="I62" s="203" t="str">
        <f t="shared" si="2"/>
        <v/>
      </c>
      <c r="J62" s="205" t="str">
        <f t="shared" si="3"/>
        <v/>
      </c>
      <c r="K62" s="217" t="str">
        <f>IF(F62="", "", IF(E62="Billets de train", "", IF(E62="", "", VLOOKUP(F62,Listes!$G$37:$H$39, 2, FALSE))))</f>
        <v/>
      </c>
      <c r="L62" s="225" t="str">
        <f t="shared" si="4"/>
        <v/>
      </c>
      <c r="M62" s="206"/>
      <c r="N62" s="66"/>
    </row>
    <row r="63" spans="1:14" ht="20.100000000000001" customHeight="1" x14ac:dyDescent="0.25">
      <c r="A63" s="191">
        <v>57</v>
      </c>
      <c r="B63" s="200" t="str">
        <f>IF('Frais réels'!B62="","",'Frais réels'!B62)</f>
        <v/>
      </c>
      <c r="C63" s="200" t="str">
        <f>IF('Frais réels'!C62="","",'Frais réels'!C62)</f>
        <v/>
      </c>
      <c r="D63" s="200" t="str">
        <f>IF('Frais réels'!D62="","",'Frais réels'!D62)</f>
        <v/>
      </c>
      <c r="E63" s="200" t="str">
        <f>IF('Frais réels'!E62="","",'Frais réels'!E62)</f>
        <v/>
      </c>
      <c r="F63" s="200" t="str">
        <f>IF('Frais réels'!F62="","",'Frais réels'!F62)</f>
        <v/>
      </c>
      <c r="G63" s="224" t="str">
        <f>IF('Frais réels'!G62="","",'Frais réels'!G62)</f>
        <v/>
      </c>
      <c r="H63" s="42"/>
      <c r="I63" s="203" t="str">
        <f t="shared" si="2"/>
        <v/>
      </c>
      <c r="J63" s="205" t="str">
        <f t="shared" si="3"/>
        <v/>
      </c>
      <c r="K63" s="217" t="str">
        <f>IF(F63="", "", IF(E63="Billets de train", "", IF(E63="", "", VLOOKUP(F63,Listes!$G$37:$H$39, 2, FALSE))))</f>
        <v/>
      </c>
      <c r="L63" s="225" t="str">
        <f t="shared" si="4"/>
        <v/>
      </c>
      <c r="M63" s="206"/>
      <c r="N63" s="66"/>
    </row>
    <row r="64" spans="1:14" ht="20.100000000000001" customHeight="1" x14ac:dyDescent="0.25">
      <c r="A64" s="191">
        <v>58</v>
      </c>
      <c r="B64" s="200" t="str">
        <f>IF('Frais réels'!B63="","",'Frais réels'!B63)</f>
        <v/>
      </c>
      <c r="C64" s="200" t="str">
        <f>IF('Frais réels'!C63="","",'Frais réels'!C63)</f>
        <v/>
      </c>
      <c r="D64" s="200" t="str">
        <f>IF('Frais réels'!D63="","",'Frais réels'!D63)</f>
        <v/>
      </c>
      <c r="E64" s="200" t="str">
        <f>IF('Frais réels'!E63="","",'Frais réels'!E63)</f>
        <v/>
      </c>
      <c r="F64" s="200" t="str">
        <f>IF('Frais réels'!F63="","",'Frais réels'!F63)</f>
        <v/>
      </c>
      <c r="G64" s="224" t="str">
        <f>IF('Frais réels'!G63="","",'Frais réels'!G63)</f>
        <v/>
      </c>
      <c r="H64" s="42"/>
      <c r="I64" s="203" t="str">
        <f t="shared" si="2"/>
        <v/>
      </c>
      <c r="J64" s="205" t="str">
        <f t="shared" si="3"/>
        <v/>
      </c>
      <c r="K64" s="217" t="str">
        <f>IF(F64="", "", IF(E64="Billets de train", "", IF(E64="", "", VLOOKUP(F64,Listes!$G$37:$H$39, 2, FALSE))))</f>
        <v/>
      </c>
      <c r="L64" s="225" t="str">
        <f t="shared" si="4"/>
        <v/>
      </c>
      <c r="M64" s="206"/>
      <c r="N64" s="66"/>
    </row>
    <row r="65" spans="1:14" ht="20.100000000000001" customHeight="1" x14ac:dyDescent="0.25">
      <c r="A65" s="191">
        <v>59</v>
      </c>
      <c r="B65" s="200" t="str">
        <f>IF('Frais réels'!B64="","",'Frais réels'!B64)</f>
        <v/>
      </c>
      <c r="C65" s="200" t="str">
        <f>IF('Frais réels'!C64="","",'Frais réels'!C64)</f>
        <v/>
      </c>
      <c r="D65" s="200" t="str">
        <f>IF('Frais réels'!D64="","",'Frais réels'!D64)</f>
        <v/>
      </c>
      <c r="E65" s="200" t="str">
        <f>IF('Frais réels'!E64="","",'Frais réels'!E64)</f>
        <v/>
      </c>
      <c r="F65" s="200" t="str">
        <f>IF('Frais réels'!F64="","",'Frais réels'!F64)</f>
        <v/>
      </c>
      <c r="G65" s="224" t="str">
        <f>IF('Frais réels'!G64="","",'Frais réels'!G64)</f>
        <v/>
      </c>
      <c r="H65" s="42"/>
      <c r="I65" s="203" t="str">
        <f t="shared" si="2"/>
        <v/>
      </c>
      <c r="J65" s="205" t="str">
        <f t="shared" si="3"/>
        <v/>
      </c>
      <c r="K65" s="217" t="str">
        <f>IF(F65="", "", IF(E65="Billets de train", "", IF(E65="", "", VLOOKUP(F65,Listes!$G$37:$H$39, 2, FALSE))))</f>
        <v/>
      </c>
      <c r="L65" s="225" t="str">
        <f t="shared" si="4"/>
        <v/>
      </c>
      <c r="M65" s="206"/>
      <c r="N65" s="66"/>
    </row>
    <row r="66" spans="1:14" ht="20.100000000000001" customHeight="1" x14ac:dyDescent="0.25">
      <c r="A66" s="191">
        <v>60</v>
      </c>
      <c r="B66" s="200" t="str">
        <f>IF('Frais réels'!B65="","",'Frais réels'!B65)</f>
        <v/>
      </c>
      <c r="C66" s="200" t="str">
        <f>IF('Frais réels'!C65="","",'Frais réels'!C65)</f>
        <v/>
      </c>
      <c r="D66" s="200" t="str">
        <f>IF('Frais réels'!D65="","",'Frais réels'!D65)</f>
        <v/>
      </c>
      <c r="E66" s="200" t="str">
        <f>IF('Frais réels'!E65="","",'Frais réels'!E65)</f>
        <v/>
      </c>
      <c r="F66" s="200" t="str">
        <f>IF('Frais réels'!F65="","",'Frais réels'!F65)</f>
        <v/>
      </c>
      <c r="G66" s="224" t="str">
        <f>IF('Frais réels'!G65="","",'Frais réels'!G65)</f>
        <v/>
      </c>
      <c r="H66" s="42"/>
      <c r="I66" s="203" t="str">
        <f t="shared" si="2"/>
        <v/>
      </c>
      <c r="J66" s="205" t="str">
        <f t="shared" si="3"/>
        <v/>
      </c>
      <c r="K66" s="217" t="str">
        <f>IF(F66="", "", IF(E66="Billets de train", "", IF(E66="", "", VLOOKUP(F66,Listes!$G$37:$H$39, 2, FALSE))))</f>
        <v/>
      </c>
      <c r="L66" s="225" t="str">
        <f t="shared" si="4"/>
        <v/>
      </c>
      <c r="M66" s="206"/>
      <c r="N66" s="66"/>
    </row>
    <row r="67" spans="1:14" ht="20.100000000000001" customHeight="1" x14ac:dyDescent="0.25">
      <c r="A67" s="191">
        <v>61</v>
      </c>
      <c r="B67" s="200" t="str">
        <f>IF('Frais réels'!B66="","",'Frais réels'!B66)</f>
        <v/>
      </c>
      <c r="C67" s="200" t="str">
        <f>IF('Frais réels'!C66="","",'Frais réels'!C66)</f>
        <v/>
      </c>
      <c r="D67" s="200" t="str">
        <f>IF('Frais réels'!D66="","",'Frais réels'!D66)</f>
        <v/>
      </c>
      <c r="E67" s="200" t="str">
        <f>IF('Frais réels'!E66="","",'Frais réels'!E66)</f>
        <v/>
      </c>
      <c r="F67" s="200" t="str">
        <f>IF('Frais réels'!F66="","",'Frais réels'!F66)</f>
        <v/>
      </c>
      <c r="G67" s="224" t="str">
        <f>IF('Frais réels'!G66="","",'Frais réels'!G66)</f>
        <v/>
      </c>
      <c r="H67" s="42"/>
      <c r="I67" s="203" t="str">
        <f t="shared" si="2"/>
        <v/>
      </c>
      <c r="J67" s="205" t="str">
        <f t="shared" si="3"/>
        <v/>
      </c>
      <c r="K67" s="217" t="str">
        <f>IF(F67="", "", IF(E67="Billets de train", "", IF(E67="", "", VLOOKUP(F67,Listes!$G$37:$H$39, 2, FALSE))))</f>
        <v/>
      </c>
      <c r="L67" s="225" t="str">
        <f t="shared" si="4"/>
        <v/>
      </c>
      <c r="M67" s="206"/>
      <c r="N67" s="66"/>
    </row>
    <row r="68" spans="1:14" ht="20.100000000000001" customHeight="1" x14ac:dyDescent="0.25">
      <c r="A68" s="191">
        <v>62</v>
      </c>
      <c r="B68" s="200" t="str">
        <f>IF('Frais réels'!B67="","",'Frais réels'!B67)</f>
        <v/>
      </c>
      <c r="C68" s="200" t="str">
        <f>IF('Frais réels'!C67="","",'Frais réels'!C67)</f>
        <v/>
      </c>
      <c r="D68" s="200" t="str">
        <f>IF('Frais réels'!D67="","",'Frais réels'!D67)</f>
        <v/>
      </c>
      <c r="E68" s="200" t="str">
        <f>IF('Frais réels'!E67="","",'Frais réels'!E67)</f>
        <v/>
      </c>
      <c r="F68" s="200" t="str">
        <f>IF('Frais réels'!F67="","",'Frais réels'!F67)</f>
        <v/>
      </c>
      <c r="G68" s="224" t="str">
        <f>IF('Frais réels'!G67="","",'Frais réels'!G67)</f>
        <v/>
      </c>
      <c r="H68" s="42"/>
      <c r="I68" s="203" t="str">
        <f t="shared" si="2"/>
        <v/>
      </c>
      <c r="J68" s="205" t="str">
        <f t="shared" si="3"/>
        <v/>
      </c>
      <c r="K68" s="217" t="str">
        <f>IF(F68="", "", IF(E68="Billets de train", "", IF(E68="", "", VLOOKUP(F68,Listes!$G$37:$H$39, 2, FALSE))))</f>
        <v/>
      </c>
      <c r="L68" s="225" t="str">
        <f t="shared" si="4"/>
        <v/>
      </c>
      <c r="M68" s="206"/>
      <c r="N68" s="66"/>
    </row>
    <row r="69" spans="1:14" ht="20.100000000000001" customHeight="1" x14ac:dyDescent="0.25">
      <c r="A69" s="191">
        <v>63</v>
      </c>
      <c r="B69" s="200" t="str">
        <f>IF('Frais réels'!B68="","",'Frais réels'!B68)</f>
        <v/>
      </c>
      <c r="C69" s="200" t="str">
        <f>IF('Frais réels'!C68="","",'Frais réels'!C68)</f>
        <v/>
      </c>
      <c r="D69" s="200" t="str">
        <f>IF('Frais réels'!D68="","",'Frais réels'!D68)</f>
        <v/>
      </c>
      <c r="E69" s="200" t="str">
        <f>IF('Frais réels'!E68="","",'Frais réels'!E68)</f>
        <v/>
      </c>
      <c r="F69" s="200" t="str">
        <f>IF('Frais réels'!F68="","",'Frais réels'!F68)</f>
        <v/>
      </c>
      <c r="G69" s="224" t="str">
        <f>IF('Frais réels'!G68="","",'Frais réels'!G68)</f>
        <v/>
      </c>
      <c r="H69" s="42"/>
      <c r="I69" s="203" t="str">
        <f t="shared" si="2"/>
        <v/>
      </c>
      <c r="J69" s="205" t="str">
        <f t="shared" si="3"/>
        <v/>
      </c>
      <c r="K69" s="217" t="str">
        <f>IF(F69="", "", IF(E69="Billets de train", "", IF(E69="", "", VLOOKUP(F69,Listes!$G$37:$H$39, 2, FALSE))))</f>
        <v/>
      </c>
      <c r="L69" s="225" t="str">
        <f t="shared" si="4"/>
        <v/>
      </c>
      <c r="M69" s="206"/>
      <c r="N69" s="66"/>
    </row>
    <row r="70" spans="1:14" ht="20.100000000000001" customHeight="1" x14ac:dyDescent="0.25">
      <c r="A70" s="191">
        <v>64</v>
      </c>
      <c r="B70" s="200" t="str">
        <f>IF('Frais réels'!B69="","",'Frais réels'!B69)</f>
        <v/>
      </c>
      <c r="C70" s="200" t="str">
        <f>IF('Frais réels'!C69="","",'Frais réels'!C69)</f>
        <v/>
      </c>
      <c r="D70" s="200" t="str">
        <f>IF('Frais réels'!D69="","",'Frais réels'!D69)</f>
        <v/>
      </c>
      <c r="E70" s="200" t="str">
        <f>IF('Frais réels'!E69="","",'Frais réels'!E69)</f>
        <v/>
      </c>
      <c r="F70" s="200" t="str">
        <f>IF('Frais réels'!F69="","",'Frais réels'!F69)</f>
        <v/>
      </c>
      <c r="G70" s="224" t="str">
        <f>IF('Frais réels'!G69="","",'Frais réels'!G69)</f>
        <v/>
      </c>
      <c r="H70" s="42"/>
      <c r="I70" s="203" t="str">
        <f t="shared" si="2"/>
        <v/>
      </c>
      <c r="J70" s="205" t="str">
        <f t="shared" si="3"/>
        <v/>
      </c>
      <c r="K70" s="217" t="str">
        <f>IF(F70="", "", IF(E70="Billets de train", "", IF(E70="", "", VLOOKUP(F70,Listes!$G$37:$H$39, 2, FALSE))))</f>
        <v/>
      </c>
      <c r="L70" s="225" t="str">
        <f t="shared" si="4"/>
        <v/>
      </c>
      <c r="M70" s="206"/>
      <c r="N70" s="66"/>
    </row>
    <row r="71" spans="1:14" ht="20.100000000000001" customHeight="1" x14ac:dyDescent="0.25">
      <c r="A71" s="191">
        <v>65</v>
      </c>
      <c r="B71" s="200" t="str">
        <f>IF('Frais réels'!B70="","",'Frais réels'!B70)</f>
        <v/>
      </c>
      <c r="C71" s="200" t="str">
        <f>IF('Frais réels'!C70="","",'Frais réels'!C70)</f>
        <v/>
      </c>
      <c r="D71" s="200" t="str">
        <f>IF('Frais réels'!D70="","",'Frais réels'!D70)</f>
        <v/>
      </c>
      <c r="E71" s="200" t="str">
        <f>IF('Frais réels'!E70="","",'Frais réels'!E70)</f>
        <v/>
      </c>
      <c r="F71" s="200" t="str">
        <f>IF('Frais réels'!F70="","",'Frais réels'!F70)</f>
        <v/>
      </c>
      <c r="G71" s="224" t="str">
        <f>IF('Frais réels'!G70="","",'Frais réels'!G70)</f>
        <v/>
      </c>
      <c r="H71" s="42"/>
      <c r="I71" s="203" t="str">
        <f t="shared" si="2"/>
        <v/>
      </c>
      <c r="J71" s="205" t="str">
        <f t="shared" si="3"/>
        <v/>
      </c>
      <c r="K71" s="217" t="str">
        <f>IF(F71="", "", IF(E71="Billets de train", "", IF(E71="", "", VLOOKUP(F71,Listes!$G$37:$H$39, 2, FALSE))))</f>
        <v/>
      </c>
      <c r="L71" s="225" t="str">
        <f t="shared" si="4"/>
        <v/>
      </c>
      <c r="M71" s="206"/>
      <c r="N71" s="66"/>
    </row>
    <row r="72" spans="1:14" ht="20.100000000000001" customHeight="1" x14ac:dyDescent="0.25">
      <c r="A72" s="191">
        <v>66</v>
      </c>
      <c r="B72" s="200" t="str">
        <f>IF('Frais réels'!B71="","",'Frais réels'!B71)</f>
        <v/>
      </c>
      <c r="C72" s="200" t="str">
        <f>IF('Frais réels'!C71="","",'Frais réels'!C71)</f>
        <v/>
      </c>
      <c r="D72" s="200" t="str">
        <f>IF('Frais réels'!D71="","",'Frais réels'!D71)</f>
        <v/>
      </c>
      <c r="E72" s="200" t="str">
        <f>IF('Frais réels'!E71="","",'Frais réels'!E71)</f>
        <v/>
      </c>
      <c r="F72" s="200" t="str">
        <f>IF('Frais réels'!F71="","",'Frais réels'!F71)</f>
        <v/>
      </c>
      <c r="G72" s="224" t="str">
        <f>IF('Frais réels'!G71="","",'Frais réels'!G71)</f>
        <v/>
      </c>
      <c r="H72" s="42"/>
      <c r="I72" s="203" t="str">
        <f t="shared" ref="I72:I135" si="5">IF($G72="","",IF($H72&gt;$G72,"Le montant éligible ne peut etre supérieur au montant présenté",""))</f>
        <v/>
      </c>
      <c r="J72" s="205" t="str">
        <f t="shared" ref="J72:J135" si="6">IF(OR(H72=0, ISBLANK(H72)), "", H72)</f>
        <v/>
      </c>
      <c r="K72" s="217" t="str">
        <f>IF(F72="", "", IF(E72="Billets de train", "", IF(E72="", "", VLOOKUP(F72,Listes!$G$37:$H$39, 2, FALSE))))</f>
        <v/>
      </c>
      <c r="L72" s="225" t="str">
        <f t="shared" ref="L72:L135" si="7">IF(J72="", "", IF(MIN(J72,K72)=0, "", MIN(J72,K72)))</f>
        <v/>
      </c>
      <c r="M72" s="206"/>
      <c r="N72" s="66"/>
    </row>
    <row r="73" spans="1:14" ht="20.100000000000001" customHeight="1" x14ac:dyDescent="0.25">
      <c r="A73" s="191">
        <v>67</v>
      </c>
      <c r="B73" s="200" t="str">
        <f>IF('Frais réels'!B72="","",'Frais réels'!B72)</f>
        <v/>
      </c>
      <c r="C73" s="200" t="str">
        <f>IF('Frais réels'!C72="","",'Frais réels'!C72)</f>
        <v/>
      </c>
      <c r="D73" s="200" t="str">
        <f>IF('Frais réels'!D72="","",'Frais réels'!D72)</f>
        <v/>
      </c>
      <c r="E73" s="200" t="str">
        <f>IF('Frais réels'!E72="","",'Frais réels'!E72)</f>
        <v/>
      </c>
      <c r="F73" s="200" t="str">
        <f>IF('Frais réels'!F72="","",'Frais réels'!F72)</f>
        <v/>
      </c>
      <c r="G73" s="224" t="str">
        <f>IF('Frais réels'!G72="","",'Frais réels'!G72)</f>
        <v/>
      </c>
      <c r="H73" s="42"/>
      <c r="I73" s="203" t="str">
        <f t="shared" si="5"/>
        <v/>
      </c>
      <c r="J73" s="205" t="str">
        <f t="shared" si="6"/>
        <v/>
      </c>
      <c r="K73" s="217" t="str">
        <f>IF(F73="", "", IF(E73="Billets de train", "", IF(E73="", "", VLOOKUP(F73,Listes!$G$37:$H$39, 2, FALSE))))</f>
        <v/>
      </c>
      <c r="L73" s="225" t="str">
        <f t="shared" si="7"/>
        <v/>
      </c>
      <c r="M73" s="206"/>
      <c r="N73" s="66"/>
    </row>
    <row r="74" spans="1:14" ht="20.100000000000001" customHeight="1" x14ac:dyDescent="0.25">
      <c r="A74" s="191">
        <v>68</v>
      </c>
      <c r="B74" s="200" t="str">
        <f>IF('Frais réels'!B73="","",'Frais réels'!B73)</f>
        <v/>
      </c>
      <c r="C74" s="200" t="str">
        <f>IF('Frais réels'!C73="","",'Frais réels'!C73)</f>
        <v/>
      </c>
      <c r="D74" s="200" t="str">
        <f>IF('Frais réels'!D73="","",'Frais réels'!D73)</f>
        <v/>
      </c>
      <c r="E74" s="200" t="str">
        <f>IF('Frais réels'!E73="","",'Frais réels'!E73)</f>
        <v/>
      </c>
      <c r="F74" s="200" t="str">
        <f>IF('Frais réels'!F73="","",'Frais réels'!F73)</f>
        <v/>
      </c>
      <c r="G74" s="224" t="str">
        <f>IF('Frais réels'!G73="","",'Frais réels'!G73)</f>
        <v/>
      </c>
      <c r="H74" s="42"/>
      <c r="I74" s="203" t="str">
        <f t="shared" si="5"/>
        <v/>
      </c>
      <c r="J74" s="205" t="str">
        <f t="shared" si="6"/>
        <v/>
      </c>
      <c r="K74" s="217" t="str">
        <f>IF(F74="", "", IF(E74="Billets de train", "", IF(E74="", "", VLOOKUP(F74,Listes!$G$37:$H$39, 2, FALSE))))</f>
        <v/>
      </c>
      <c r="L74" s="225" t="str">
        <f t="shared" si="7"/>
        <v/>
      </c>
      <c r="M74" s="206"/>
      <c r="N74" s="66"/>
    </row>
    <row r="75" spans="1:14" ht="20.100000000000001" customHeight="1" x14ac:dyDescent="0.25">
      <c r="A75" s="191">
        <v>69</v>
      </c>
      <c r="B75" s="200" t="str">
        <f>IF('Frais réels'!B74="","",'Frais réels'!B74)</f>
        <v/>
      </c>
      <c r="C75" s="200" t="str">
        <f>IF('Frais réels'!C74="","",'Frais réels'!C74)</f>
        <v/>
      </c>
      <c r="D75" s="200" t="str">
        <f>IF('Frais réels'!D74="","",'Frais réels'!D74)</f>
        <v/>
      </c>
      <c r="E75" s="200" t="str">
        <f>IF('Frais réels'!E74="","",'Frais réels'!E74)</f>
        <v/>
      </c>
      <c r="F75" s="200" t="str">
        <f>IF('Frais réels'!F74="","",'Frais réels'!F74)</f>
        <v/>
      </c>
      <c r="G75" s="224" t="str">
        <f>IF('Frais réels'!G74="","",'Frais réels'!G74)</f>
        <v/>
      </c>
      <c r="H75" s="42"/>
      <c r="I75" s="203" t="str">
        <f t="shared" si="5"/>
        <v/>
      </c>
      <c r="J75" s="205" t="str">
        <f t="shared" si="6"/>
        <v/>
      </c>
      <c r="K75" s="217" t="str">
        <f>IF(F75="", "", IF(E75="Billets de train", "", IF(E75="", "", VLOOKUP(F75,Listes!$G$37:$H$39, 2, FALSE))))</f>
        <v/>
      </c>
      <c r="L75" s="225" t="str">
        <f t="shared" si="7"/>
        <v/>
      </c>
      <c r="M75" s="206"/>
      <c r="N75" s="66"/>
    </row>
    <row r="76" spans="1:14" ht="20.100000000000001" customHeight="1" x14ac:dyDescent="0.25">
      <c r="A76" s="191">
        <v>70</v>
      </c>
      <c r="B76" s="200" t="str">
        <f>IF('Frais réels'!B75="","",'Frais réels'!B75)</f>
        <v/>
      </c>
      <c r="C76" s="200" t="str">
        <f>IF('Frais réels'!C75="","",'Frais réels'!C75)</f>
        <v/>
      </c>
      <c r="D76" s="200" t="str">
        <f>IF('Frais réels'!D75="","",'Frais réels'!D75)</f>
        <v/>
      </c>
      <c r="E76" s="200" t="str">
        <f>IF('Frais réels'!E75="","",'Frais réels'!E75)</f>
        <v/>
      </c>
      <c r="F76" s="200" t="str">
        <f>IF('Frais réels'!F75="","",'Frais réels'!F75)</f>
        <v/>
      </c>
      <c r="G76" s="224" t="str">
        <f>IF('Frais réels'!G75="","",'Frais réels'!G75)</f>
        <v/>
      </c>
      <c r="H76" s="42"/>
      <c r="I76" s="203" t="str">
        <f t="shared" si="5"/>
        <v/>
      </c>
      <c r="J76" s="205" t="str">
        <f t="shared" si="6"/>
        <v/>
      </c>
      <c r="K76" s="217" t="str">
        <f>IF(F76="", "", IF(E76="Billets de train", "", IF(E76="", "", VLOOKUP(F76,Listes!$G$37:$H$39, 2, FALSE))))</f>
        <v/>
      </c>
      <c r="L76" s="225" t="str">
        <f t="shared" si="7"/>
        <v/>
      </c>
      <c r="M76" s="206"/>
      <c r="N76" s="66"/>
    </row>
    <row r="77" spans="1:14" ht="20.100000000000001" customHeight="1" x14ac:dyDescent="0.25">
      <c r="A77" s="191">
        <v>71</v>
      </c>
      <c r="B77" s="200" t="str">
        <f>IF('Frais réels'!B76="","",'Frais réels'!B76)</f>
        <v/>
      </c>
      <c r="C77" s="200" t="str">
        <f>IF('Frais réels'!C76="","",'Frais réels'!C76)</f>
        <v/>
      </c>
      <c r="D77" s="200" t="str">
        <f>IF('Frais réels'!D76="","",'Frais réels'!D76)</f>
        <v/>
      </c>
      <c r="E77" s="200" t="str">
        <f>IF('Frais réels'!E76="","",'Frais réels'!E76)</f>
        <v/>
      </c>
      <c r="F77" s="200" t="str">
        <f>IF('Frais réels'!F76="","",'Frais réels'!F76)</f>
        <v/>
      </c>
      <c r="G77" s="224" t="str">
        <f>IF('Frais réels'!G76="","",'Frais réels'!G76)</f>
        <v/>
      </c>
      <c r="H77" s="42"/>
      <c r="I77" s="203" t="str">
        <f t="shared" si="5"/>
        <v/>
      </c>
      <c r="J77" s="205" t="str">
        <f t="shared" si="6"/>
        <v/>
      </c>
      <c r="K77" s="217" t="str">
        <f>IF(F77="", "", IF(E77="Billets de train", "", IF(E77="", "", VLOOKUP(F77,Listes!$G$37:$H$39, 2, FALSE))))</f>
        <v/>
      </c>
      <c r="L77" s="225" t="str">
        <f t="shared" si="7"/>
        <v/>
      </c>
      <c r="M77" s="206"/>
      <c r="N77" s="66"/>
    </row>
    <row r="78" spans="1:14" ht="20.100000000000001" customHeight="1" x14ac:dyDescent="0.25">
      <c r="A78" s="191">
        <v>72</v>
      </c>
      <c r="B78" s="200" t="str">
        <f>IF('Frais réels'!B77="","",'Frais réels'!B77)</f>
        <v/>
      </c>
      <c r="C78" s="200" t="str">
        <f>IF('Frais réels'!C77="","",'Frais réels'!C77)</f>
        <v/>
      </c>
      <c r="D78" s="200" t="str">
        <f>IF('Frais réels'!D77="","",'Frais réels'!D77)</f>
        <v/>
      </c>
      <c r="E78" s="200" t="str">
        <f>IF('Frais réels'!E77="","",'Frais réels'!E77)</f>
        <v/>
      </c>
      <c r="F78" s="200" t="str">
        <f>IF('Frais réels'!F77="","",'Frais réels'!F77)</f>
        <v/>
      </c>
      <c r="G78" s="224" t="str">
        <f>IF('Frais réels'!G77="","",'Frais réels'!G77)</f>
        <v/>
      </c>
      <c r="H78" s="42"/>
      <c r="I78" s="203" t="str">
        <f t="shared" si="5"/>
        <v/>
      </c>
      <c r="J78" s="205" t="str">
        <f t="shared" si="6"/>
        <v/>
      </c>
      <c r="K78" s="217" t="str">
        <f>IF(F78="", "", IF(E78="Billets de train", "", IF(E78="", "", VLOOKUP(F78,Listes!$G$37:$H$39, 2, FALSE))))</f>
        <v/>
      </c>
      <c r="L78" s="225" t="str">
        <f t="shared" si="7"/>
        <v/>
      </c>
      <c r="M78" s="206"/>
      <c r="N78" s="66"/>
    </row>
    <row r="79" spans="1:14" ht="20.100000000000001" customHeight="1" x14ac:dyDescent="0.25">
      <c r="A79" s="191">
        <v>73</v>
      </c>
      <c r="B79" s="200" t="str">
        <f>IF('Frais réels'!B78="","",'Frais réels'!B78)</f>
        <v/>
      </c>
      <c r="C79" s="200" t="str">
        <f>IF('Frais réels'!C78="","",'Frais réels'!C78)</f>
        <v/>
      </c>
      <c r="D79" s="200" t="str">
        <f>IF('Frais réels'!D78="","",'Frais réels'!D78)</f>
        <v/>
      </c>
      <c r="E79" s="200" t="str">
        <f>IF('Frais réels'!E78="","",'Frais réels'!E78)</f>
        <v/>
      </c>
      <c r="F79" s="200" t="str">
        <f>IF('Frais réels'!F78="","",'Frais réels'!F78)</f>
        <v/>
      </c>
      <c r="G79" s="224" t="str">
        <f>IF('Frais réels'!G78="","",'Frais réels'!G78)</f>
        <v/>
      </c>
      <c r="H79" s="42"/>
      <c r="I79" s="203" t="str">
        <f t="shared" si="5"/>
        <v/>
      </c>
      <c r="J79" s="205" t="str">
        <f t="shared" si="6"/>
        <v/>
      </c>
      <c r="K79" s="217" t="str">
        <f>IF(F79="", "", IF(E79="Billets de train", "", IF(E79="", "", VLOOKUP(F79,Listes!$G$37:$H$39, 2, FALSE))))</f>
        <v/>
      </c>
      <c r="L79" s="225" t="str">
        <f t="shared" si="7"/>
        <v/>
      </c>
      <c r="M79" s="206"/>
      <c r="N79" s="66"/>
    </row>
    <row r="80" spans="1:14" ht="20.100000000000001" customHeight="1" x14ac:dyDescent="0.25">
      <c r="A80" s="191">
        <v>74</v>
      </c>
      <c r="B80" s="200" t="str">
        <f>IF('Frais réels'!B79="","",'Frais réels'!B79)</f>
        <v/>
      </c>
      <c r="C80" s="200" t="str">
        <f>IF('Frais réels'!C79="","",'Frais réels'!C79)</f>
        <v/>
      </c>
      <c r="D80" s="200" t="str">
        <f>IF('Frais réels'!D79="","",'Frais réels'!D79)</f>
        <v/>
      </c>
      <c r="E80" s="200" t="str">
        <f>IF('Frais réels'!E79="","",'Frais réels'!E79)</f>
        <v/>
      </c>
      <c r="F80" s="200" t="str">
        <f>IF('Frais réels'!F79="","",'Frais réels'!F79)</f>
        <v/>
      </c>
      <c r="G80" s="224" t="str">
        <f>IF('Frais réels'!G79="","",'Frais réels'!G79)</f>
        <v/>
      </c>
      <c r="H80" s="42"/>
      <c r="I80" s="203" t="str">
        <f t="shared" si="5"/>
        <v/>
      </c>
      <c r="J80" s="205" t="str">
        <f t="shared" si="6"/>
        <v/>
      </c>
      <c r="K80" s="217" t="str">
        <f>IF(F80="", "", IF(E80="Billets de train", "", IF(E80="", "", VLOOKUP(F80,Listes!$G$37:$H$39, 2, FALSE))))</f>
        <v/>
      </c>
      <c r="L80" s="225" t="str">
        <f t="shared" si="7"/>
        <v/>
      </c>
      <c r="M80" s="206"/>
      <c r="N80" s="66"/>
    </row>
    <row r="81" spans="1:14" ht="20.100000000000001" customHeight="1" x14ac:dyDescent="0.25">
      <c r="A81" s="191">
        <v>75</v>
      </c>
      <c r="B81" s="200" t="str">
        <f>IF('Frais réels'!B80="","",'Frais réels'!B80)</f>
        <v/>
      </c>
      <c r="C81" s="200" t="str">
        <f>IF('Frais réels'!C80="","",'Frais réels'!C80)</f>
        <v/>
      </c>
      <c r="D81" s="200" t="str">
        <f>IF('Frais réels'!D80="","",'Frais réels'!D80)</f>
        <v/>
      </c>
      <c r="E81" s="200" t="str">
        <f>IF('Frais réels'!E80="","",'Frais réels'!E80)</f>
        <v/>
      </c>
      <c r="F81" s="200" t="str">
        <f>IF('Frais réels'!F80="","",'Frais réels'!F80)</f>
        <v/>
      </c>
      <c r="G81" s="224" t="str">
        <f>IF('Frais réels'!G80="","",'Frais réels'!G80)</f>
        <v/>
      </c>
      <c r="H81" s="42"/>
      <c r="I81" s="203" t="str">
        <f t="shared" si="5"/>
        <v/>
      </c>
      <c r="J81" s="205" t="str">
        <f t="shared" si="6"/>
        <v/>
      </c>
      <c r="K81" s="217" t="str">
        <f>IF(F81="", "", IF(E81="Billets de train", "", IF(E81="", "", VLOOKUP(F81,Listes!$G$37:$H$39, 2, FALSE))))</f>
        <v/>
      </c>
      <c r="L81" s="225" t="str">
        <f t="shared" si="7"/>
        <v/>
      </c>
      <c r="M81" s="206"/>
      <c r="N81" s="66"/>
    </row>
    <row r="82" spans="1:14" ht="20.100000000000001" customHeight="1" x14ac:dyDescent="0.25">
      <c r="A82" s="191">
        <v>76</v>
      </c>
      <c r="B82" s="200" t="str">
        <f>IF('Frais réels'!B81="","",'Frais réels'!B81)</f>
        <v/>
      </c>
      <c r="C82" s="200" t="str">
        <f>IF('Frais réels'!C81="","",'Frais réels'!C81)</f>
        <v/>
      </c>
      <c r="D82" s="200" t="str">
        <f>IF('Frais réels'!D81="","",'Frais réels'!D81)</f>
        <v/>
      </c>
      <c r="E82" s="200" t="str">
        <f>IF('Frais réels'!E81="","",'Frais réels'!E81)</f>
        <v/>
      </c>
      <c r="F82" s="200" t="str">
        <f>IF('Frais réels'!F81="","",'Frais réels'!F81)</f>
        <v/>
      </c>
      <c r="G82" s="224" t="str">
        <f>IF('Frais réels'!G81="","",'Frais réels'!G81)</f>
        <v/>
      </c>
      <c r="H82" s="42"/>
      <c r="I82" s="203" t="str">
        <f t="shared" si="5"/>
        <v/>
      </c>
      <c r="J82" s="205" t="str">
        <f t="shared" si="6"/>
        <v/>
      </c>
      <c r="K82" s="217" t="str">
        <f>IF(F82="", "", IF(E82="Billets de train", "", IF(E82="", "", VLOOKUP(F82,Listes!$G$37:$H$39, 2, FALSE))))</f>
        <v/>
      </c>
      <c r="L82" s="225" t="str">
        <f t="shared" si="7"/>
        <v/>
      </c>
      <c r="M82" s="206"/>
      <c r="N82" s="66"/>
    </row>
    <row r="83" spans="1:14" ht="20.100000000000001" customHeight="1" x14ac:dyDescent="0.25">
      <c r="A83" s="191">
        <v>77</v>
      </c>
      <c r="B83" s="200" t="str">
        <f>IF('Frais réels'!B82="","",'Frais réels'!B82)</f>
        <v/>
      </c>
      <c r="C83" s="200" t="str">
        <f>IF('Frais réels'!C82="","",'Frais réels'!C82)</f>
        <v/>
      </c>
      <c r="D83" s="200" t="str">
        <f>IF('Frais réels'!D82="","",'Frais réels'!D82)</f>
        <v/>
      </c>
      <c r="E83" s="200" t="str">
        <f>IF('Frais réels'!E82="","",'Frais réels'!E82)</f>
        <v/>
      </c>
      <c r="F83" s="200" t="str">
        <f>IF('Frais réels'!F82="","",'Frais réels'!F82)</f>
        <v/>
      </c>
      <c r="G83" s="224" t="str">
        <f>IF('Frais réels'!G82="","",'Frais réels'!G82)</f>
        <v/>
      </c>
      <c r="H83" s="42"/>
      <c r="I83" s="203" t="str">
        <f t="shared" si="5"/>
        <v/>
      </c>
      <c r="J83" s="205" t="str">
        <f t="shared" si="6"/>
        <v/>
      </c>
      <c r="K83" s="217" t="str">
        <f>IF(F83="", "", IF(E83="Billets de train", "", IF(E83="", "", VLOOKUP(F83,Listes!$G$37:$H$39, 2, FALSE))))</f>
        <v/>
      </c>
      <c r="L83" s="225" t="str">
        <f t="shared" si="7"/>
        <v/>
      </c>
      <c r="M83" s="206"/>
      <c r="N83" s="66"/>
    </row>
    <row r="84" spans="1:14" ht="20.100000000000001" customHeight="1" x14ac:dyDescent="0.25">
      <c r="A84" s="191">
        <v>78</v>
      </c>
      <c r="B84" s="200" t="str">
        <f>IF('Frais réels'!B83="","",'Frais réels'!B83)</f>
        <v/>
      </c>
      <c r="C84" s="200" t="str">
        <f>IF('Frais réels'!C83="","",'Frais réels'!C83)</f>
        <v/>
      </c>
      <c r="D84" s="200" t="str">
        <f>IF('Frais réels'!D83="","",'Frais réels'!D83)</f>
        <v/>
      </c>
      <c r="E84" s="200" t="str">
        <f>IF('Frais réels'!E83="","",'Frais réels'!E83)</f>
        <v/>
      </c>
      <c r="F84" s="200" t="str">
        <f>IF('Frais réels'!F83="","",'Frais réels'!F83)</f>
        <v/>
      </c>
      <c r="G84" s="224" t="str">
        <f>IF('Frais réels'!G83="","",'Frais réels'!G83)</f>
        <v/>
      </c>
      <c r="H84" s="42"/>
      <c r="I84" s="203" t="str">
        <f t="shared" si="5"/>
        <v/>
      </c>
      <c r="J84" s="205" t="str">
        <f t="shared" si="6"/>
        <v/>
      </c>
      <c r="K84" s="217" t="str">
        <f>IF(F84="", "", IF(E84="Billets de train", "", IF(E84="", "", VLOOKUP(F84,Listes!$G$37:$H$39, 2, FALSE))))</f>
        <v/>
      </c>
      <c r="L84" s="225" t="str">
        <f t="shared" si="7"/>
        <v/>
      </c>
      <c r="M84" s="206"/>
      <c r="N84" s="66"/>
    </row>
    <row r="85" spans="1:14" ht="20.100000000000001" customHeight="1" x14ac:dyDescent="0.25">
      <c r="A85" s="191">
        <v>79</v>
      </c>
      <c r="B85" s="200" t="str">
        <f>IF('Frais réels'!B84="","",'Frais réels'!B84)</f>
        <v/>
      </c>
      <c r="C85" s="200" t="str">
        <f>IF('Frais réels'!C84="","",'Frais réels'!C84)</f>
        <v/>
      </c>
      <c r="D85" s="200" t="str">
        <f>IF('Frais réels'!D84="","",'Frais réels'!D84)</f>
        <v/>
      </c>
      <c r="E85" s="200" t="str">
        <f>IF('Frais réels'!E84="","",'Frais réels'!E84)</f>
        <v/>
      </c>
      <c r="F85" s="200" t="str">
        <f>IF('Frais réels'!F84="","",'Frais réels'!F84)</f>
        <v/>
      </c>
      <c r="G85" s="224" t="str">
        <f>IF('Frais réels'!G84="","",'Frais réels'!G84)</f>
        <v/>
      </c>
      <c r="H85" s="42"/>
      <c r="I85" s="203" t="str">
        <f t="shared" si="5"/>
        <v/>
      </c>
      <c r="J85" s="205" t="str">
        <f t="shared" si="6"/>
        <v/>
      </c>
      <c r="K85" s="217" t="str">
        <f>IF(F85="", "", IF(E85="Billets de train", "", IF(E85="", "", VLOOKUP(F85,Listes!$G$37:$H$39, 2, FALSE))))</f>
        <v/>
      </c>
      <c r="L85" s="225" t="str">
        <f t="shared" si="7"/>
        <v/>
      </c>
      <c r="M85" s="206"/>
      <c r="N85" s="66"/>
    </row>
    <row r="86" spans="1:14" ht="20.100000000000001" customHeight="1" x14ac:dyDescent="0.25">
      <c r="A86" s="191">
        <v>80</v>
      </c>
      <c r="B86" s="200" t="str">
        <f>IF('Frais réels'!B85="","",'Frais réels'!B85)</f>
        <v/>
      </c>
      <c r="C86" s="200" t="str">
        <f>IF('Frais réels'!C85="","",'Frais réels'!C85)</f>
        <v/>
      </c>
      <c r="D86" s="200" t="str">
        <f>IF('Frais réels'!D85="","",'Frais réels'!D85)</f>
        <v/>
      </c>
      <c r="E86" s="200" t="str">
        <f>IF('Frais réels'!E85="","",'Frais réels'!E85)</f>
        <v/>
      </c>
      <c r="F86" s="200" t="str">
        <f>IF('Frais réels'!F85="","",'Frais réels'!F85)</f>
        <v/>
      </c>
      <c r="G86" s="224" t="str">
        <f>IF('Frais réels'!G85="","",'Frais réels'!G85)</f>
        <v/>
      </c>
      <c r="H86" s="42"/>
      <c r="I86" s="203" t="str">
        <f t="shared" si="5"/>
        <v/>
      </c>
      <c r="J86" s="205" t="str">
        <f t="shared" si="6"/>
        <v/>
      </c>
      <c r="K86" s="217" t="str">
        <f>IF(F86="", "", IF(E86="Billets de train", "", IF(E86="", "", VLOOKUP(F86,Listes!$G$37:$H$39, 2, FALSE))))</f>
        <v/>
      </c>
      <c r="L86" s="225" t="str">
        <f t="shared" si="7"/>
        <v/>
      </c>
      <c r="M86" s="206"/>
      <c r="N86" s="66"/>
    </row>
    <row r="87" spans="1:14" ht="20.100000000000001" customHeight="1" x14ac:dyDescent="0.25">
      <c r="A87" s="191">
        <v>81</v>
      </c>
      <c r="B87" s="200" t="str">
        <f>IF('Frais réels'!B86="","",'Frais réels'!B86)</f>
        <v/>
      </c>
      <c r="C87" s="200" t="str">
        <f>IF('Frais réels'!C86="","",'Frais réels'!C86)</f>
        <v/>
      </c>
      <c r="D87" s="200" t="str">
        <f>IF('Frais réels'!D86="","",'Frais réels'!D86)</f>
        <v/>
      </c>
      <c r="E87" s="200" t="str">
        <f>IF('Frais réels'!E86="","",'Frais réels'!E86)</f>
        <v/>
      </c>
      <c r="F87" s="200" t="str">
        <f>IF('Frais réels'!F86="","",'Frais réels'!F86)</f>
        <v/>
      </c>
      <c r="G87" s="224" t="str">
        <f>IF('Frais réels'!G86="","",'Frais réels'!G86)</f>
        <v/>
      </c>
      <c r="H87" s="42"/>
      <c r="I87" s="203" t="str">
        <f t="shared" si="5"/>
        <v/>
      </c>
      <c r="J87" s="205" t="str">
        <f t="shared" si="6"/>
        <v/>
      </c>
      <c r="K87" s="217" t="str">
        <f>IF(F87="", "", IF(E87="Billets de train", "", IF(E87="", "", VLOOKUP(F87,Listes!$G$37:$H$39, 2, FALSE))))</f>
        <v/>
      </c>
      <c r="L87" s="225" t="str">
        <f t="shared" si="7"/>
        <v/>
      </c>
      <c r="M87" s="206"/>
      <c r="N87" s="66"/>
    </row>
    <row r="88" spans="1:14" ht="20.100000000000001" customHeight="1" x14ac:dyDescent="0.25">
      <c r="A88" s="191">
        <v>82</v>
      </c>
      <c r="B88" s="200" t="str">
        <f>IF('Frais réels'!B87="","",'Frais réels'!B87)</f>
        <v/>
      </c>
      <c r="C88" s="200" t="str">
        <f>IF('Frais réels'!C87="","",'Frais réels'!C87)</f>
        <v/>
      </c>
      <c r="D88" s="200" t="str">
        <f>IF('Frais réels'!D87="","",'Frais réels'!D87)</f>
        <v/>
      </c>
      <c r="E88" s="200" t="str">
        <f>IF('Frais réels'!E87="","",'Frais réels'!E87)</f>
        <v/>
      </c>
      <c r="F88" s="200" t="str">
        <f>IF('Frais réels'!F87="","",'Frais réels'!F87)</f>
        <v/>
      </c>
      <c r="G88" s="224" t="str">
        <f>IF('Frais réels'!G87="","",'Frais réels'!G87)</f>
        <v/>
      </c>
      <c r="H88" s="42"/>
      <c r="I88" s="203" t="str">
        <f t="shared" si="5"/>
        <v/>
      </c>
      <c r="J88" s="205" t="str">
        <f t="shared" si="6"/>
        <v/>
      </c>
      <c r="K88" s="217" t="str">
        <f>IF(F88="", "", IF(E88="Billets de train", "", IF(E88="", "", VLOOKUP(F88,Listes!$G$37:$H$39, 2, FALSE))))</f>
        <v/>
      </c>
      <c r="L88" s="225" t="str">
        <f t="shared" si="7"/>
        <v/>
      </c>
      <c r="M88" s="206"/>
      <c r="N88" s="66"/>
    </row>
    <row r="89" spans="1:14" ht="20.100000000000001" customHeight="1" x14ac:dyDescent="0.25">
      <c r="A89" s="191">
        <v>83</v>
      </c>
      <c r="B89" s="200" t="str">
        <f>IF('Frais réels'!B88="","",'Frais réels'!B88)</f>
        <v/>
      </c>
      <c r="C89" s="200" t="str">
        <f>IF('Frais réels'!C88="","",'Frais réels'!C88)</f>
        <v/>
      </c>
      <c r="D89" s="200" t="str">
        <f>IF('Frais réels'!D88="","",'Frais réels'!D88)</f>
        <v/>
      </c>
      <c r="E89" s="200" t="str">
        <f>IF('Frais réels'!E88="","",'Frais réels'!E88)</f>
        <v/>
      </c>
      <c r="F89" s="200" t="str">
        <f>IF('Frais réels'!F88="","",'Frais réels'!F88)</f>
        <v/>
      </c>
      <c r="G89" s="224" t="str">
        <f>IF('Frais réels'!G88="","",'Frais réels'!G88)</f>
        <v/>
      </c>
      <c r="H89" s="42"/>
      <c r="I89" s="203" t="str">
        <f t="shared" si="5"/>
        <v/>
      </c>
      <c r="J89" s="205" t="str">
        <f t="shared" si="6"/>
        <v/>
      </c>
      <c r="K89" s="217" t="str">
        <f>IF(F89="", "", IF(E89="Billets de train", "", IF(E89="", "", VLOOKUP(F89,Listes!$G$37:$H$39, 2, FALSE))))</f>
        <v/>
      </c>
      <c r="L89" s="225" t="str">
        <f t="shared" si="7"/>
        <v/>
      </c>
      <c r="M89" s="206"/>
      <c r="N89" s="66"/>
    </row>
    <row r="90" spans="1:14" ht="20.100000000000001" customHeight="1" x14ac:dyDescent="0.25">
      <c r="A90" s="191">
        <v>84</v>
      </c>
      <c r="B90" s="200" t="str">
        <f>IF('Frais réels'!B89="","",'Frais réels'!B89)</f>
        <v/>
      </c>
      <c r="C90" s="200" t="str">
        <f>IF('Frais réels'!C89="","",'Frais réels'!C89)</f>
        <v/>
      </c>
      <c r="D90" s="200" t="str">
        <f>IF('Frais réels'!D89="","",'Frais réels'!D89)</f>
        <v/>
      </c>
      <c r="E90" s="200" t="str">
        <f>IF('Frais réels'!E89="","",'Frais réels'!E89)</f>
        <v/>
      </c>
      <c r="F90" s="200" t="str">
        <f>IF('Frais réels'!F89="","",'Frais réels'!F89)</f>
        <v/>
      </c>
      <c r="G90" s="224" t="str">
        <f>IF('Frais réels'!G89="","",'Frais réels'!G89)</f>
        <v/>
      </c>
      <c r="H90" s="42"/>
      <c r="I90" s="203" t="str">
        <f t="shared" si="5"/>
        <v/>
      </c>
      <c r="J90" s="205" t="str">
        <f t="shared" si="6"/>
        <v/>
      </c>
      <c r="K90" s="217" t="str">
        <f>IF(F90="", "", IF(E90="Billets de train", "", IF(E90="", "", VLOOKUP(F90,Listes!$G$37:$H$39, 2, FALSE))))</f>
        <v/>
      </c>
      <c r="L90" s="225" t="str">
        <f t="shared" si="7"/>
        <v/>
      </c>
      <c r="M90" s="206"/>
      <c r="N90" s="66"/>
    </row>
    <row r="91" spans="1:14" ht="20.100000000000001" customHeight="1" x14ac:dyDescent="0.25">
      <c r="A91" s="191">
        <v>85</v>
      </c>
      <c r="B91" s="200" t="str">
        <f>IF('Frais réels'!B90="","",'Frais réels'!B90)</f>
        <v/>
      </c>
      <c r="C91" s="200" t="str">
        <f>IF('Frais réels'!C90="","",'Frais réels'!C90)</f>
        <v/>
      </c>
      <c r="D91" s="200" t="str">
        <f>IF('Frais réels'!D90="","",'Frais réels'!D90)</f>
        <v/>
      </c>
      <c r="E91" s="200" t="str">
        <f>IF('Frais réels'!E90="","",'Frais réels'!E90)</f>
        <v/>
      </c>
      <c r="F91" s="200" t="str">
        <f>IF('Frais réels'!F90="","",'Frais réels'!F90)</f>
        <v/>
      </c>
      <c r="G91" s="224" t="str">
        <f>IF('Frais réels'!G90="","",'Frais réels'!G90)</f>
        <v/>
      </c>
      <c r="H91" s="42"/>
      <c r="I91" s="203" t="str">
        <f t="shared" si="5"/>
        <v/>
      </c>
      <c r="J91" s="205" t="str">
        <f t="shared" si="6"/>
        <v/>
      </c>
      <c r="K91" s="217" t="str">
        <f>IF(F91="", "", IF(E91="Billets de train", "", IF(E91="", "", VLOOKUP(F91,Listes!$G$37:$H$39, 2, FALSE))))</f>
        <v/>
      </c>
      <c r="L91" s="225" t="str">
        <f t="shared" si="7"/>
        <v/>
      </c>
      <c r="M91" s="206"/>
      <c r="N91" s="66"/>
    </row>
    <row r="92" spans="1:14" ht="20.100000000000001" customHeight="1" x14ac:dyDescent="0.25">
      <c r="A92" s="191">
        <v>86</v>
      </c>
      <c r="B92" s="200" t="str">
        <f>IF('Frais réels'!B91="","",'Frais réels'!B91)</f>
        <v/>
      </c>
      <c r="C92" s="200" t="str">
        <f>IF('Frais réels'!C91="","",'Frais réels'!C91)</f>
        <v/>
      </c>
      <c r="D92" s="200" t="str">
        <f>IF('Frais réels'!D91="","",'Frais réels'!D91)</f>
        <v/>
      </c>
      <c r="E92" s="200" t="str">
        <f>IF('Frais réels'!E91="","",'Frais réels'!E91)</f>
        <v/>
      </c>
      <c r="F92" s="200" t="str">
        <f>IF('Frais réels'!F91="","",'Frais réels'!F91)</f>
        <v/>
      </c>
      <c r="G92" s="224" t="str">
        <f>IF('Frais réels'!G91="","",'Frais réels'!G91)</f>
        <v/>
      </c>
      <c r="H92" s="42"/>
      <c r="I92" s="203" t="str">
        <f t="shared" si="5"/>
        <v/>
      </c>
      <c r="J92" s="205" t="str">
        <f t="shared" si="6"/>
        <v/>
      </c>
      <c r="K92" s="217" t="str">
        <f>IF(F92="", "", IF(E92="Billets de train", "", IF(E92="", "", VLOOKUP(F92,Listes!$G$37:$H$39, 2, FALSE))))</f>
        <v/>
      </c>
      <c r="L92" s="225" t="str">
        <f t="shared" si="7"/>
        <v/>
      </c>
      <c r="M92" s="206"/>
      <c r="N92" s="66"/>
    </row>
    <row r="93" spans="1:14" ht="20.100000000000001" customHeight="1" x14ac:dyDescent="0.25">
      <c r="A93" s="191">
        <v>87</v>
      </c>
      <c r="B93" s="200" t="str">
        <f>IF('Frais réels'!B92="","",'Frais réels'!B92)</f>
        <v/>
      </c>
      <c r="C93" s="200" t="str">
        <f>IF('Frais réels'!C92="","",'Frais réels'!C92)</f>
        <v/>
      </c>
      <c r="D93" s="200" t="str">
        <f>IF('Frais réels'!D92="","",'Frais réels'!D92)</f>
        <v/>
      </c>
      <c r="E93" s="200" t="str">
        <f>IF('Frais réels'!E92="","",'Frais réels'!E92)</f>
        <v/>
      </c>
      <c r="F93" s="200" t="str">
        <f>IF('Frais réels'!F92="","",'Frais réels'!F92)</f>
        <v/>
      </c>
      <c r="G93" s="224" t="str">
        <f>IF('Frais réels'!G92="","",'Frais réels'!G92)</f>
        <v/>
      </c>
      <c r="H93" s="42"/>
      <c r="I93" s="203" t="str">
        <f t="shared" si="5"/>
        <v/>
      </c>
      <c r="J93" s="205" t="str">
        <f t="shared" si="6"/>
        <v/>
      </c>
      <c r="K93" s="217" t="str">
        <f>IF(F93="", "", IF(E93="Billets de train", "", IF(E93="", "", VLOOKUP(F93,Listes!$G$37:$H$39, 2, FALSE))))</f>
        <v/>
      </c>
      <c r="L93" s="225" t="str">
        <f t="shared" si="7"/>
        <v/>
      </c>
      <c r="M93" s="206"/>
      <c r="N93" s="66"/>
    </row>
    <row r="94" spans="1:14" ht="20.100000000000001" customHeight="1" x14ac:dyDescent="0.25">
      <c r="A94" s="191">
        <v>88</v>
      </c>
      <c r="B94" s="200" t="str">
        <f>IF('Frais réels'!B93="","",'Frais réels'!B93)</f>
        <v/>
      </c>
      <c r="C94" s="200" t="str">
        <f>IF('Frais réels'!C93="","",'Frais réels'!C93)</f>
        <v/>
      </c>
      <c r="D94" s="200" t="str">
        <f>IF('Frais réels'!D93="","",'Frais réels'!D93)</f>
        <v/>
      </c>
      <c r="E94" s="200" t="str">
        <f>IF('Frais réels'!E93="","",'Frais réels'!E93)</f>
        <v/>
      </c>
      <c r="F94" s="200" t="str">
        <f>IF('Frais réels'!F93="","",'Frais réels'!F93)</f>
        <v/>
      </c>
      <c r="G94" s="224" t="str">
        <f>IF('Frais réels'!G93="","",'Frais réels'!G93)</f>
        <v/>
      </c>
      <c r="H94" s="42"/>
      <c r="I94" s="203" t="str">
        <f t="shared" si="5"/>
        <v/>
      </c>
      <c r="J94" s="205" t="str">
        <f t="shared" si="6"/>
        <v/>
      </c>
      <c r="K94" s="217" t="str">
        <f>IF(F94="", "", IF(E94="Billets de train", "", IF(E94="", "", VLOOKUP(F94,Listes!$G$37:$H$39, 2, FALSE))))</f>
        <v/>
      </c>
      <c r="L94" s="225" t="str">
        <f t="shared" si="7"/>
        <v/>
      </c>
      <c r="M94" s="206"/>
      <c r="N94" s="66"/>
    </row>
    <row r="95" spans="1:14" ht="20.100000000000001" customHeight="1" x14ac:dyDescent="0.25">
      <c r="A95" s="191">
        <v>89</v>
      </c>
      <c r="B95" s="200" t="str">
        <f>IF('Frais réels'!B94="","",'Frais réels'!B94)</f>
        <v/>
      </c>
      <c r="C95" s="200" t="str">
        <f>IF('Frais réels'!C94="","",'Frais réels'!C94)</f>
        <v/>
      </c>
      <c r="D95" s="200" t="str">
        <f>IF('Frais réels'!D94="","",'Frais réels'!D94)</f>
        <v/>
      </c>
      <c r="E95" s="200" t="str">
        <f>IF('Frais réels'!E94="","",'Frais réels'!E94)</f>
        <v/>
      </c>
      <c r="F95" s="200" t="str">
        <f>IF('Frais réels'!F94="","",'Frais réels'!F94)</f>
        <v/>
      </c>
      <c r="G95" s="224" t="str">
        <f>IF('Frais réels'!G94="","",'Frais réels'!G94)</f>
        <v/>
      </c>
      <c r="H95" s="42"/>
      <c r="I95" s="203" t="str">
        <f t="shared" si="5"/>
        <v/>
      </c>
      <c r="J95" s="205" t="str">
        <f t="shared" si="6"/>
        <v/>
      </c>
      <c r="K95" s="217" t="str">
        <f>IF(F95="", "", IF(E95="Billets de train", "", IF(E95="", "", VLOOKUP(F95,Listes!$G$37:$H$39, 2, FALSE))))</f>
        <v/>
      </c>
      <c r="L95" s="225" t="str">
        <f t="shared" si="7"/>
        <v/>
      </c>
      <c r="M95" s="206"/>
      <c r="N95" s="66"/>
    </row>
    <row r="96" spans="1:14" ht="20.100000000000001" customHeight="1" x14ac:dyDescent="0.25">
      <c r="A96" s="191">
        <v>90</v>
      </c>
      <c r="B96" s="200" t="str">
        <f>IF('Frais réels'!B95="","",'Frais réels'!B95)</f>
        <v/>
      </c>
      <c r="C96" s="200" t="str">
        <f>IF('Frais réels'!C95="","",'Frais réels'!C95)</f>
        <v/>
      </c>
      <c r="D96" s="200" t="str">
        <f>IF('Frais réels'!D95="","",'Frais réels'!D95)</f>
        <v/>
      </c>
      <c r="E96" s="200" t="str">
        <f>IF('Frais réels'!E95="","",'Frais réels'!E95)</f>
        <v/>
      </c>
      <c r="F96" s="200" t="str">
        <f>IF('Frais réels'!F95="","",'Frais réels'!F95)</f>
        <v/>
      </c>
      <c r="G96" s="224" t="str">
        <f>IF('Frais réels'!G95="","",'Frais réels'!G95)</f>
        <v/>
      </c>
      <c r="H96" s="42"/>
      <c r="I96" s="203" t="str">
        <f t="shared" si="5"/>
        <v/>
      </c>
      <c r="J96" s="205" t="str">
        <f t="shared" si="6"/>
        <v/>
      </c>
      <c r="K96" s="217" t="str">
        <f>IF(F96="", "", IF(E96="Billets de train", "", IF(E96="", "", VLOOKUP(F96,Listes!$G$37:$H$39, 2, FALSE))))</f>
        <v/>
      </c>
      <c r="L96" s="225" t="str">
        <f t="shared" si="7"/>
        <v/>
      </c>
      <c r="M96" s="206"/>
      <c r="N96" s="66"/>
    </row>
    <row r="97" spans="1:14" ht="20.100000000000001" customHeight="1" x14ac:dyDescent="0.25">
      <c r="A97" s="191">
        <v>91</v>
      </c>
      <c r="B97" s="200" t="str">
        <f>IF('Frais réels'!B96="","",'Frais réels'!B96)</f>
        <v/>
      </c>
      <c r="C97" s="200" t="str">
        <f>IF('Frais réels'!C96="","",'Frais réels'!C96)</f>
        <v/>
      </c>
      <c r="D97" s="200" t="str">
        <f>IF('Frais réels'!D96="","",'Frais réels'!D96)</f>
        <v/>
      </c>
      <c r="E97" s="200" t="str">
        <f>IF('Frais réels'!E96="","",'Frais réels'!E96)</f>
        <v/>
      </c>
      <c r="F97" s="200" t="str">
        <f>IF('Frais réels'!F96="","",'Frais réels'!F96)</f>
        <v/>
      </c>
      <c r="G97" s="224" t="str">
        <f>IF('Frais réels'!G96="","",'Frais réels'!G96)</f>
        <v/>
      </c>
      <c r="H97" s="42"/>
      <c r="I97" s="203" t="str">
        <f t="shared" si="5"/>
        <v/>
      </c>
      <c r="J97" s="205" t="str">
        <f t="shared" si="6"/>
        <v/>
      </c>
      <c r="K97" s="217" t="str">
        <f>IF(F97="", "", IF(E97="Billets de train", "", IF(E97="", "", VLOOKUP(F97,Listes!$G$37:$H$39, 2, FALSE))))</f>
        <v/>
      </c>
      <c r="L97" s="225" t="str">
        <f t="shared" si="7"/>
        <v/>
      </c>
      <c r="M97" s="206"/>
      <c r="N97" s="66"/>
    </row>
    <row r="98" spans="1:14" ht="20.100000000000001" customHeight="1" x14ac:dyDescent="0.25">
      <c r="A98" s="191">
        <v>92</v>
      </c>
      <c r="B98" s="200" t="str">
        <f>IF('Frais réels'!B97="","",'Frais réels'!B97)</f>
        <v/>
      </c>
      <c r="C98" s="200" t="str">
        <f>IF('Frais réels'!C97="","",'Frais réels'!C97)</f>
        <v/>
      </c>
      <c r="D98" s="200" t="str">
        <f>IF('Frais réels'!D97="","",'Frais réels'!D97)</f>
        <v/>
      </c>
      <c r="E98" s="200" t="str">
        <f>IF('Frais réels'!E97="","",'Frais réels'!E97)</f>
        <v/>
      </c>
      <c r="F98" s="200" t="str">
        <f>IF('Frais réels'!F97="","",'Frais réels'!F97)</f>
        <v/>
      </c>
      <c r="G98" s="224" t="str">
        <f>IF('Frais réels'!G97="","",'Frais réels'!G97)</f>
        <v/>
      </c>
      <c r="H98" s="42"/>
      <c r="I98" s="203" t="str">
        <f t="shared" si="5"/>
        <v/>
      </c>
      <c r="J98" s="205" t="str">
        <f t="shared" si="6"/>
        <v/>
      </c>
      <c r="K98" s="217" t="str">
        <f>IF(F98="", "", IF(E98="Billets de train", "", IF(E98="", "", VLOOKUP(F98,Listes!$G$37:$H$39, 2, FALSE))))</f>
        <v/>
      </c>
      <c r="L98" s="225" t="str">
        <f t="shared" si="7"/>
        <v/>
      </c>
      <c r="M98" s="206"/>
      <c r="N98" s="66"/>
    </row>
    <row r="99" spans="1:14" ht="20.100000000000001" customHeight="1" x14ac:dyDescent="0.25">
      <c r="A99" s="191">
        <v>93</v>
      </c>
      <c r="B99" s="200" t="str">
        <f>IF('Frais réels'!B98="","",'Frais réels'!B98)</f>
        <v/>
      </c>
      <c r="C99" s="200" t="str">
        <f>IF('Frais réels'!C98="","",'Frais réels'!C98)</f>
        <v/>
      </c>
      <c r="D99" s="200" t="str">
        <f>IF('Frais réels'!D98="","",'Frais réels'!D98)</f>
        <v/>
      </c>
      <c r="E99" s="200" t="str">
        <f>IF('Frais réels'!E98="","",'Frais réels'!E98)</f>
        <v/>
      </c>
      <c r="F99" s="200" t="str">
        <f>IF('Frais réels'!F98="","",'Frais réels'!F98)</f>
        <v/>
      </c>
      <c r="G99" s="224" t="str">
        <f>IF('Frais réels'!G98="","",'Frais réels'!G98)</f>
        <v/>
      </c>
      <c r="H99" s="42"/>
      <c r="I99" s="203" t="str">
        <f t="shared" si="5"/>
        <v/>
      </c>
      <c r="J99" s="205" t="str">
        <f t="shared" si="6"/>
        <v/>
      </c>
      <c r="K99" s="217" t="str">
        <f>IF(F99="", "", IF(E99="Billets de train", "", IF(E99="", "", VLOOKUP(F99,Listes!$G$37:$H$39, 2, FALSE))))</f>
        <v/>
      </c>
      <c r="L99" s="225" t="str">
        <f t="shared" si="7"/>
        <v/>
      </c>
      <c r="M99" s="206"/>
      <c r="N99" s="66"/>
    </row>
    <row r="100" spans="1:14" ht="20.100000000000001" customHeight="1" x14ac:dyDescent="0.25">
      <c r="A100" s="191">
        <v>94</v>
      </c>
      <c r="B100" s="200" t="str">
        <f>IF('Frais réels'!B99="","",'Frais réels'!B99)</f>
        <v/>
      </c>
      <c r="C100" s="200" t="str">
        <f>IF('Frais réels'!C99="","",'Frais réels'!C99)</f>
        <v/>
      </c>
      <c r="D100" s="200" t="str">
        <f>IF('Frais réels'!D99="","",'Frais réels'!D99)</f>
        <v/>
      </c>
      <c r="E100" s="200" t="str">
        <f>IF('Frais réels'!E99="","",'Frais réels'!E99)</f>
        <v/>
      </c>
      <c r="F100" s="200" t="str">
        <f>IF('Frais réels'!F99="","",'Frais réels'!F99)</f>
        <v/>
      </c>
      <c r="G100" s="224" t="str">
        <f>IF('Frais réels'!G99="","",'Frais réels'!G99)</f>
        <v/>
      </c>
      <c r="H100" s="42"/>
      <c r="I100" s="203" t="str">
        <f t="shared" si="5"/>
        <v/>
      </c>
      <c r="J100" s="205" t="str">
        <f t="shared" si="6"/>
        <v/>
      </c>
      <c r="K100" s="217" t="str">
        <f>IF(F100="", "", IF(E100="Billets de train", "", IF(E100="", "", VLOOKUP(F100,Listes!$G$37:$H$39, 2, FALSE))))</f>
        <v/>
      </c>
      <c r="L100" s="225" t="str">
        <f t="shared" si="7"/>
        <v/>
      </c>
      <c r="M100" s="206"/>
      <c r="N100" s="66"/>
    </row>
    <row r="101" spans="1:14" ht="20.100000000000001" customHeight="1" x14ac:dyDescent="0.25">
      <c r="A101" s="191">
        <v>95</v>
      </c>
      <c r="B101" s="200" t="str">
        <f>IF('Frais réels'!B100="","",'Frais réels'!B100)</f>
        <v/>
      </c>
      <c r="C101" s="200" t="str">
        <f>IF('Frais réels'!C100="","",'Frais réels'!C100)</f>
        <v/>
      </c>
      <c r="D101" s="200" t="str">
        <f>IF('Frais réels'!D100="","",'Frais réels'!D100)</f>
        <v/>
      </c>
      <c r="E101" s="200" t="str">
        <f>IF('Frais réels'!E100="","",'Frais réels'!E100)</f>
        <v/>
      </c>
      <c r="F101" s="200" t="str">
        <f>IF('Frais réels'!F100="","",'Frais réels'!F100)</f>
        <v/>
      </c>
      <c r="G101" s="224" t="str">
        <f>IF('Frais réels'!G100="","",'Frais réels'!G100)</f>
        <v/>
      </c>
      <c r="H101" s="42"/>
      <c r="I101" s="203" t="str">
        <f t="shared" si="5"/>
        <v/>
      </c>
      <c r="J101" s="205" t="str">
        <f t="shared" si="6"/>
        <v/>
      </c>
      <c r="K101" s="217" t="str">
        <f>IF(F101="", "", IF(E101="Billets de train", "", IF(E101="", "", VLOOKUP(F101,Listes!$G$37:$H$39, 2, FALSE))))</f>
        <v/>
      </c>
      <c r="L101" s="225" t="str">
        <f t="shared" si="7"/>
        <v/>
      </c>
      <c r="M101" s="206"/>
      <c r="N101" s="66"/>
    </row>
    <row r="102" spans="1:14" ht="20.100000000000001" customHeight="1" x14ac:dyDescent="0.25">
      <c r="A102" s="191">
        <v>96</v>
      </c>
      <c r="B102" s="200" t="str">
        <f>IF('Frais réels'!B101="","",'Frais réels'!B101)</f>
        <v/>
      </c>
      <c r="C102" s="200" t="str">
        <f>IF('Frais réels'!C101="","",'Frais réels'!C101)</f>
        <v/>
      </c>
      <c r="D102" s="200" t="str">
        <f>IF('Frais réels'!D101="","",'Frais réels'!D101)</f>
        <v/>
      </c>
      <c r="E102" s="200" t="str">
        <f>IF('Frais réels'!E101="","",'Frais réels'!E101)</f>
        <v/>
      </c>
      <c r="F102" s="200" t="str">
        <f>IF('Frais réels'!F101="","",'Frais réels'!F101)</f>
        <v/>
      </c>
      <c r="G102" s="224" t="str">
        <f>IF('Frais réels'!G101="","",'Frais réels'!G101)</f>
        <v/>
      </c>
      <c r="H102" s="42"/>
      <c r="I102" s="203" t="str">
        <f t="shared" si="5"/>
        <v/>
      </c>
      <c r="J102" s="205" t="str">
        <f t="shared" si="6"/>
        <v/>
      </c>
      <c r="K102" s="217" t="str">
        <f>IF(F102="", "", IF(E102="Billets de train", "", IF(E102="", "", VLOOKUP(F102,Listes!$G$37:$H$39, 2, FALSE))))</f>
        <v/>
      </c>
      <c r="L102" s="225" t="str">
        <f t="shared" si="7"/>
        <v/>
      </c>
      <c r="M102" s="206"/>
      <c r="N102" s="66"/>
    </row>
    <row r="103" spans="1:14" ht="20.100000000000001" customHeight="1" x14ac:dyDescent="0.25">
      <c r="A103" s="191">
        <v>97</v>
      </c>
      <c r="B103" s="200" t="str">
        <f>IF('Frais réels'!B102="","",'Frais réels'!B102)</f>
        <v/>
      </c>
      <c r="C103" s="200" t="str">
        <f>IF('Frais réels'!C102="","",'Frais réels'!C102)</f>
        <v/>
      </c>
      <c r="D103" s="200" t="str">
        <f>IF('Frais réels'!D102="","",'Frais réels'!D102)</f>
        <v/>
      </c>
      <c r="E103" s="200" t="str">
        <f>IF('Frais réels'!E102="","",'Frais réels'!E102)</f>
        <v/>
      </c>
      <c r="F103" s="200" t="str">
        <f>IF('Frais réels'!F102="","",'Frais réels'!F102)</f>
        <v/>
      </c>
      <c r="G103" s="224" t="str">
        <f>IF('Frais réels'!G102="","",'Frais réels'!G102)</f>
        <v/>
      </c>
      <c r="H103" s="42"/>
      <c r="I103" s="203" t="str">
        <f t="shared" si="5"/>
        <v/>
      </c>
      <c r="J103" s="205" t="str">
        <f t="shared" si="6"/>
        <v/>
      </c>
      <c r="K103" s="217" t="str">
        <f>IF(F103="", "", IF(E103="Billets de train", "", IF(E103="", "", VLOOKUP(F103,Listes!$G$37:$H$39, 2, FALSE))))</f>
        <v/>
      </c>
      <c r="L103" s="225" t="str">
        <f t="shared" si="7"/>
        <v/>
      </c>
      <c r="M103" s="206"/>
      <c r="N103" s="66"/>
    </row>
    <row r="104" spans="1:14" ht="20.100000000000001" customHeight="1" x14ac:dyDescent="0.25">
      <c r="A104" s="191">
        <v>98</v>
      </c>
      <c r="B104" s="200" t="str">
        <f>IF('Frais réels'!B103="","",'Frais réels'!B103)</f>
        <v/>
      </c>
      <c r="C104" s="200" t="str">
        <f>IF('Frais réels'!C103="","",'Frais réels'!C103)</f>
        <v/>
      </c>
      <c r="D104" s="200" t="str">
        <f>IF('Frais réels'!D103="","",'Frais réels'!D103)</f>
        <v/>
      </c>
      <c r="E104" s="200" t="str">
        <f>IF('Frais réels'!E103="","",'Frais réels'!E103)</f>
        <v/>
      </c>
      <c r="F104" s="200" t="str">
        <f>IF('Frais réels'!F103="","",'Frais réels'!F103)</f>
        <v/>
      </c>
      <c r="G104" s="224" t="str">
        <f>IF('Frais réels'!G103="","",'Frais réels'!G103)</f>
        <v/>
      </c>
      <c r="H104" s="42"/>
      <c r="I104" s="203" t="str">
        <f t="shared" si="5"/>
        <v/>
      </c>
      <c r="J104" s="205" t="str">
        <f t="shared" si="6"/>
        <v/>
      </c>
      <c r="K104" s="217" t="str">
        <f>IF(F104="", "", IF(E104="Billets de train", "", IF(E104="", "", VLOOKUP(F104,Listes!$G$37:$H$39, 2, FALSE))))</f>
        <v/>
      </c>
      <c r="L104" s="225" t="str">
        <f t="shared" si="7"/>
        <v/>
      </c>
      <c r="M104" s="206"/>
      <c r="N104" s="66"/>
    </row>
    <row r="105" spans="1:14" ht="20.100000000000001" customHeight="1" x14ac:dyDescent="0.25">
      <c r="A105" s="191">
        <v>99</v>
      </c>
      <c r="B105" s="200" t="str">
        <f>IF('Frais réels'!B104="","",'Frais réels'!B104)</f>
        <v/>
      </c>
      <c r="C105" s="200" t="str">
        <f>IF('Frais réels'!C104="","",'Frais réels'!C104)</f>
        <v/>
      </c>
      <c r="D105" s="200" t="str">
        <f>IF('Frais réels'!D104="","",'Frais réels'!D104)</f>
        <v/>
      </c>
      <c r="E105" s="200" t="str">
        <f>IF('Frais réels'!E104="","",'Frais réels'!E104)</f>
        <v/>
      </c>
      <c r="F105" s="200" t="str">
        <f>IF('Frais réels'!F104="","",'Frais réels'!F104)</f>
        <v/>
      </c>
      <c r="G105" s="224" t="str">
        <f>IF('Frais réels'!G104="","",'Frais réels'!G104)</f>
        <v/>
      </c>
      <c r="H105" s="42"/>
      <c r="I105" s="203" t="str">
        <f t="shared" si="5"/>
        <v/>
      </c>
      <c r="J105" s="205" t="str">
        <f t="shared" si="6"/>
        <v/>
      </c>
      <c r="K105" s="217" t="str">
        <f>IF(F105="", "", IF(E105="Billets de train", "", IF(E105="", "", VLOOKUP(F105,Listes!$G$37:$H$39, 2, FALSE))))</f>
        <v/>
      </c>
      <c r="L105" s="225" t="str">
        <f t="shared" si="7"/>
        <v/>
      </c>
      <c r="M105" s="206"/>
      <c r="N105" s="66"/>
    </row>
    <row r="106" spans="1:14" ht="20.100000000000001" customHeight="1" x14ac:dyDescent="0.25">
      <c r="A106" s="191">
        <v>100</v>
      </c>
      <c r="B106" s="200" t="str">
        <f>IF('Frais réels'!B105="","",'Frais réels'!B105)</f>
        <v/>
      </c>
      <c r="C106" s="200" t="str">
        <f>IF('Frais réels'!C105="","",'Frais réels'!C105)</f>
        <v/>
      </c>
      <c r="D106" s="200" t="str">
        <f>IF('Frais réels'!D105="","",'Frais réels'!D105)</f>
        <v/>
      </c>
      <c r="E106" s="200" t="str">
        <f>IF('Frais réels'!E105="","",'Frais réels'!E105)</f>
        <v/>
      </c>
      <c r="F106" s="200" t="str">
        <f>IF('Frais réels'!F105="","",'Frais réels'!F105)</f>
        <v/>
      </c>
      <c r="G106" s="224" t="str">
        <f>IF('Frais réels'!G105="","",'Frais réels'!G105)</f>
        <v/>
      </c>
      <c r="H106" s="42"/>
      <c r="I106" s="203" t="str">
        <f t="shared" si="5"/>
        <v/>
      </c>
      <c r="J106" s="205" t="str">
        <f t="shared" si="6"/>
        <v/>
      </c>
      <c r="K106" s="217" t="str">
        <f>IF(F106="", "", IF(E106="Billets de train", "", IF(E106="", "", VLOOKUP(F106,Listes!$G$37:$H$39, 2, FALSE))))</f>
        <v/>
      </c>
      <c r="L106" s="225" t="str">
        <f t="shared" si="7"/>
        <v/>
      </c>
      <c r="M106" s="206"/>
      <c r="N106" s="66"/>
    </row>
    <row r="107" spans="1:14" ht="20.100000000000001" customHeight="1" x14ac:dyDescent="0.25">
      <c r="A107" s="191">
        <v>101</v>
      </c>
      <c r="B107" s="200" t="str">
        <f>IF('Frais réels'!B106="","",'Frais réels'!B106)</f>
        <v/>
      </c>
      <c r="C107" s="200" t="str">
        <f>IF('Frais réels'!C106="","",'Frais réels'!C106)</f>
        <v/>
      </c>
      <c r="D107" s="200" t="str">
        <f>IF('Frais réels'!D106="","",'Frais réels'!D106)</f>
        <v/>
      </c>
      <c r="E107" s="200" t="str">
        <f>IF('Frais réels'!E106="","",'Frais réels'!E106)</f>
        <v/>
      </c>
      <c r="F107" s="200" t="str">
        <f>IF('Frais réels'!F106="","",'Frais réels'!F106)</f>
        <v/>
      </c>
      <c r="G107" s="224" t="str">
        <f>IF('Frais réels'!G106="","",'Frais réels'!G106)</f>
        <v/>
      </c>
      <c r="H107" s="42"/>
      <c r="I107" s="203" t="str">
        <f t="shared" si="5"/>
        <v/>
      </c>
      <c r="J107" s="205" t="str">
        <f t="shared" si="6"/>
        <v/>
      </c>
      <c r="K107" s="217" t="str">
        <f>IF(F107="", "", IF(E107="Billets de train", "", IF(E107="", "", VLOOKUP(F107,Listes!$G$37:$H$39, 2, FALSE))))</f>
        <v/>
      </c>
      <c r="L107" s="225" t="str">
        <f t="shared" si="7"/>
        <v/>
      </c>
      <c r="M107" s="206"/>
      <c r="N107" s="66"/>
    </row>
    <row r="108" spans="1:14" ht="20.100000000000001" customHeight="1" x14ac:dyDescent="0.25">
      <c r="A108" s="191">
        <v>102</v>
      </c>
      <c r="B108" s="200" t="str">
        <f>IF('Frais réels'!B107="","",'Frais réels'!B107)</f>
        <v/>
      </c>
      <c r="C108" s="200" t="str">
        <f>IF('Frais réels'!C107="","",'Frais réels'!C107)</f>
        <v/>
      </c>
      <c r="D108" s="200" t="str">
        <f>IF('Frais réels'!D107="","",'Frais réels'!D107)</f>
        <v/>
      </c>
      <c r="E108" s="200" t="str">
        <f>IF('Frais réels'!E107="","",'Frais réels'!E107)</f>
        <v/>
      </c>
      <c r="F108" s="200" t="str">
        <f>IF('Frais réels'!F107="","",'Frais réels'!F107)</f>
        <v/>
      </c>
      <c r="G108" s="224" t="str">
        <f>IF('Frais réels'!G107="","",'Frais réels'!G107)</f>
        <v/>
      </c>
      <c r="H108" s="42"/>
      <c r="I108" s="203" t="str">
        <f t="shared" si="5"/>
        <v/>
      </c>
      <c r="J108" s="205" t="str">
        <f t="shared" si="6"/>
        <v/>
      </c>
      <c r="K108" s="217" t="str">
        <f>IF(F108="", "", IF(E108="Billets de train", "", IF(E108="", "", VLOOKUP(F108,Listes!$G$37:$H$39, 2, FALSE))))</f>
        <v/>
      </c>
      <c r="L108" s="225" t="str">
        <f t="shared" si="7"/>
        <v/>
      </c>
      <c r="M108" s="206"/>
      <c r="N108" s="66"/>
    </row>
    <row r="109" spans="1:14" ht="20.100000000000001" customHeight="1" x14ac:dyDescent="0.25">
      <c r="A109" s="191">
        <v>103</v>
      </c>
      <c r="B109" s="200" t="str">
        <f>IF('Frais réels'!B108="","",'Frais réels'!B108)</f>
        <v/>
      </c>
      <c r="C109" s="200" t="str">
        <f>IF('Frais réels'!C108="","",'Frais réels'!C108)</f>
        <v/>
      </c>
      <c r="D109" s="200" t="str">
        <f>IF('Frais réels'!D108="","",'Frais réels'!D108)</f>
        <v/>
      </c>
      <c r="E109" s="200" t="str">
        <f>IF('Frais réels'!E108="","",'Frais réels'!E108)</f>
        <v/>
      </c>
      <c r="F109" s="200" t="str">
        <f>IF('Frais réels'!F108="","",'Frais réels'!F108)</f>
        <v/>
      </c>
      <c r="G109" s="224" t="str">
        <f>IF('Frais réels'!G108="","",'Frais réels'!G108)</f>
        <v/>
      </c>
      <c r="H109" s="42"/>
      <c r="I109" s="203" t="str">
        <f t="shared" si="5"/>
        <v/>
      </c>
      <c r="J109" s="205" t="str">
        <f t="shared" si="6"/>
        <v/>
      </c>
      <c r="K109" s="217" t="str">
        <f>IF(F109="", "", IF(E109="Billets de train", "", IF(E109="", "", VLOOKUP(F109,Listes!$G$37:$H$39, 2, FALSE))))</f>
        <v/>
      </c>
      <c r="L109" s="225" t="str">
        <f t="shared" si="7"/>
        <v/>
      </c>
      <c r="M109" s="206"/>
      <c r="N109" s="66"/>
    </row>
    <row r="110" spans="1:14" ht="20.100000000000001" customHeight="1" x14ac:dyDescent="0.25">
      <c r="A110" s="191">
        <v>104</v>
      </c>
      <c r="B110" s="200" t="str">
        <f>IF('Frais réels'!B109="","",'Frais réels'!B109)</f>
        <v/>
      </c>
      <c r="C110" s="200" t="str">
        <f>IF('Frais réels'!C109="","",'Frais réels'!C109)</f>
        <v/>
      </c>
      <c r="D110" s="200" t="str">
        <f>IF('Frais réels'!D109="","",'Frais réels'!D109)</f>
        <v/>
      </c>
      <c r="E110" s="200" t="str">
        <f>IF('Frais réels'!E109="","",'Frais réels'!E109)</f>
        <v/>
      </c>
      <c r="F110" s="200" t="str">
        <f>IF('Frais réels'!F109="","",'Frais réels'!F109)</f>
        <v/>
      </c>
      <c r="G110" s="224" t="str">
        <f>IF('Frais réels'!G109="","",'Frais réels'!G109)</f>
        <v/>
      </c>
      <c r="H110" s="42"/>
      <c r="I110" s="203" t="str">
        <f t="shared" si="5"/>
        <v/>
      </c>
      <c r="J110" s="205" t="str">
        <f t="shared" si="6"/>
        <v/>
      </c>
      <c r="K110" s="217" t="str">
        <f>IF(F110="", "", IF(E110="Billets de train", "", IF(E110="", "", VLOOKUP(F110,Listes!$G$37:$H$39, 2, FALSE))))</f>
        <v/>
      </c>
      <c r="L110" s="225" t="str">
        <f t="shared" si="7"/>
        <v/>
      </c>
      <c r="M110" s="206"/>
      <c r="N110" s="66"/>
    </row>
    <row r="111" spans="1:14" ht="20.100000000000001" customHeight="1" x14ac:dyDescent="0.25">
      <c r="A111" s="191">
        <v>105</v>
      </c>
      <c r="B111" s="200" t="str">
        <f>IF('Frais réels'!B110="","",'Frais réels'!B110)</f>
        <v/>
      </c>
      <c r="C111" s="200" t="str">
        <f>IF('Frais réels'!C110="","",'Frais réels'!C110)</f>
        <v/>
      </c>
      <c r="D111" s="200" t="str">
        <f>IF('Frais réels'!D110="","",'Frais réels'!D110)</f>
        <v/>
      </c>
      <c r="E111" s="200" t="str">
        <f>IF('Frais réels'!E110="","",'Frais réels'!E110)</f>
        <v/>
      </c>
      <c r="F111" s="200" t="str">
        <f>IF('Frais réels'!F110="","",'Frais réels'!F110)</f>
        <v/>
      </c>
      <c r="G111" s="224" t="str">
        <f>IF('Frais réels'!G110="","",'Frais réels'!G110)</f>
        <v/>
      </c>
      <c r="H111" s="42"/>
      <c r="I111" s="203" t="str">
        <f t="shared" si="5"/>
        <v/>
      </c>
      <c r="J111" s="205" t="str">
        <f t="shared" si="6"/>
        <v/>
      </c>
      <c r="K111" s="217" t="str">
        <f>IF(F111="", "", IF(E111="Billets de train", "", IF(E111="", "", VLOOKUP(F111,Listes!$G$37:$H$39, 2, FALSE))))</f>
        <v/>
      </c>
      <c r="L111" s="225" t="str">
        <f t="shared" si="7"/>
        <v/>
      </c>
      <c r="M111" s="206"/>
      <c r="N111" s="66"/>
    </row>
    <row r="112" spans="1:14" ht="20.100000000000001" customHeight="1" x14ac:dyDescent="0.25">
      <c r="A112" s="191">
        <v>106</v>
      </c>
      <c r="B112" s="200" t="str">
        <f>IF('Frais réels'!B111="","",'Frais réels'!B111)</f>
        <v/>
      </c>
      <c r="C112" s="200" t="str">
        <f>IF('Frais réels'!C111="","",'Frais réels'!C111)</f>
        <v/>
      </c>
      <c r="D112" s="200" t="str">
        <f>IF('Frais réels'!D111="","",'Frais réels'!D111)</f>
        <v/>
      </c>
      <c r="E112" s="200" t="str">
        <f>IF('Frais réels'!E111="","",'Frais réels'!E111)</f>
        <v/>
      </c>
      <c r="F112" s="200" t="str">
        <f>IF('Frais réels'!F111="","",'Frais réels'!F111)</f>
        <v/>
      </c>
      <c r="G112" s="224" t="str">
        <f>IF('Frais réels'!G111="","",'Frais réels'!G111)</f>
        <v/>
      </c>
      <c r="H112" s="42"/>
      <c r="I112" s="203" t="str">
        <f t="shared" si="5"/>
        <v/>
      </c>
      <c r="J112" s="205" t="str">
        <f t="shared" si="6"/>
        <v/>
      </c>
      <c r="K112" s="217" t="str">
        <f>IF(F112="", "", IF(E112="Billets de train", "", IF(E112="", "", VLOOKUP(F112,Listes!$G$37:$H$39, 2, FALSE))))</f>
        <v/>
      </c>
      <c r="L112" s="225" t="str">
        <f t="shared" si="7"/>
        <v/>
      </c>
      <c r="M112" s="206"/>
      <c r="N112" s="66"/>
    </row>
    <row r="113" spans="1:14" ht="20.100000000000001" customHeight="1" x14ac:dyDescent="0.25">
      <c r="A113" s="191">
        <v>107</v>
      </c>
      <c r="B113" s="200" t="str">
        <f>IF('Frais réels'!B112="","",'Frais réels'!B112)</f>
        <v/>
      </c>
      <c r="C113" s="200" t="str">
        <f>IF('Frais réels'!C112="","",'Frais réels'!C112)</f>
        <v/>
      </c>
      <c r="D113" s="200" t="str">
        <f>IF('Frais réels'!D112="","",'Frais réels'!D112)</f>
        <v/>
      </c>
      <c r="E113" s="200" t="str">
        <f>IF('Frais réels'!E112="","",'Frais réels'!E112)</f>
        <v/>
      </c>
      <c r="F113" s="200" t="str">
        <f>IF('Frais réels'!F112="","",'Frais réels'!F112)</f>
        <v/>
      </c>
      <c r="G113" s="224" t="str">
        <f>IF('Frais réels'!G112="","",'Frais réels'!G112)</f>
        <v/>
      </c>
      <c r="H113" s="42"/>
      <c r="I113" s="203" t="str">
        <f t="shared" si="5"/>
        <v/>
      </c>
      <c r="J113" s="205" t="str">
        <f t="shared" si="6"/>
        <v/>
      </c>
      <c r="K113" s="217" t="str">
        <f>IF(F113="", "", IF(E113="Billets de train", "", IF(E113="", "", VLOOKUP(F113,Listes!$G$37:$H$39, 2, FALSE))))</f>
        <v/>
      </c>
      <c r="L113" s="225" t="str">
        <f t="shared" si="7"/>
        <v/>
      </c>
      <c r="M113" s="206"/>
      <c r="N113" s="66"/>
    </row>
    <row r="114" spans="1:14" ht="20.100000000000001" customHeight="1" x14ac:dyDescent="0.25">
      <c r="A114" s="191">
        <v>108</v>
      </c>
      <c r="B114" s="200" t="str">
        <f>IF('Frais réels'!B113="","",'Frais réels'!B113)</f>
        <v/>
      </c>
      <c r="C114" s="200" t="str">
        <f>IF('Frais réels'!C113="","",'Frais réels'!C113)</f>
        <v/>
      </c>
      <c r="D114" s="200" t="str">
        <f>IF('Frais réels'!D113="","",'Frais réels'!D113)</f>
        <v/>
      </c>
      <c r="E114" s="200" t="str">
        <f>IF('Frais réels'!E113="","",'Frais réels'!E113)</f>
        <v/>
      </c>
      <c r="F114" s="200" t="str">
        <f>IF('Frais réels'!F113="","",'Frais réels'!F113)</f>
        <v/>
      </c>
      <c r="G114" s="224" t="str">
        <f>IF('Frais réels'!G113="","",'Frais réels'!G113)</f>
        <v/>
      </c>
      <c r="H114" s="42"/>
      <c r="I114" s="203" t="str">
        <f t="shared" si="5"/>
        <v/>
      </c>
      <c r="J114" s="205" t="str">
        <f t="shared" si="6"/>
        <v/>
      </c>
      <c r="K114" s="217" t="str">
        <f>IF(F114="", "", IF(E114="Billets de train", "", IF(E114="", "", VLOOKUP(F114,Listes!$G$37:$H$39, 2, FALSE))))</f>
        <v/>
      </c>
      <c r="L114" s="225" t="str">
        <f t="shared" si="7"/>
        <v/>
      </c>
      <c r="M114" s="206"/>
      <c r="N114" s="66"/>
    </row>
    <row r="115" spans="1:14" ht="20.100000000000001" customHeight="1" x14ac:dyDescent="0.25">
      <c r="A115" s="191">
        <v>109</v>
      </c>
      <c r="B115" s="200" t="str">
        <f>IF('Frais réels'!B114="","",'Frais réels'!B114)</f>
        <v/>
      </c>
      <c r="C115" s="200" t="str">
        <f>IF('Frais réels'!C114="","",'Frais réels'!C114)</f>
        <v/>
      </c>
      <c r="D115" s="200" t="str">
        <f>IF('Frais réels'!D114="","",'Frais réels'!D114)</f>
        <v/>
      </c>
      <c r="E115" s="200" t="str">
        <f>IF('Frais réels'!E114="","",'Frais réels'!E114)</f>
        <v/>
      </c>
      <c r="F115" s="200" t="str">
        <f>IF('Frais réels'!F114="","",'Frais réels'!F114)</f>
        <v/>
      </c>
      <c r="G115" s="224" t="str">
        <f>IF('Frais réels'!G114="","",'Frais réels'!G114)</f>
        <v/>
      </c>
      <c r="H115" s="42"/>
      <c r="I115" s="203" t="str">
        <f t="shared" si="5"/>
        <v/>
      </c>
      <c r="J115" s="205" t="str">
        <f t="shared" si="6"/>
        <v/>
      </c>
      <c r="K115" s="217" t="str">
        <f>IF(F115="", "", IF(E115="Billets de train", "", IF(E115="", "", VLOOKUP(F115,Listes!$G$37:$H$39, 2, FALSE))))</f>
        <v/>
      </c>
      <c r="L115" s="225" t="str">
        <f t="shared" si="7"/>
        <v/>
      </c>
      <c r="M115" s="206"/>
      <c r="N115" s="66"/>
    </row>
    <row r="116" spans="1:14" ht="20.100000000000001" customHeight="1" x14ac:dyDescent="0.25">
      <c r="A116" s="191">
        <v>110</v>
      </c>
      <c r="B116" s="200" t="str">
        <f>IF('Frais réels'!B115="","",'Frais réels'!B115)</f>
        <v/>
      </c>
      <c r="C116" s="200" t="str">
        <f>IF('Frais réels'!C115="","",'Frais réels'!C115)</f>
        <v/>
      </c>
      <c r="D116" s="200" t="str">
        <f>IF('Frais réels'!D115="","",'Frais réels'!D115)</f>
        <v/>
      </c>
      <c r="E116" s="200" t="str">
        <f>IF('Frais réels'!E115="","",'Frais réels'!E115)</f>
        <v/>
      </c>
      <c r="F116" s="200" t="str">
        <f>IF('Frais réels'!F115="","",'Frais réels'!F115)</f>
        <v/>
      </c>
      <c r="G116" s="224" t="str">
        <f>IF('Frais réels'!G115="","",'Frais réels'!G115)</f>
        <v/>
      </c>
      <c r="H116" s="42"/>
      <c r="I116" s="203" t="str">
        <f t="shared" si="5"/>
        <v/>
      </c>
      <c r="J116" s="205" t="str">
        <f t="shared" si="6"/>
        <v/>
      </c>
      <c r="K116" s="217" t="str">
        <f>IF(F116="", "", IF(E116="Billets de train", "", IF(E116="", "", VLOOKUP(F116,Listes!$G$37:$H$39, 2, FALSE))))</f>
        <v/>
      </c>
      <c r="L116" s="225" t="str">
        <f t="shared" si="7"/>
        <v/>
      </c>
      <c r="M116" s="206"/>
      <c r="N116" s="66"/>
    </row>
    <row r="117" spans="1:14" ht="20.100000000000001" customHeight="1" x14ac:dyDescent="0.25">
      <c r="A117" s="191">
        <v>111</v>
      </c>
      <c r="B117" s="200" t="str">
        <f>IF('Frais réels'!B116="","",'Frais réels'!B116)</f>
        <v/>
      </c>
      <c r="C117" s="200" t="str">
        <f>IF('Frais réels'!C116="","",'Frais réels'!C116)</f>
        <v/>
      </c>
      <c r="D117" s="200" t="str">
        <f>IF('Frais réels'!D116="","",'Frais réels'!D116)</f>
        <v/>
      </c>
      <c r="E117" s="200" t="str">
        <f>IF('Frais réels'!E116="","",'Frais réels'!E116)</f>
        <v/>
      </c>
      <c r="F117" s="200" t="str">
        <f>IF('Frais réels'!F116="","",'Frais réels'!F116)</f>
        <v/>
      </c>
      <c r="G117" s="224" t="str">
        <f>IF('Frais réels'!G116="","",'Frais réels'!G116)</f>
        <v/>
      </c>
      <c r="H117" s="42"/>
      <c r="I117" s="203" t="str">
        <f t="shared" si="5"/>
        <v/>
      </c>
      <c r="J117" s="205" t="str">
        <f t="shared" si="6"/>
        <v/>
      </c>
      <c r="K117" s="217" t="str">
        <f>IF(F117="", "", IF(E117="Billets de train", "", IF(E117="", "", VLOOKUP(F117,Listes!$G$37:$H$39, 2, FALSE))))</f>
        <v/>
      </c>
      <c r="L117" s="225" t="str">
        <f t="shared" si="7"/>
        <v/>
      </c>
      <c r="M117" s="206"/>
      <c r="N117" s="66"/>
    </row>
    <row r="118" spans="1:14" ht="20.100000000000001" customHeight="1" x14ac:dyDescent="0.25">
      <c r="A118" s="191">
        <v>112</v>
      </c>
      <c r="B118" s="200" t="str">
        <f>IF('Frais réels'!B117="","",'Frais réels'!B117)</f>
        <v/>
      </c>
      <c r="C118" s="200" t="str">
        <f>IF('Frais réels'!C117="","",'Frais réels'!C117)</f>
        <v/>
      </c>
      <c r="D118" s="200" t="str">
        <f>IF('Frais réels'!D117="","",'Frais réels'!D117)</f>
        <v/>
      </c>
      <c r="E118" s="200" t="str">
        <f>IF('Frais réels'!E117="","",'Frais réels'!E117)</f>
        <v/>
      </c>
      <c r="F118" s="200" t="str">
        <f>IF('Frais réels'!F117="","",'Frais réels'!F117)</f>
        <v/>
      </c>
      <c r="G118" s="224" t="str">
        <f>IF('Frais réels'!G117="","",'Frais réels'!G117)</f>
        <v/>
      </c>
      <c r="H118" s="42"/>
      <c r="I118" s="203" t="str">
        <f t="shared" si="5"/>
        <v/>
      </c>
      <c r="J118" s="205" t="str">
        <f t="shared" si="6"/>
        <v/>
      </c>
      <c r="K118" s="217" t="str">
        <f>IF(F118="", "", IF(E118="Billets de train", "", IF(E118="", "", VLOOKUP(F118,Listes!$G$37:$H$39, 2, FALSE))))</f>
        <v/>
      </c>
      <c r="L118" s="225" t="str">
        <f t="shared" si="7"/>
        <v/>
      </c>
      <c r="M118" s="206"/>
      <c r="N118" s="66"/>
    </row>
    <row r="119" spans="1:14" ht="20.100000000000001" customHeight="1" x14ac:dyDescent="0.25">
      <c r="A119" s="191">
        <v>113</v>
      </c>
      <c r="B119" s="200" t="str">
        <f>IF('Frais réels'!B118="","",'Frais réels'!B118)</f>
        <v/>
      </c>
      <c r="C119" s="200" t="str">
        <f>IF('Frais réels'!C118="","",'Frais réels'!C118)</f>
        <v/>
      </c>
      <c r="D119" s="200" t="str">
        <f>IF('Frais réels'!D118="","",'Frais réels'!D118)</f>
        <v/>
      </c>
      <c r="E119" s="200" t="str">
        <f>IF('Frais réels'!E118="","",'Frais réels'!E118)</f>
        <v/>
      </c>
      <c r="F119" s="200" t="str">
        <f>IF('Frais réels'!F118="","",'Frais réels'!F118)</f>
        <v/>
      </c>
      <c r="G119" s="224" t="str">
        <f>IF('Frais réels'!G118="","",'Frais réels'!G118)</f>
        <v/>
      </c>
      <c r="H119" s="42"/>
      <c r="I119" s="203" t="str">
        <f t="shared" si="5"/>
        <v/>
      </c>
      <c r="J119" s="205" t="str">
        <f t="shared" si="6"/>
        <v/>
      </c>
      <c r="K119" s="217" t="str">
        <f>IF(F119="", "", IF(E119="Billets de train", "", IF(E119="", "", VLOOKUP(F119,Listes!$G$37:$H$39, 2, FALSE))))</f>
        <v/>
      </c>
      <c r="L119" s="225" t="str">
        <f t="shared" si="7"/>
        <v/>
      </c>
      <c r="M119" s="206"/>
      <c r="N119" s="66"/>
    </row>
    <row r="120" spans="1:14" ht="20.100000000000001" customHeight="1" x14ac:dyDescent="0.25">
      <c r="A120" s="191">
        <v>114</v>
      </c>
      <c r="B120" s="200" t="str">
        <f>IF('Frais réels'!B119="","",'Frais réels'!B119)</f>
        <v/>
      </c>
      <c r="C120" s="200" t="str">
        <f>IF('Frais réels'!C119="","",'Frais réels'!C119)</f>
        <v/>
      </c>
      <c r="D120" s="200" t="str">
        <f>IF('Frais réels'!D119="","",'Frais réels'!D119)</f>
        <v/>
      </c>
      <c r="E120" s="200" t="str">
        <f>IF('Frais réels'!E119="","",'Frais réels'!E119)</f>
        <v/>
      </c>
      <c r="F120" s="200" t="str">
        <f>IF('Frais réels'!F119="","",'Frais réels'!F119)</f>
        <v/>
      </c>
      <c r="G120" s="224" t="str">
        <f>IF('Frais réels'!G119="","",'Frais réels'!G119)</f>
        <v/>
      </c>
      <c r="H120" s="42"/>
      <c r="I120" s="203" t="str">
        <f t="shared" si="5"/>
        <v/>
      </c>
      <c r="J120" s="205" t="str">
        <f t="shared" si="6"/>
        <v/>
      </c>
      <c r="K120" s="217" t="str">
        <f>IF(F120="", "", IF(E120="Billets de train", "", IF(E120="", "", VLOOKUP(F120,Listes!$G$37:$H$39, 2, FALSE))))</f>
        <v/>
      </c>
      <c r="L120" s="225" t="str">
        <f t="shared" si="7"/>
        <v/>
      </c>
      <c r="M120" s="206"/>
      <c r="N120" s="66"/>
    </row>
    <row r="121" spans="1:14" ht="20.100000000000001" customHeight="1" x14ac:dyDescent="0.25">
      <c r="A121" s="191">
        <v>115</v>
      </c>
      <c r="B121" s="200" t="str">
        <f>IF('Frais réels'!B120="","",'Frais réels'!B120)</f>
        <v/>
      </c>
      <c r="C121" s="200" t="str">
        <f>IF('Frais réels'!C120="","",'Frais réels'!C120)</f>
        <v/>
      </c>
      <c r="D121" s="200" t="str">
        <f>IF('Frais réels'!D120="","",'Frais réels'!D120)</f>
        <v/>
      </c>
      <c r="E121" s="200" t="str">
        <f>IF('Frais réels'!E120="","",'Frais réels'!E120)</f>
        <v/>
      </c>
      <c r="F121" s="200" t="str">
        <f>IF('Frais réels'!F120="","",'Frais réels'!F120)</f>
        <v/>
      </c>
      <c r="G121" s="224" t="str">
        <f>IF('Frais réels'!G120="","",'Frais réels'!G120)</f>
        <v/>
      </c>
      <c r="H121" s="42"/>
      <c r="I121" s="203" t="str">
        <f t="shared" si="5"/>
        <v/>
      </c>
      <c r="J121" s="205" t="str">
        <f t="shared" si="6"/>
        <v/>
      </c>
      <c r="K121" s="217" t="str">
        <f>IF(F121="", "", IF(E121="Billets de train", "", IF(E121="", "", VLOOKUP(F121,Listes!$G$37:$H$39, 2, FALSE))))</f>
        <v/>
      </c>
      <c r="L121" s="225" t="str">
        <f t="shared" si="7"/>
        <v/>
      </c>
      <c r="M121" s="206"/>
      <c r="N121" s="66"/>
    </row>
    <row r="122" spans="1:14" ht="20.100000000000001" customHeight="1" x14ac:dyDescent="0.25">
      <c r="A122" s="191">
        <v>116</v>
      </c>
      <c r="B122" s="200" t="str">
        <f>IF('Frais réels'!B121="","",'Frais réels'!B121)</f>
        <v/>
      </c>
      <c r="C122" s="200" t="str">
        <f>IF('Frais réels'!C121="","",'Frais réels'!C121)</f>
        <v/>
      </c>
      <c r="D122" s="200" t="str">
        <f>IF('Frais réels'!D121="","",'Frais réels'!D121)</f>
        <v/>
      </c>
      <c r="E122" s="200" t="str">
        <f>IF('Frais réels'!E121="","",'Frais réels'!E121)</f>
        <v/>
      </c>
      <c r="F122" s="200" t="str">
        <f>IF('Frais réels'!F121="","",'Frais réels'!F121)</f>
        <v/>
      </c>
      <c r="G122" s="224" t="str">
        <f>IF('Frais réels'!G121="","",'Frais réels'!G121)</f>
        <v/>
      </c>
      <c r="H122" s="42"/>
      <c r="I122" s="203" t="str">
        <f t="shared" si="5"/>
        <v/>
      </c>
      <c r="J122" s="205" t="str">
        <f t="shared" si="6"/>
        <v/>
      </c>
      <c r="K122" s="217" t="str">
        <f>IF(F122="", "", IF(E122="Billets de train", "", IF(E122="", "", VLOOKUP(F122,Listes!$G$37:$H$39, 2, FALSE))))</f>
        <v/>
      </c>
      <c r="L122" s="225" t="str">
        <f t="shared" si="7"/>
        <v/>
      </c>
      <c r="M122" s="206"/>
      <c r="N122" s="66"/>
    </row>
    <row r="123" spans="1:14" ht="20.100000000000001" customHeight="1" x14ac:dyDescent="0.25">
      <c r="A123" s="191">
        <v>117</v>
      </c>
      <c r="B123" s="200" t="str">
        <f>IF('Frais réels'!B122="","",'Frais réels'!B122)</f>
        <v/>
      </c>
      <c r="C123" s="200" t="str">
        <f>IF('Frais réels'!C122="","",'Frais réels'!C122)</f>
        <v/>
      </c>
      <c r="D123" s="200" t="str">
        <f>IF('Frais réels'!D122="","",'Frais réels'!D122)</f>
        <v/>
      </c>
      <c r="E123" s="200" t="str">
        <f>IF('Frais réels'!E122="","",'Frais réels'!E122)</f>
        <v/>
      </c>
      <c r="F123" s="200" t="str">
        <f>IF('Frais réels'!F122="","",'Frais réels'!F122)</f>
        <v/>
      </c>
      <c r="G123" s="224" t="str">
        <f>IF('Frais réels'!G122="","",'Frais réels'!G122)</f>
        <v/>
      </c>
      <c r="H123" s="42"/>
      <c r="I123" s="203" t="str">
        <f t="shared" si="5"/>
        <v/>
      </c>
      <c r="J123" s="205" t="str">
        <f t="shared" si="6"/>
        <v/>
      </c>
      <c r="K123" s="217" t="str">
        <f>IF(F123="", "", IF(E123="Billets de train", "", IF(E123="", "", VLOOKUP(F123,Listes!$G$37:$H$39, 2, FALSE))))</f>
        <v/>
      </c>
      <c r="L123" s="225" t="str">
        <f t="shared" si="7"/>
        <v/>
      </c>
      <c r="M123" s="206"/>
      <c r="N123" s="66"/>
    </row>
    <row r="124" spans="1:14" ht="20.100000000000001" customHeight="1" x14ac:dyDescent="0.25">
      <c r="A124" s="191">
        <v>118</v>
      </c>
      <c r="B124" s="200" t="str">
        <f>IF('Frais réels'!B123="","",'Frais réels'!B123)</f>
        <v/>
      </c>
      <c r="C124" s="200" t="str">
        <f>IF('Frais réels'!C123="","",'Frais réels'!C123)</f>
        <v/>
      </c>
      <c r="D124" s="200" t="str">
        <f>IF('Frais réels'!D123="","",'Frais réels'!D123)</f>
        <v/>
      </c>
      <c r="E124" s="200" t="str">
        <f>IF('Frais réels'!E123="","",'Frais réels'!E123)</f>
        <v/>
      </c>
      <c r="F124" s="200" t="str">
        <f>IF('Frais réels'!F123="","",'Frais réels'!F123)</f>
        <v/>
      </c>
      <c r="G124" s="224" t="str">
        <f>IF('Frais réels'!G123="","",'Frais réels'!G123)</f>
        <v/>
      </c>
      <c r="H124" s="42"/>
      <c r="I124" s="203" t="str">
        <f t="shared" si="5"/>
        <v/>
      </c>
      <c r="J124" s="205" t="str">
        <f t="shared" si="6"/>
        <v/>
      </c>
      <c r="K124" s="217" t="str">
        <f>IF(F124="", "", IF(E124="Billets de train", "", IF(E124="", "", VLOOKUP(F124,Listes!$G$37:$H$39, 2, FALSE))))</f>
        <v/>
      </c>
      <c r="L124" s="225" t="str">
        <f t="shared" si="7"/>
        <v/>
      </c>
      <c r="M124" s="206"/>
      <c r="N124" s="66"/>
    </row>
    <row r="125" spans="1:14" ht="20.100000000000001" customHeight="1" x14ac:dyDescent="0.25">
      <c r="A125" s="191">
        <v>119</v>
      </c>
      <c r="B125" s="200" t="str">
        <f>IF('Frais réels'!B124="","",'Frais réels'!B124)</f>
        <v/>
      </c>
      <c r="C125" s="200" t="str">
        <f>IF('Frais réels'!C124="","",'Frais réels'!C124)</f>
        <v/>
      </c>
      <c r="D125" s="200" t="str">
        <f>IF('Frais réels'!D124="","",'Frais réels'!D124)</f>
        <v/>
      </c>
      <c r="E125" s="200" t="str">
        <f>IF('Frais réels'!E124="","",'Frais réels'!E124)</f>
        <v/>
      </c>
      <c r="F125" s="200" t="str">
        <f>IF('Frais réels'!F124="","",'Frais réels'!F124)</f>
        <v/>
      </c>
      <c r="G125" s="224" t="str">
        <f>IF('Frais réels'!G124="","",'Frais réels'!G124)</f>
        <v/>
      </c>
      <c r="H125" s="42"/>
      <c r="I125" s="203" t="str">
        <f t="shared" si="5"/>
        <v/>
      </c>
      <c r="J125" s="205" t="str">
        <f t="shared" si="6"/>
        <v/>
      </c>
      <c r="K125" s="217" t="str">
        <f>IF(F125="", "", IF(E125="Billets de train", "", IF(E125="", "", VLOOKUP(F125,Listes!$G$37:$H$39, 2, FALSE))))</f>
        <v/>
      </c>
      <c r="L125" s="225" t="str">
        <f t="shared" si="7"/>
        <v/>
      </c>
      <c r="M125" s="206"/>
      <c r="N125" s="66"/>
    </row>
    <row r="126" spans="1:14" ht="20.100000000000001" customHeight="1" x14ac:dyDescent="0.25">
      <c r="A126" s="191">
        <v>120</v>
      </c>
      <c r="B126" s="200" t="str">
        <f>IF('Frais réels'!B125="","",'Frais réels'!B125)</f>
        <v/>
      </c>
      <c r="C126" s="200" t="str">
        <f>IF('Frais réels'!C125="","",'Frais réels'!C125)</f>
        <v/>
      </c>
      <c r="D126" s="200" t="str">
        <f>IF('Frais réels'!D125="","",'Frais réels'!D125)</f>
        <v/>
      </c>
      <c r="E126" s="200" t="str">
        <f>IF('Frais réels'!E125="","",'Frais réels'!E125)</f>
        <v/>
      </c>
      <c r="F126" s="200" t="str">
        <f>IF('Frais réels'!F125="","",'Frais réels'!F125)</f>
        <v/>
      </c>
      <c r="G126" s="224" t="str">
        <f>IF('Frais réels'!G125="","",'Frais réels'!G125)</f>
        <v/>
      </c>
      <c r="H126" s="42"/>
      <c r="I126" s="203" t="str">
        <f t="shared" si="5"/>
        <v/>
      </c>
      <c r="J126" s="205" t="str">
        <f t="shared" si="6"/>
        <v/>
      </c>
      <c r="K126" s="217" t="str">
        <f>IF(F126="", "", IF(E126="Billets de train", "", IF(E126="", "", VLOOKUP(F126,Listes!$G$37:$H$39, 2, FALSE))))</f>
        <v/>
      </c>
      <c r="L126" s="225" t="str">
        <f t="shared" si="7"/>
        <v/>
      </c>
      <c r="M126" s="206"/>
      <c r="N126" s="66"/>
    </row>
    <row r="127" spans="1:14" ht="20.100000000000001" customHeight="1" x14ac:dyDescent="0.25">
      <c r="A127" s="191">
        <v>121</v>
      </c>
      <c r="B127" s="200" t="str">
        <f>IF('Frais réels'!B126="","",'Frais réels'!B126)</f>
        <v/>
      </c>
      <c r="C127" s="200" t="str">
        <f>IF('Frais réels'!C126="","",'Frais réels'!C126)</f>
        <v/>
      </c>
      <c r="D127" s="200" t="str">
        <f>IF('Frais réels'!D126="","",'Frais réels'!D126)</f>
        <v/>
      </c>
      <c r="E127" s="200" t="str">
        <f>IF('Frais réels'!E126="","",'Frais réels'!E126)</f>
        <v/>
      </c>
      <c r="F127" s="200" t="str">
        <f>IF('Frais réels'!F126="","",'Frais réels'!F126)</f>
        <v/>
      </c>
      <c r="G127" s="224" t="str">
        <f>IF('Frais réels'!G126="","",'Frais réels'!G126)</f>
        <v/>
      </c>
      <c r="H127" s="42"/>
      <c r="I127" s="203" t="str">
        <f t="shared" si="5"/>
        <v/>
      </c>
      <c r="J127" s="205" t="str">
        <f t="shared" si="6"/>
        <v/>
      </c>
      <c r="K127" s="217" t="str">
        <f>IF(F127="", "", IF(E127="Billets de train", "", IF(E127="", "", VLOOKUP(F127,Listes!$G$37:$H$39, 2, FALSE))))</f>
        <v/>
      </c>
      <c r="L127" s="225" t="str">
        <f t="shared" si="7"/>
        <v/>
      </c>
      <c r="M127" s="206"/>
      <c r="N127" s="66"/>
    </row>
    <row r="128" spans="1:14" ht="20.100000000000001" customHeight="1" x14ac:dyDescent="0.25">
      <c r="A128" s="191">
        <v>122</v>
      </c>
      <c r="B128" s="200" t="str">
        <f>IF('Frais réels'!B127="","",'Frais réels'!B127)</f>
        <v/>
      </c>
      <c r="C128" s="200" t="str">
        <f>IF('Frais réels'!C127="","",'Frais réels'!C127)</f>
        <v/>
      </c>
      <c r="D128" s="200" t="str">
        <f>IF('Frais réels'!D127="","",'Frais réels'!D127)</f>
        <v/>
      </c>
      <c r="E128" s="200" t="str">
        <f>IF('Frais réels'!E127="","",'Frais réels'!E127)</f>
        <v/>
      </c>
      <c r="F128" s="200" t="str">
        <f>IF('Frais réels'!F127="","",'Frais réels'!F127)</f>
        <v/>
      </c>
      <c r="G128" s="224" t="str">
        <f>IF('Frais réels'!G127="","",'Frais réels'!G127)</f>
        <v/>
      </c>
      <c r="H128" s="42"/>
      <c r="I128" s="203" t="str">
        <f t="shared" si="5"/>
        <v/>
      </c>
      <c r="J128" s="205" t="str">
        <f t="shared" si="6"/>
        <v/>
      </c>
      <c r="K128" s="217" t="str">
        <f>IF(F128="", "", IF(E128="Billets de train", "", IF(E128="", "", VLOOKUP(F128,Listes!$G$37:$H$39, 2, FALSE))))</f>
        <v/>
      </c>
      <c r="L128" s="225" t="str">
        <f t="shared" si="7"/>
        <v/>
      </c>
      <c r="M128" s="206"/>
      <c r="N128" s="66"/>
    </row>
    <row r="129" spans="1:14" ht="20.100000000000001" customHeight="1" x14ac:dyDescent="0.25">
      <c r="A129" s="191">
        <v>123</v>
      </c>
      <c r="B129" s="200" t="str">
        <f>IF('Frais réels'!B128="","",'Frais réels'!B128)</f>
        <v/>
      </c>
      <c r="C129" s="200" t="str">
        <f>IF('Frais réels'!C128="","",'Frais réels'!C128)</f>
        <v/>
      </c>
      <c r="D129" s="200" t="str">
        <f>IF('Frais réels'!D128="","",'Frais réels'!D128)</f>
        <v/>
      </c>
      <c r="E129" s="200" t="str">
        <f>IF('Frais réels'!E128="","",'Frais réels'!E128)</f>
        <v/>
      </c>
      <c r="F129" s="200" t="str">
        <f>IF('Frais réels'!F128="","",'Frais réels'!F128)</f>
        <v/>
      </c>
      <c r="G129" s="224" t="str">
        <f>IF('Frais réels'!G128="","",'Frais réels'!G128)</f>
        <v/>
      </c>
      <c r="H129" s="42"/>
      <c r="I129" s="203" t="str">
        <f t="shared" si="5"/>
        <v/>
      </c>
      <c r="J129" s="205" t="str">
        <f t="shared" si="6"/>
        <v/>
      </c>
      <c r="K129" s="217" t="str">
        <f>IF(F129="", "", IF(E129="Billets de train", "", IF(E129="", "", VLOOKUP(F129,Listes!$G$37:$H$39, 2, FALSE))))</f>
        <v/>
      </c>
      <c r="L129" s="225" t="str">
        <f t="shared" si="7"/>
        <v/>
      </c>
      <c r="M129" s="206"/>
      <c r="N129" s="66"/>
    </row>
    <row r="130" spans="1:14" ht="20.100000000000001" customHeight="1" x14ac:dyDescent="0.25">
      <c r="A130" s="191">
        <v>124</v>
      </c>
      <c r="B130" s="200" t="str">
        <f>IF('Frais réels'!B129="","",'Frais réels'!B129)</f>
        <v/>
      </c>
      <c r="C130" s="200" t="str">
        <f>IF('Frais réels'!C129="","",'Frais réels'!C129)</f>
        <v/>
      </c>
      <c r="D130" s="200" t="str">
        <f>IF('Frais réels'!D129="","",'Frais réels'!D129)</f>
        <v/>
      </c>
      <c r="E130" s="200" t="str">
        <f>IF('Frais réels'!E129="","",'Frais réels'!E129)</f>
        <v/>
      </c>
      <c r="F130" s="200" t="str">
        <f>IF('Frais réels'!F129="","",'Frais réels'!F129)</f>
        <v/>
      </c>
      <c r="G130" s="224" t="str">
        <f>IF('Frais réels'!G129="","",'Frais réels'!G129)</f>
        <v/>
      </c>
      <c r="H130" s="42"/>
      <c r="I130" s="203" t="str">
        <f t="shared" si="5"/>
        <v/>
      </c>
      <c r="J130" s="205" t="str">
        <f t="shared" si="6"/>
        <v/>
      </c>
      <c r="K130" s="217" t="str">
        <f>IF(F130="", "", IF(E130="Billets de train", "", IF(E130="", "", VLOOKUP(F130,Listes!$G$37:$H$39, 2, FALSE))))</f>
        <v/>
      </c>
      <c r="L130" s="225" t="str">
        <f t="shared" si="7"/>
        <v/>
      </c>
      <c r="M130" s="206"/>
      <c r="N130" s="66"/>
    </row>
    <row r="131" spans="1:14" ht="20.100000000000001" customHeight="1" x14ac:dyDescent="0.25">
      <c r="A131" s="191">
        <v>125</v>
      </c>
      <c r="B131" s="200" t="str">
        <f>IF('Frais réels'!B130="","",'Frais réels'!B130)</f>
        <v/>
      </c>
      <c r="C131" s="200" t="str">
        <f>IF('Frais réels'!C130="","",'Frais réels'!C130)</f>
        <v/>
      </c>
      <c r="D131" s="200" t="str">
        <f>IF('Frais réels'!D130="","",'Frais réels'!D130)</f>
        <v/>
      </c>
      <c r="E131" s="200" t="str">
        <f>IF('Frais réels'!E130="","",'Frais réels'!E130)</f>
        <v/>
      </c>
      <c r="F131" s="200" t="str">
        <f>IF('Frais réels'!F130="","",'Frais réels'!F130)</f>
        <v/>
      </c>
      <c r="G131" s="224" t="str">
        <f>IF('Frais réels'!G130="","",'Frais réels'!G130)</f>
        <v/>
      </c>
      <c r="H131" s="42"/>
      <c r="I131" s="203" t="str">
        <f t="shared" si="5"/>
        <v/>
      </c>
      <c r="J131" s="205" t="str">
        <f t="shared" si="6"/>
        <v/>
      </c>
      <c r="K131" s="217" t="str">
        <f>IF(F131="", "", IF(E131="Billets de train", "", IF(E131="", "", VLOOKUP(F131,Listes!$G$37:$H$39, 2, FALSE))))</f>
        <v/>
      </c>
      <c r="L131" s="225" t="str">
        <f t="shared" si="7"/>
        <v/>
      </c>
      <c r="M131" s="206"/>
      <c r="N131" s="66"/>
    </row>
    <row r="132" spans="1:14" ht="20.100000000000001" customHeight="1" x14ac:dyDescent="0.25">
      <c r="A132" s="191">
        <v>126</v>
      </c>
      <c r="B132" s="200" t="str">
        <f>IF('Frais réels'!B131="","",'Frais réels'!B131)</f>
        <v/>
      </c>
      <c r="C132" s="200" t="str">
        <f>IF('Frais réels'!C131="","",'Frais réels'!C131)</f>
        <v/>
      </c>
      <c r="D132" s="200" t="str">
        <f>IF('Frais réels'!D131="","",'Frais réels'!D131)</f>
        <v/>
      </c>
      <c r="E132" s="200" t="str">
        <f>IF('Frais réels'!E131="","",'Frais réels'!E131)</f>
        <v/>
      </c>
      <c r="F132" s="200" t="str">
        <f>IF('Frais réels'!F131="","",'Frais réels'!F131)</f>
        <v/>
      </c>
      <c r="G132" s="224" t="str">
        <f>IF('Frais réels'!G131="","",'Frais réels'!G131)</f>
        <v/>
      </c>
      <c r="H132" s="42"/>
      <c r="I132" s="203" t="str">
        <f t="shared" si="5"/>
        <v/>
      </c>
      <c r="J132" s="205" t="str">
        <f t="shared" si="6"/>
        <v/>
      </c>
      <c r="K132" s="217" t="str">
        <f>IF(F132="", "", IF(E132="Billets de train", "", IF(E132="", "", VLOOKUP(F132,Listes!$G$37:$H$39, 2, FALSE))))</f>
        <v/>
      </c>
      <c r="L132" s="225" t="str">
        <f t="shared" si="7"/>
        <v/>
      </c>
      <c r="M132" s="206"/>
      <c r="N132" s="66"/>
    </row>
    <row r="133" spans="1:14" ht="20.100000000000001" customHeight="1" x14ac:dyDescent="0.25">
      <c r="A133" s="191">
        <v>127</v>
      </c>
      <c r="B133" s="200" t="str">
        <f>IF('Frais réels'!B132="","",'Frais réels'!B132)</f>
        <v/>
      </c>
      <c r="C133" s="200" t="str">
        <f>IF('Frais réels'!C132="","",'Frais réels'!C132)</f>
        <v/>
      </c>
      <c r="D133" s="200" t="str">
        <f>IF('Frais réels'!D132="","",'Frais réels'!D132)</f>
        <v/>
      </c>
      <c r="E133" s="200" t="str">
        <f>IF('Frais réels'!E132="","",'Frais réels'!E132)</f>
        <v/>
      </c>
      <c r="F133" s="200" t="str">
        <f>IF('Frais réels'!F132="","",'Frais réels'!F132)</f>
        <v/>
      </c>
      <c r="G133" s="224" t="str">
        <f>IF('Frais réels'!G132="","",'Frais réels'!G132)</f>
        <v/>
      </c>
      <c r="H133" s="42"/>
      <c r="I133" s="203" t="str">
        <f t="shared" si="5"/>
        <v/>
      </c>
      <c r="J133" s="205" t="str">
        <f t="shared" si="6"/>
        <v/>
      </c>
      <c r="K133" s="217" t="str">
        <f>IF(F133="", "", IF(E133="Billets de train", "", IF(E133="", "", VLOOKUP(F133,Listes!$G$37:$H$39, 2, FALSE))))</f>
        <v/>
      </c>
      <c r="L133" s="225" t="str">
        <f t="shared" si="7"/>
        <v/>
      </c>
      <c r="M133" s="206"/>
      <c r="N133" s="66"/>
    </row>
    <row r="134" spans="1:14" ht="20.100000000000001" customHeight="1" x14ac:dyDescent="0.25">
      <c r="A134" s="191">
        <v>128</v>
      </c>
      <c r="B134" s="200" t="str">
        <f>IF('Frais réels'!B133="","",'Frais réels'!B133)</f>
        <v/>
      </c>
      <c r="C134" s="200" t="str">
        <f>IF('Frais réels'!C133="","",'Frais réels'!C133)</f>
        <v/>
      </c>
      <c r="D134" s="200" t="str">
        <f>IF('Frais réels'!D133="","",'Frais réels'!D133)</f>
        <v/>
      </c>
      <c r="E134" s="200" t="str">
        <f>IF('Frais réels'!E133="","",'Frais réels'!E133)</f>
        <v/>
      </c>
      <c r="F134" s="200" t="str">
        <f>IF('Frais réels'!F133="","",'Frais réels'!F133)</f>
        <v/>
      </c>
      <c r="G134" s="224" t="str">
        <f>IF('Frais réels'!G133="","",'Frais réels'!G133)</f>
        <v/>
      </c>
      <c r="H134" s="42"/>
      <c r="I134" s="203" t="str">
        <f t="shared" si="5"/>
        <v/>
      </c>
      <c r="J134" s="205" t="str">
        <f t="shared" si="6"/>
        <v/>
      </c>
      <c r="K134" s="217" t="str">
        <f>IF(F134="", "", IF(E134="Billets de train", "", IF(E134="", "", VLOOKUP(F134,Listes!$G$37:$H$39, 2, FALSE))))</f>
        <v/>
      </c>
      <c r="L134" s="225" t="str">
        <f t="shared" si="7"/>
        <v/>
      </c>
      <c r="M134" s="206"/>
      <c r="N134" s="66"/>
    </row>
    <row r="135" spans="1:14" ht="20.100000000000001" customHeight="1" x14ac:dyDescent="0.25">
      <c r="A135" s="191">
        <v>129</v>
      </c>
      <c r="B135" s="200" t="str">
        <f>IF('Frais réels'!B134="","",'Frais réels'!B134)</f>
        <v/>
      </c>
      <c r="C135" s="200" t="str">
        <f>IF('Frais réels'!C134="","",'Frais réels'!C134)</f>
        <v/>
      </c>
      <c r="D135" s="200" t="str">
        <f>IF('Frais réels'!D134="","",'Frais réels'!D134)</f>
        <v/>
      </c>
      <c r="E135" s="200" t="str">
        <f>IF('Frais réels'!E134="","",'Frais réels'!E134)</f>
        <v/>
      </c>
      <c r="F135" s="200" t="str">
        <f>IF('Frais réels'!F134="","",'Frais réels'!F134)</f>
        <v/>
      </c>
      <c r="G135" s="224" t="str">
        <f>IF('Frais réels'!G134="","",'Frais réels'!G134)</f>
        <v/>
      </c>
      <c r="H135" s="42"/>
      <c r="I135" s="203" t="str">
        <f t="shared" si="5"/>
        <v/>
      </c>
      <c r="J135" s="205" t="str">
        <f t="shared" si="6"/>
        <v/>
      </c>
      <c r="K135" s="217" t="str">
        <f>IF(F135="", "", IF(E135="Billets de train", "", IF(E135="", "", VLOOKUP(F135,Listes!$G$37:$H$39, 2, FALSE))))</f>
        <v/>
      </c>
      <c r="L135" s="225" t="str">
        <f t="shared" si="7"/>
        <v/>
      </c>
      <c r="M135" s="206"/>
      <c r="N135" s="66"/>
    </row>
    <row r="136" spans="1:14" ht="20.100000000000001" customHeight="1" x14ac:dyDescent="0.25">
      <c r="A136" s="191">
        <v>130</v>
      </c>
      <c r="B136" s="200" t="str">
        <f>IF('Frais réels'!B135="","",'Frais réels'!B135)</f>
        <v/>
      </c>
      <c r="C136" s="200" t="str">
        <f>IF('Frais réels'!C135="","",'Frais réels'!C135)</f>
        <v/>
      </c>
      <c r="D136" s="200" t="str">
        <f>IF('Frais réels'!D135="","",'Frais réels'!D135)</f>
        <v/>
      </c>
      <c r="E136" s="200" t="str">
        <f>IF('Frais réels'!E135="","",'Frais réels'!E135)</f>
        <v/>
      </c>
      <c r="F136" s="200" t="str">
        <f>IF('Frais réels'!F135="","",'Frais réels'!F135)</f>
        <v/>
      </c>
      <c r="G136" s="224" t="str">
        <f>IF('Frais réels'!G135="","",'Frais réels'!G135)</f>
        <v/>
      </c>
      <c r="H136" s="42"/>
      <c r="I136" s="203" t="str">
        <f t="shared" ref="I136:I199" si="8">IF($G136="","",IF($H136&gt;$G136,"Le montant éligible ne peut etre supérieur au montant présenté",""))</f>
        <v/>
      </c>
      <c r="J136" s="205" t="str">
        <f t="shared" ref="J136:J199" si="9">IF(OR(H136=0, ISBLANK(H136)), "", H136)</f>
        <v/>
      </c>
      <c r="K136" s="217" t="str">
        <f>IF(F136="", "", IF(E136="Billets de train", "", IF(E136="", "", VLOOKUP(F136,Listes!$G$37:$H$39, 2, FALSE))))</f>
        <v/>
      </c>
      <c r="L136" s="225" t="str">
        <f t="shared" ref="L136:L199" si="10">IF(J136="", "", IF(MIN(J136,K136)=0, "", MIN(J136,K136)))</f>
        <v/>
      </c>
      <c r="M136" s="206"/>
      <c r="N136" s="66"/>
    </row>
    <row r="137" spans="1:14" ht="20.100000000000001" customHeight="1" x14ac:dyDescent="0.25">
      <c r="A137" s="191">
        <v>131</v>
      </c>
      <c r="B137" s="200" t="str">
        <f>IF('Frais réels'!B136="","",'Frais réels'!B136)</f>
        <v/>
      </c>
      <c r="C137" s="200" t="str">
        <f>IF('Frais réels'!C136="","",'Frais réels'!C136)</f>
        <v/>
      </c>
      <c r="D137" s="200" t="str">
        <f>IF('Frais réels'!D136="","",'Frais réels'!D136)</f>
        <v/>
      </c>
      <c r="E137" s="200" t="str">
        <f>IF('Frais réels'!E136="","",'Frais réels'!E136)</f>
        <v/>
      </c>
      <c r="F137" s="200" t="str">
        <f>IF('Frais réels'!F136="","",'Frais réels'!F136)</f>
        <v/>
      </c>
      <c r="G137" s="224" t="str">
        <f>IF('Frais réels'!G136="","",'Frais réels'!G136)</f>
        <v/>
      </c>
      <c r="H137" s="42"/>
      <c r="I137" s="203" t="str">
        <f t="shared" si="8"/>
        <v/>
      </c>
      <c r="J137" s="205" t="str">
        <f t="shared" si="9"/>
        <v/>
      </c>
      <c r="K137" s="217" t="str">
        <f>IF(F137="", "", IF(E137="Billets de train", "", IF(E137="", "", VLOOKUP(F137,Listes!$G$37:$H$39, 2, FALSE))))</f>
        <v/>
      </c>
      <c r="L137" s="225" t="str">
        <f t="shared" si="10"/>
        <v/>
      </c>
      <c r="M137" s="206"/>
      <c r="N137" s="66"/>
    </row>
    <row r="138" spans="1:14" ht="20.100000000000001" customHeight="1" x14ac:dyDescent="0.25">
      <c r="A138" s="191">
        <v>132</v>
      </c>
      <c r="B138" s="200" t="str">
        <f>IF('Frais réels'!B137="","",'Frais réels'!B137)</f>
        <v/>
      </c>
      <c r="C138" s="200" t="str">
        <f>IF('Frais réels'!C137="","",'Frais réels'!C137)</f>
        <v/>
      </c>
      <c r="D138" s="200" t="str">
        <f>IF('Frais réels'!D137="","",'Frais réels'!D137)</f>
        <v/>
      </c>
      <c r="E138" s="200" t="str">
        <f>IF('Frais réels'!E137="","",'Frais réels'!E137)</f>
        <v/>
      </c>
      <c r="F138" s="200" t="str">
        <f>IF('Frais réels'!F137="","",'Frais réels'!F137)</f>
        <v/>
      </c>
      <c r="G138" s="224" t="str">
        <f>IF('Frais réels'!G137="","",'Frais réels'!G137)</f>
        <v/>
      </c>
      <c r="H138" s="42"/>
      <c r="I138" s="203" t="str">
        <f t="shared" si="8"/>
        <v/>
      </c>
      <c r="J138" s="205" t="str">
        <f t="shared" si="9"/>
        <v/>
      </c>
      <c r="K138" s="217" t="str">
        <f>IF(F138="", "", IF(E138="Billets de train", "", IF(E138="", "", VLOOKUP(F138,Listes!$G$37:$H$39, 2, FALSE))))</f>
        <v/>
      </c>
      <c r="L138" s="225" t="str">
        <f t="shared" si="10"/>
        <v/>
      </c>
      <c r="M138" s="206"/>
      <c r="N138" s="66"/>
    </row>
    <row r="139" spans="1:14" ht="20.100000000000001" customHeight="1" x14ac:dyDescent="0.25">
      <c r="A139" s="191">
        <v>133</v>
      </c>
      <c r="B139" s="200" t="str">
        <f>IF('Frais réels'!B138="","",'Frais réels'!B138)</f>
        <v/>
      </c>
      <c r="C139" s="200" t="str">
        <f>IF('Frais réels'!C138="","",'Frais réels'!C138)</f>
        <v/>
      </c>
      <c r="D139" s="200" t="str">
        <f>IF('Frais réels'!D138="","",'Frais réels'!D138)</f>
        <v/>
      </c>
      <c r="E139" s="200" t="str">
        <f>IF('Frais réels'!E138="","",'Frais réels'!E138)</f>
        <v/>
      </c>
      <c r="F139" s="200" t="str">
        <f>IF('Frais réels'!F138="","",'Frais réels'!F138)</f>
        <v/>
      </c>
      <c r="G139" s="224" t="str">
        <f>IF('Frais réels'!G138="","",'Frais réels'!G138)</f>
        <v/>
      </c>
      <c r="H139" s="42"/>
      <c r="I139" s="203" t="str">
        <f t="shared" si="8"/>
        <v/>
      </c>
      <c r="J139" s="205" t="str">
        <f t="shared" si="9"/>
        <v/>
      </c>
      <c r="K139" s="217" t="str">
        <f>IF(F139="", "", IF(E139="Billets de train", "", IF(E139="", "", VLOOKUP(F139,Listes!$G$37:$H$39, 2, FALSE))))</f>
        <v/>
      </c>
      <c r="L139" s="225" t="str">
        <f t="shared" si="10"/>
        <v/>
      </c>
      <c r="M139" s="206"/>
      <c r="N139" s="66"/>
    </row>
    <row r="140" spans="1:14" ht="20.100000000000001" customHeight="1" x14ac:dyDescent="0.25">
      <c r="A140" s="191">
        <v>134</v>
      </c>
      <c r="B140" s="200" t="str">
        <f>IF('Frais réels'!B139="","",'Frais réels'!B139)</f>
        <v/>
      </c>
      <c r="C140" s="200" t="str">
        <f>IF('Frais réels'!C139="","",'Frais réels'!C139)</f>
        <v/>
      </c>
      <c r="D140" s="200" t="str">
        <f>IF('Frais réels'!D139="","",'Frais réels'!D139)</f>
        <v/>
      </c>
      <c r="E140" s="200" t="str">
        <f>IF('Frais réels'!E139="","",'Frais réels'!E139)</f>
        <v/>
      </c>
      <c r="F140" s="200" t="str">
        <f>IF('Frais réels'!F139="","",'Frais réels'!F139)</f>
        <v/>
      </c>
      <c r="G140" s="224" t="str">
        <f>IF('Frais réels'!G139="","",'Frais réels'!G139)</f>
        <v/>
      </c>
      <c r="H140" s="42"/>
      <c r="I140" s="203" t="str">
        <f t="shared" si="8"/>
        <v/>
      </c>
      <c r="J140" s="205" t="str">
        <f t="shared" si="9"/>
        <v/>
      </c>
      <c r="K140" s="217" t="str">
        <f>IF(F140="", "", IF(E140="Billets de train", "", IF(E140="", "", VLOOKUP(F140,Listes!$G$37:$H$39, 2, FALSE))))</f>
        <v/>
      </c>
      <c r="L140" s="225" t="str">
        <f t="shared" si="10"/>
        <v/>
      </c>
      <c r="M140" s="206"/>
      <c r="N140" s="66"/>
    </row>
    <row r="141" spans="1:14" ht="20.100000000000001" customHeight="1" x14ac:dyDescent="0.25">
      <c r="A141" s="191">
        <v>135</v>
      </c>
      <c r="B141" s="200" t="str">
        <f>IF('Frais réels'!B140="","",'Frais réels'!B140)</f>
        <v/>
      </c>
      <c r="C141" s="200" t="str">
        <f>IF('Frais réels'!C140="","",'Frais réels'!C140)</f>
        <v/>
      </c>
      <c r="D141" s="200" t="str">
        <f>IF('Frais réels'!D140="","",'Frais réels'!D140)</f>
        <v/>
      </c>
      <c r="E141" s="200" t="str">
        <f>IF('Frais réels'!E140="","",'Frais réels'!E140)</f>
        <v/>
      </c>
      <c r="F141" s="200" t="str">
        <f>IF('Frais réels'!F140="","",'Frais réels'!F140)</f>
        <v/>
      </c>
      <c r="G141" s="224" t="str">
        <f>IF('Frais réels'!G140="","",'Frais réels'!G140)</f>
        <v/>
      </c>
      <c r="H141" s="42"/>
      <c r="I141" s="203" t="str">
        <f t="shared" si="8"/>
        <v/>
      </c>
      <c r="J141" s="205" t="str">
        <f t="shared" si="9"/>
        <v/>
      </c>
      <c r="K141" s="217" t="str">
        <f>IF(F141="", "", IF(E141="Billets de train", "", IF(E141="", "", VLOOKUP(F141,Listes!$G$37:$H$39, 2, FALSE))))</f>
        <v/>
      </c>
      <c r="L141" s="225" t="str">
        <f t="shared" si="10"/>
        <v/>
      </c>
      <c r="M141" s="206"/>
      <c r="N141" s="66"/>
    </row>
    <row r="142" spans="1:14" ht="20.100000000000001" customHeight="1" x14ac:dyDescent="0.25">
      <c r="A142" s="191">
        <v>136</v>
      </c>
      <c r="B142" s="200" t="str">
        <f>IF('Frais réels'!B141="","",'Frais réels'!B141)</f>
        <v/>
      </c>
      <c r="C142" s="200" t="str">
        <f>IF('Frais réels'!C141="","",'Frais réels'!C141)</f>
        <v/>
      </c>
      <c r="D142" s="200" t="str">
        <f>IF('Frais réels'!D141="","",'Frais réels'!D141)</f>
        <v/>
      </c>
      <c r="E142" s="200" t="str">
        <f>IF('Frais réels'!E141="","",'Frais réels'!E141)</f>
        <v/>
      </c>
      <c r="F142" s="200" t="str">
        <f>IF('Frais réels'!F141="","",'Frais réels'!F141)</f>
        <v/>
      </c>
      <c r="G142" s="224" t="str">
        <f>IF('Frais réels'!G141="","",'Frais réels'!G141)</f>
        <v/>
      </c>
      <c r="H142" s="42"/>
      <c r="I142" s="203" t="str">
        <f t="shared" si="8"/>
        <v/>
      </c>
      <c r="J142" s="205" t="str">
        <f t="shared" si="9"/>
        <v/>
      </c>
      <c r="K142" s="217" t="str">
        <f>IF(F142="", "", IF(E142="Billets de train", "", IF(E142="", "", VLOOKUP(F142,Listes!$G$37:$H$39, 2, FALSE))))</f>
        <v/>
      </c>
      <c r="L142" s="225" t="str">
        <f t="shared" si="10"/>
        <v/>
      </c>
      <c r="M142" s="206"/>
      <c r="N142" s="66"/>
    </row>
    <row r="143" spans="1:14" ht="20.100000000000001" customHeight="1" x14ac:dyDescent="0.25">
      <c r="A143" s="191">
        <v>137</v>
      </c>
      <c r="B143" s="200" t="str">
        <f>IF('Frais réels'!B142="","",'Frais réels'!B142)</f>
        <v/>
      </c>
      <c r="C143" s="200" t="str">
        <f>IF('Frais réels'!C142="","",'Frais réels'!C142)</f>
        <v/>
      </c>
      <c r="D143" s="200" t="str">
        <f>IF('Frais réels'!D142="","",'Frais réels'!D142)</f>
        <v/>
      </c>
      <c r="E143" s="200" t="str">
        <f>IF('Frais réels'!E142="","",'Frais réels'!E142)</f>
        <v/>
      </c>
      <c r="F143" s="200" t="str">
        <f>IF('Frais réels'!F142="","",'Frais réels'!F142)</f>
        <v/>
      </c>
      <c r="G143" s="224" t="str">
        <f>IF('Frais réels'!G142="","",'Frais réels'!G142)</f>
        <v/>
      </c>
      <c r="H143" s="42"/>
      <c r="I143" s="203" t="str">
        <f t="shared" si="8"/>
        <v/>
      </c>
      <c r="J143" s="205" t="str">
        <f t="shared" si="9"/>
        <v/>
      </c>
      <c r="K143" s="217" t="str">
        <f>IF(F143="", "", IF(E143="Billets de train", "", IF(E143="", "", VLOOKUP(F143,Listes!$G$37:$H$39, 2, FALSE))))</f>
        <v/>
      </c>
      <c r="L143" s="225" t="str">
        <f t="shared" si="10"/>
        <v/>
      </c>
      <c r="M143" s="206"/>
      <c r="N143" s="66"/>
    </row>
    <row r="144" spans="1:14" ht="20.100000000000001" customHeight="1" x14ac:dyDescent="0.25">
      <c r="A144" s="191">
        <v>138</v>
      </c>
      <c r="B144" s="200" t="str">
        <f>IF('Frais réels'!B143="","",'Frais réels'!B143)</f>
        <v/>
      </c>
      <c r="C144" s="200" t="str">
        <f>IF('Frais réels'!C143="","",'Frais réels'!C143)</f>
        <v/>
      </c>
      <c r="D144" s="200" t="str">
        <f>IF('Frais réels'!D143="","",'Frais réels'!D143)</f>
        <v/>
      </c>
      <c r="E144" s="200" t="str">
        <f>IF('Frais réels'!E143="","",'Frais réels'!E143)</f>
        <v/>
      </c>
      <c r="F144" s="200" t="str">
        <f>IF('Frais réels'!F143="","",'Frais réels'!F143)</f>
        <v/>
      </c>
      <c r="G144" s="224" t="str">
        <f>IF('Frais réels'!G143="","",'Frais réels'!G143)</f>
        <v/>
      </c>
      <c r="H144" s="42"/>
      <c r="I144" s="203" t="str">
        <f t="shared" si="8"/>
        <v/>
      </c>
      <c r="J144" s="205" t="str">
        <f t="shared" si="9"/>
        <v/>
      </c>
      <c r="K144" s="217" t="str">
        <f>IF(F144="", "", IF(E144="Billets de train", "", IF(E144="", "", VLOOKUP(F144,Listes!$G$37:$H$39, 2, FALSE))))</f>
        <v/>
      </c>
      <c r="L144" s="225" t="str">
        <f t="shared" si="10"/>
        <v/>
      </c>
      <c r="M144" s="206"/>
      <c r="N144" s="66"/>
    </row>
    <row r="145" spans="1:14" ht="20.100000000000001" customHeight="1" x14ac:dyDescent="0.25">
      <c r="A145" s="191">
        <v>139</v>
      </c>
      <c r="B145" s="200" t="str">
        <f>IF('Frais réels'!B144="","",'Frais réels'!B144)</f>
        <v/>
      </c>
      <c r="C145" s="200" t="str">
        <f>IF('Frais réels'!C144="","",'Frais réels'!C144)</f>
        <v/>
      </c>
      <c r="D145" s="200" t="str">
        <f>IF('Frais réels'!D144="","",'Frais réels'!D144)</f>
        <v/>
      </c>
      <c r="E145" s="200" t="str">
        <f>IF('Frais réels'!E144="","",'Frais réels'!E144)</f>
        <v/>
      </c>
      <c r="F145" s="200" t="str">
        <f>IF('Frais réels'!F144="","",'Frais réels'!F144)</f>
        <v/>
      </c>
      <c r="G145" s="224" t="str">
        <f>IF('Frais réels'!G144="","",'Frais réels'!G144)</f>
        <v/>
      </c>
      <c r="H145" s="42"/>
      <c r="I145" s="203" t="str">
        <f t="shared" si="8"/>
        <v/>
      </c>
      <c r="J145" s="205" t="str">
        <f t="shared" si="9"/>
        <v/>
      </c>
      <c r="K145" s="217" t="str">
        <f>IF(F145="", "", IF(E145="Billets de train", "", IF(E145="", "", VLOOKUP(F145,Listes!$G$37:$H$39, 2, FALSE))))</f>
        <v/>
      </c>
      <c r="L145" s="225" t="str">
        <f t="shared" si="10"/>
        <v/>
      </c>
      <c r="M145" s="206"/>
      <c r="N145" s="66"/>
    </row>
    <row r="146" spans="1:14" ht="20.100000000000001" customHeight="1" x14ac:dyDescent="0.25">
      <c r="A146" s="191">
        <v>140</v>
      </c>
      <c r="B146" s="200" t="str">
        <f>IF('Frais réels'!B145="","",'Frais réels'!B145)</f>
        <v/>
      </c>
      <c r="C146" s="200" t="str">
        <f>IF('Frais réels'!C145="","",'Frais réels'!C145)</f>
        <v/>
      </c>
      <c r="D146" s="200" t="str">
        <f>IF('Frais réels'!D145="","",'Frais réels'!D145)</f>
        <v/>
      </c>
      <c r="E146" s="200" t="str">
        <f>IF('Frais réels'!E145="","",'Frais réels'!E145)</f>
        <v/>
      </c>
      <c r="F146" s="200" t="str">
        <f>IF('Frais réels'!F145="","",'Frais réels'!F145)</f>
        <v/>
      </c>
      <c r="G146" s="224" t="str">
        <f>IF('Frais réels'!G145="","",'Frais réels'!G145)</f>
        <v/>
      </c>
      <c r="H146" s="42"/>
      <c r="I146" s="203" t="str">
        <f t="shared" si="8"/>
        <v/>
      </c>
      <c r="J146" s="205" t="str">
        <f t="shared" si="9"/>
        <v/>
      </c>
      <c r="K146" s="217" t="str">
        <f>IF(F146="", "", IF(E146="Billets de train", "", IF(E146="", "", VLOOKUP(F146,Listes!$G$37:$H$39, 2, FALSE))))</f>
        <v/>
      </c>
      <c r="L146" s="225" t="str">
        <f t="shared" si="10"/>
        <v/>
      </c>
      <c r="M146" s="206"/>
      <c r="N146" s="66"/>
    </row>
    <row r="147" spans="1:14" ht="20.100000000000001" customHeight="1" x14ac:dyDescent="0.25">
      <c r="A147" s="191">
        <v>141</v>
      </c>
      <c r="B147" s="200" t="str">
        <f>IF('Frais réels'!B146="","",'Frais réels'!B146)</f>
        <v/>
      </c>
      <c r="C147" s="200" t="str">
        <f>IF('Frais réels'!C146="","",'Frais réels'!C146)</f>
        <v/>
      </c>
      <c r="D147" s="200" t="str">
        <f>IF('Frais réels'!D146="","",'Frais réels'!D146)</f>
        <v/>
      </c>
      <c r="E147" s="200" t="str">
        <f>IF('Frais réels'!E146="","",'Frais réels'!E146)</f>
        <v/>
      </c>
      <c r="F147" s="200" t="str">
        <f>IF('Frais réels'!F146="","",'Frais réels'!F146)</f>
        <v/>
      </c>
      <c r="G147" s="224" t="str">
        <f>IF('Frais réels'!G146="","",'Frais réels'!G146)</f>
        <v/>
      </c>
      <c r="H147" s="42"/>
      <c r="I147" s="203" t="str">
        <f t="shared" si="8"/>
        <v/>
      </c>
      <c r="J147" s="205" t="str">
        <f t="shared" si="9"/>
        <v/>
      </c>
      <c r="K147" s="217" t="str">
        <f>IF(F147="", "", IF(E147="Billets de train", "", IF(E147="", "", VLOOKUP(F147,Listes!$G$37:$H$39, 2, FALSE))))</f>
        <v/>
      </c>
      <c r="L147" s="225" t="str">
        <f t="shared" si="10"/>
        <v/>
      </c>
      <c r="M147" s="206"/>
      <c r="N147" s="66"/>
    </row>
    <row r="148" spans="1:14" ht="20.100000000000001" customHeight="1" x14ac:dyDescent="0.25">
      <c r="A148" s="191">
        <v>142</v>
      </c>
      <c r="B148" s="200" t="str">
        <f>IF('Frais réels'!B147="","",'Frais réels'!B147)</f>
        <v/>
      </c>
      <c r="C148" s="200" t="str">
        <f>IF('Frais réels'!C147="","",'Frais réels'!C147)</f>
        <v/>
      </c>
      <c r="D148" s="200" t="str">
        <f>IF('Frais réels'!D147="","",'Frais réels'!D147)</f>
        <v/>
      </c>
      <c r="E148" s="200" t="str">
        <f>IF('Frais réels'!E147="","",'Frais réels'!E147)</f>
        <v/>
      </c>
      <c r="F148" s="200" t="str">
        <f>IF('Frais réels'!F147="","",'Frais réels'!F147)</f>
        <v/>
      </c>
      <c r="G148" s="224" t="str">
        <f>IF('Frais réels'!G147="","",'Frais réels'!G147)</f>
        <v/>
      </c>
      <c r="H148" s="42"/>
      <c r="I148" s="203" t="str">
        <f t="shared" si="8"/>
        <v/>
      </c>
      <c r="J148" s="205" t="str">
        <f t="shared" si="9"/>
        <v/>
      </c>
      <c r="K148" s="217" t="str">
        <f>IF(F148="", "", IF(E148="Billets de train", "", IF(E148="", "", VLOOKUP(F148,Listes!$G$37:$H$39, 2, FALSE))))</f>
        <v/>
      </c>
      <c r="L148" s="225" t="str">
        <f t="shared" si="10"/>
        <v/>
      </c>
      <c r="M148" s="206"/>
      <c r="N148" s="66"/>
    </row>
    <row r="149" spans="1:14" ht="20.100000000000001" customHeight="1" x14ac:dyDescent="0.25">
      <c r="A149" s="191">
        <v>143</v>
      </c>
      <c r="B149" s="200" t="str">
        <f>IF('Frais réels'!B148="","",'Frais réels'!B148)</f>
        <v/>
      </c>
      <c r="C149" s="200" t="str">
        <f>IF('Frais réels'!C148="","",'Frais réels'!C148)</f>
        <v/>
      </c>
      <c r="D149" s="200" t="str">
        <f>IF('Frais réels'!D148="","",'Frais réels'!D148)</f>
        <v/>
      </c>
      <c r="E149" s="200" t="str">
        <f>IF('Frais réels'!E148="","",'Frais réels'!E148)</f>
        <v/>
      </c>
      <c r="F149" s="200" t="str">
        <f>IF('Frais réels'!F148="","",'Frais réels'!F148)</f>
        <v/>
      </c>
      <c r="G149" s="224" t="str">
        <f>IF('Frais réels'!G148="","",'Frais réels'!G148)</f>
        <v/>
      </c>
      <c r="H149" s="42"/>
      <c r="I149" s="203" t="str">
        <f t="shared" si="8"/>
        <v/>
      </c>
      <c r="J149" s="205" t="str">
        <f t="shared" si="9"/>
        <v/>
      </c>
      <c r="K149" s="217" t="str">
        <f>IF(F149="", "", IF(E149="Billets de train", "", IF(E149="", "", VLOOKUP(F149,Listes!$G$37:$H$39, 2, FALSE))))</f>
        <v/>
      </c>
      <c r="L149" s="225" t="str">
        <f t="shared" si="10"/>
        <v/>
      </c>
      <c r="M149" s="206"/>
      <c r="N149" s="66"/>
    </row>
    <row r="150" spans="1:14" ht="20.100000000000001" customHeight="1" x14ac:dyDescent="0.25">
      <c r="A150" s="191">
        <v>144</v>
      </c>
      <c r="B150" s="200" t="str">
        <f>IF('Frais réels'!B149="","",'Frais réels'!B149)</f>
        <v/>
      </c>
      <c r="C150" s="200" t="str">
        <f>IF('Frais réels'!C149="","",'Frais réels'!C149)</f>
        <v/>
      </c>
      <c r="D150" s="200" t="str">
        <f>IF('Frais réels'!D149="","",'Frais réels'!D149)</f>
        <v/>
      </c>
      <c r="E150" s="200" t="str">
        <f>IF('Frais réels'!E149="","",'Frais réels'!E149)</f>
        <v/>
      </c>
      <c r="F150" s="200" t="str">
        <f>IF('Frais réels'!F149="","",'Frais réels'!F149)</f>
        <v/>
      </c>
      <c r="G150" s="224" t="str">
        <f>IF('Frais réels'!G149="","",'Frais réels'!G149)</f>
        <v/>
      </c>
      <c r="H150" s="42"/>
      <c r="I150" s="203" t="str">
        <f t="shared" si="8"/>
        <v/>
      </c>
      <c r="J150" s="205" t="str">
        <f t="shared" si="9"/>
        <v/>
      </c>
      <c r="K150" s="217" t="str">
        <f>IF(F150="", "", IF(E150="Billets de train", "", IF(E150="", "", VLOOKUP(F150,Listes!$G$37:$H$39, 2, FALSE))))</f>
        <v/>
      </c>
      <c r="L150" s="225" t="str">
        <f t="shared" si="10"/>
        <v/>
      </c>
      <c r="M150" s="206"/>
      <c r="N150" s="66"/>
    </row>
    <row r="151" spans="1:14" ht="20.100000000000001" customHeight="1" x14ac:dyDescent="0.25">
      <c r="A151" s="191">
        <v>145</v>
      </c>
      <c r="B151" s="200" t="str">
        <f>IF('Frais réels'!B150="","",'Frais réels'!B150)</f>
        <v/>
      </c>
      <c r="C151" s="200" t="str">
        <f>IF('Frais réels'!C150="","",'Frais réels'!C150)</f>
        <v/>
      </c>
      <c r="D151" s="200" t="str">
        <f>IF('Frais réels'!D150="","",'Frais réels'!D150)</f>
        <v/>
      </c>
      <c r="E151" s="200" t="str">
        <f>IF('Frais réels'!E150="","",'Frais réels'!E150)</f>
        <v/>
      </c>
      <c r="F151" s="200" t="str">
        <f>IF('Frais réels'!F150="","",'Frais réels'!F150)</f>
        <v/>
      </c>
      <c r="G151" s="224" t="str">
        <f>IF('Frais réels'!G150="","",'Frais réels'!G150)</f>
        <v/>
      </c>
      <c r="H151" s="42"/>
      <c r="I151" s="203" t="str">
        <f t="shared" si="8"/>
        <v/>
      </c>
      <c r="J151" s="205" t="str">
        <f t="shared" si="9"/>
        <v/>
      </c>
      <c r="K151" s="217" t="str">
        <f>IF(F151="", "", IF(E151="Billets de train", "", IF(E151="", "", VLOOKUP(F151,Listes!$G$37:$H$39, 2, FALSE))))</f>
        <v/>
      </c>
      <c r="L151" s="225" t="str">
        <f t="shared" si="10"/>
        <v/>
      </c>
      <c r="M151" s="206"/>
      <c r="N151" s="66"/>
    </row>
    <row r="152" spans="1:14" ht="20.100000000000001" customHeight="1" x14ac:dyDescent="0.25">
      <c r="A152" s="191">
        <v>146</v>
      </c>
      <c r="B152" s="200" t="str">
        <f>IF('Frais réels'!B151="","",'Frais réels'!B151)</f>
        <v/>
      </c>
      <c r="C152" s="200" t="str">
        <f>IF('Frais réels'!C151="","",'Frais réels'!C151)</f>
        <v/>
      </c>
      <c r="D152" s="200" t="str">
        <f>IF('Frais réels'!D151="","",'Frais réels'!D151)</f>
        <v/>
      </c>
      <c r="E152" s="200" t="str">
        <f>IF('Frais réels'!E151="","",'Frais réels'!E151)</f>
        <v/>
      </c>
      <c r="F152" s="200" t="str">
        <f>IF('Frais réels'!F151="","",'Frais réels'!F151)</f>
        <v/>
      </c>
      <c r="G152" s="224" t="str">
        <f>IF('Frais réels'!G151="","",'Frais réels'!G151)</f>
        <v/>
      </c>
      <c r="H152" s="42"/>
      <c r="I152" s="203" t="str">
        <f t="shared" si="8"/>
        <v/>
      </c>
      <c r="J152" s="205" t="str">
        <f t="shared" si="9"/>
        <v/>
      </c>
      <c r="K152" s="217" t="str">
        <f>IF(F152="", "", IF(E152="Billets de train", "", IF(E152="", "", VLOOKUP(F152,Listes!$G$37:$H$39, 2, FALSE))))</f>
        <v/>
      </c>
      <c r="L152" s="225" t="str">
        <f t="shared" si="10"/>
        <v/>
      </c>
      <c r="M152" s="206"/>
      <c r="N152" s="66"/>
    </row>
    <row r="153" spans="1:14" ht="20.100000000000001" customHeight="1" x14ac:dyDescent="0.25">
      <c r="A153" s="191">
        <v>147</v>
      </c>
      <c r="B153" s="200" t="str">
        <f>IF('Frais réels'!B152="","",'Frais réels'!B152)</f>
        <v/>
      </c>
      <c r="C153" s="200" t="str">
        <f>IF('Frais réels'!C152="","",'Frais réels'!C152)</f>
        <v/>
      </c>
      <c r="D153" s="200" t="str">
        <f>IF('Frais réels'!D152="","",'Frais réels'!D152)</f>
        <v/>
      </c>
      <c r="E153" s="200" t="str">
        <f>IF('Frais réels'!E152="","",'Frais réels'!E152)</f>
        <v/>
      </c>
      <c r="F153" s="200" t="str">
        <f>IF('Frais réels'!F152="","",'Frais réels'!F152)</f>
        <v/>
      </c>
      <c r="G153" s="224" t="str">
        <f>IF('Frais réels'!G152="","",'Frais réels'!G152)</f>
        <v/>
      </c>
      <c r="H153" s="42"/>
      <c r="I153" s="203" t="str">
        <f t="shared" si="8"/>
        <v/>
      </c>
      <c r="J153" s="205" t="str">
        <f t="shared" si="9"/>
        <v/>
      </c>
      <c r="K153" s="217" t="str">
        <f>IF(F153="", "", IF(E153="Billets de train", "", IF(E153="", "", VLOOKUP(F153,Listes!$G$37:$H$39, 2, FALSE))))</f>
        <v/>
      </c>
      <c r="L153" s="225" t="str">
        <f t="shared" si="10"/>
        <v/>
      </c>
      <c r="M153" s="206"/>
      <c r="N153" s="66"/>
    </row>
    <row r="154" spans="1:14" ht="20.100000000000001" customHeight="1" x14ac:dyDescent="0.25">
      <c r="A154" s="191">
        <v>148</v>
      </c>
      <c r="B154" s="200" t="str">
        <f>IF('Frais réels'!B153="","",'Frais réels'!B153)</f>
        <v/>
      </c>
      <c r="C154" s="200" t="str">
        <f>IF('Frais réels'!C153="","",'Frais réels'!C153)</f>
        <v/>
      </c>
      <c r="D154" s="200" t="str">
        <f>IF('Frais réels'!D153="","",'Frais réels'!D153)</f>
        <v/>
      </c>
      <c r="E154" s="200" t="str">
        <f>IF('Frais réels'!E153="","",'Frais réels'!E153)</f>
        <v/>
      </c>
      <c r="F154" s="200" t="str">
        <f>IF('Frais réels'!F153="","",'Frais réels'!F153)</f>
        <v/>
      </c>
      <c r="G154" s="224" t="str">
        <f>IF('Frais réels'!G153="","",'Frais réels'!G153)</f>
        <v/>
      </c>
      <c r="H154" s="42"/>
      <c r="I154" s="203" t="str">
        <f t="shared" si="8"/>
        <v/>
      </c>
      <c r="J154" s="205" t="str">
        <f t="shared" si="9"/>
        <v/>
      </c>
      <c r="K154" s="217" t="str">
        <f>IF(F154="", "", IF(E154="Billets de train", "", IF(E154="", "", VLOOKUP(F154,Listes!$G$37:$H$39, 2, FALSE))))</f>
        <v/>
      </c>
      <c r="L154" s="225" t="str">
        <f t="shared" si="10"/>
        <v/>
      </c>
      <c r="M154" s="206"/>
      <c r="N154" s="66"/>
    </row>
    <row r="155" spans="1:14" ht="20.100000000000001" customHeight="1" x14ac:dyDescent="0.25">
      <c r="A155" s="191">
        <v>149</v>
      </c>
      <c r="B155" s="200" t="str">
        <f>IF('Frais réels'!B154="","",'Frais réels'!B154)</f>
        <v/>
      </c>
      <c r="C155" s="200" t="str">
        <f>IF('Frais réels'!C154="","",'Frais réels'!C154)</f>
        <v/>
      </c>
      <c r="D155" s="200" t="str">
        <f>IF('Frais réels'!D154="","",'Frais réels'!D154)</f>
        <v/>
      </c>
      <c r="E155" s="200" t="str">
        <f>IF('Frais réels'!E154="","",'Frais réels'!E154)</f>
        <v/>
      </c>
      <c r="F155" s="200" t="str">
        <f>IF('Frais réels'!F154="","",'Frais réels'!F154)</f>
        <v/>
      </c>
      <c r="G155" s="224" t="str">
        <f>IF('Frais réels'!G154="","",'Frais réels'!G154)</f>
        <v/>
      </c>
      <c r="H155" s="42"/>
      <c r="I155" s="203" t="str">
        <f t="shared" si="8"/>
        <v/>
      </c>
      <c r="J155" s="205" t="str">
        <f t="shared" si="9"/>
        <v/>
      </c>
      <c r="K155" s="217" t="str">
        <f>IF(F155="", "", IF(E155="Billets de train", "", IF(E155="", "", VLOOKUP(F155,Listes!$G$37:$H$39, 2, FALSE))))</f>
        <v/>
      </c>
      <c r="L155" s="225" t="str">
        <f t="shared" si="10"/>
        <v/>
      </c>
      <c r="M155" s="206"/>
      <c r="N155" s="66"/>
    </row>
    <row r="156" spans="1:14" ht="20.100000000000001" customHeight="1" x14ac:dyDescent="0.25">
      <c r="A156" s="191">
        <v>150</v>
      </c>
      <c r="B156" s="200" t="str">
        <f>IF('Frais réels'!B155="","",'Frais réels'!B155)</f>
        <v/>
      </c>
      <c r="C156" s="200" t="str">
        <f>IF('Frais réels'!C155="","",'Frais réels'!C155)</f>
        <v/>
      </c>
      <c r="D156" s="200" t="str">
        <f>IF('Frais réels'!D155="","",'Frais réels'!D155)</f>
        <v/>
      </c>
      <c r="E156" s="200" t="str">
        <f>IF('Frais réels'!E155="","",'Frais réels'!E155)</f>
        <v/>
      </c>
      <c r="F156" s="200" t="str">
        <f>IF('Frais réels'!F155="","",'Frais réels'!F155)</f>
        <v/>
      </c>
      <c r="G156" s="224" t="str">
        <f>IF('Frais réels'!G155="","",'Frais réels'!G155)</f>
        <v/>
      </c>
      <c r="H156" s="42"/>
      <c r="I156" s="203" t="str">
        <f t="shared" si="8"/>
        <v/>
      </c>
      <c r="J156" s="205" t="str">
        <f t="shared" si="9"/>
        <v/>
      </c>
      <c r="K156" s="217" t="str">
        <f>IF(F156="", "", IF(E156="Billets de train", "", IF(E156="", "", VLOOKUP(F156,Listes!$G$37:$H$39, 2, FALSE))))</f>
        <v/>
      </c>
      <c r="L156" s="225" t="str">
        <f t="shared" si="10"/>
        <v/>
      </c>
      <c r="M156" s="206"/>
      <c r="N156" s="66"/>
    </row>
    <row r="157" spans="1:14" ht="20.100000000000001" customHeight="1" x14ac:dyDescent="0.25">
      <c r="A157" s="191">
        <v>151</v>
      </c>
      <c r="B157" s="200" t="str">
        <f>IF('Frais réels'!B156="","",'Frais réels'!B156)</f>
        <v/>
      </c>
      <c r="C157" s="200" t="str">
        <f>IF('Frais réels'!C156="","",'Frais réels'!C156)</f>
        <v/>
      </c>
      <c r="D157" s="200" t="str">
        <f>IF('Frais réels'!D156="","",'Frais réels'!D156)</f>
        <v/>
      </c>
      <c r="E157" s="200" t="str">
        <f>IF('Frais réels'!E156="","",'Frais réels'!E156)</f>
        <v/>
      </c>
      <c r="F157" s="200" t="str">
        <f>IF('Frais réels'!F156="","",'Frais réels'!F156)</f>
        <v/>
      </c>
      <c r="G157" s="224" t="str">
        <f>IF('Frais réels'!G156="","",'Frais réels'!G156)</f>
        <v/>
      </c>
      <c r="H157" s="42"/>
      <c r="I157" s="203" t="str">
        <f t="shared" si="8"/>
        <v/>
      </c>
      <c r="J157" s="205" t="str">
        <f t="shared" si="9"/>
        <v/>
      </c>
      <c r="K157" s="217" t="str">
        <f>IF(F157="", "", IF(E157="Billets de train", "", IF(E157="", "", VLOOKUP(F157,Listes!$G$37:$H$39, 2, FALSE))))</f>
        <v/>
      </c>
      <c r="L157" s="225" t="str">
        <f t="shared" si="10"/>
        <v/>
      </c>
      <c r="M157" s="206"/>
      <c r="N157" s="66"/>
    </row>
    <row r="158" spans="1:14" ht="20.100000000000001" customHeight="1" x14ac:dyDescent="0.25">
      <c r="A158" s="191">
        <v>152</v>
      </c>
      <c r="B158" s="200" t="str">
        <f>IF('Frais réels'!B157="","",'Frais réels'!B157)</f>
        <v/>
      </c>
      <c r="C158" s="200" t="str">
        <f>IF('Frais réels'!C157="","",'Frais réels'!C157)</f>
        <v/>
      </c>
      <c r="D158" s="200" t="str">
        <f>IF('Frais réels'!D157="","",'Frais réels'!D157)</f>
        <v/>
      </c>
      <c r="E158" s="200" t="str">
        <f>IF('Frais réels'!E157="","",'Frais réels'!E157)</f>
        <v/>
      </c>
      <c r="F158" s="200" t="str">
        <f>IF('Frais réels'!F157="","",'Frais réels'!F157)</f>
        <v/>
      </c>
      <c r="G158" s="224" t="str">
        <f>IF('Frais réels'!G157="","",'Frais réels'!G157)</f>
        <v/>
      </c>
      <c r="H158" s="42"/>
      <c r="I158" s="203" t="str">
        <f t="shared" si="8"/>
        <v/>
      </c>
      <c r="J158" s="205" t="str">
        <f t="shared" si="9"/>
        <v/>
      </c>
      <c r="K158" s="217" t="str">
        <f>IF(F158="", "", IF(E158="Billets de train", "", IF(E158="", "", VLOOKUP(F158,Listes!$G$37:$H$39, 2, FALSE))))</f>
        <v/>
      </c>
      <c r="L158" s="225" t="str">
        <f t="shared" si="10"/>
        <v/>
      </c>
      <c r="M158" s="206"/>
      <c r="N158" s="66"/>
    </row>
    <row r="159" spans="1:14" ht="20.100000000000001" customHeight="1" x14ac:dyDescent="0.25">
      <c r="A159" s="191">
        <v>153</v>
      </c>
      <c r="B159" s="200" t="str">
        <f>IF('Frais réels'!B158="","",'Frais réels'!B158)</f>
        <v/>
      </c>
      <c r="C159" s="200" t="str">
        <f>IF('Frais réels'!C158="","",'Frais réels'!C158)</f>
        <v/>
      </c>
      <c r="D159" s="200" t="str">
        <f>IF('Frais réels'!D158="","",'Frais réels'!D158)</f>
        <v/>
      </c>
      <c r="E159" s="200" t="str">
        <f>IF('Frais réels'!E158="","",'Frais réels'!E158)</f>
        <v/>
      </c>
      <c r="F159" s="200" t="str">
        <f>IF('Frais réels'!F158="","",'Frais réels'!F158)</f>
        <v/>
      </c>
      <c r="G159" s="224" t="str">
        <f>IF('Frais réels'!G158="","",'Frais réels'!G158)</f>
        <v/>
      </c>
      <c r="H159" s="42"/>
      <c r="I159" s="203" t="str">
        <f t="shared" si="8"/>
        <v/>
      </c>
      <c r="J159" s="205" t="str">
        <f t="shared" si="9"/>
        <v/>
      </c>
      <c r="K159" s="217" t="str">
        <f>IF(F159="", "", IF(E159="Billets de train", "", IF(E159="", "", VLOOKUP(F159,Listes!$G$37:$H$39, 2, FALSE))))</f>
        <v/>
      </c>
      <c r="L159" s="225" t="str">
        <f t="shared" si="10"/>
        <v/>
      </c>
      <c r="M159" s="206"/>
      <c r="N159" s="66"/>
    </row>
    <row r="160" spans="1:14" ht="20.100000000000001" customHeight="1" x14ac:dyDescent="0.25">
      <c r="A160" s="191">
        <v>154</v>
      </c>
      <c r="B160" s="200" t="str">
        <f>IF('Frais réels'!B159="","",'Frais réels'!B159)</f>
        <v/>
      </c>
      <c r="C160" s="200" t="str">
        <f>IF('Frais réels'!C159="","",'Frais réels'!C159)</f>
        <v/>
      </c>
      <c r="D160" s="200" t="str">
        <f>IF('Frais réels'!D159="","",'Frais réels'!D159)</f>
        <v/>
      </c>
      <c r="E160" s="200" t="str">
        <f>IF('Frais réels'!E159="","",'Frais réels'!E159)</f>
        <v/>
      </c>
      <c r="F160" s="200" t="str">
        <f>IF('Frais réels'!F159="","",'Frais réels'!F159)</f>
        <v/>
      </c>
      <c r="G160" s="224" t="str">
        <f>IF('Frais réels'!G159="","",'Frais réels'!G159)</f>
        <v/>
      </c>
      <c r="H160" s="42"/>
      <c r="I160" s="203" t="str">
        <f t="shared" si="8"/>
        <v/>
      </c>
      <c r="J160" s="205" t="str">
        <f t="shared" si="9"/>
        <v/>
      </c>
      <c r="K160" s="217" t="str">
        <f>IF(F160="", "", IF(E160="Billets de train", "", IF(E160="", "", VLOOKUP(F160,Listes!$G$37:$H$39, 2, FALSE))))</f>
        <v/>
      </c>
      <c r="L160" s="225" t="str">
        <f t="shared" si="10"/>
        <v/>
      </c>
      <c r="M160" s="206"/>
      <c r="N160" s="66"/>
    </row>
    <row r="161" spans="1:14" ht="20.100000000000001" customHeight="1" x14ac:dyDescent="0.25">
      <c r="A161" s="191">
        <v>155</v>
      </c>
      <c r="B161" s="200" t="str">
        <f>IF('Frais réels'!B160="","",'Frais réels'!B160)</f>
        <v/>
      </c>
      <c r="C161" s="200" t="str">
        <f>IF('Frais réels'!C160="","",'Frais réels'!C160)</f>
        <v/>
      </c>
      <c r="D161" s="200" t="str">
        <f>IF('Frais réels'!D160="","",'Frais réels'!D160)</f>
        <v/>
      </c>
      <c r="E161" s="200" t="str">
        <f>IF('Frais réels'!E160="","",'Frais réels'!E160)</f>
        <v/>
      </c>
      <c r="F161" s="200" t="str">
        <f>IF('Frais réels'!F160="","",'Frais réels'!F160)</f>
        <v/>
      </c>
      <c r="G161" s="224" t="str">
        <f>IF('Frais réels'!G160="","",'Frais réels'!G160)</f>
        <v/>
      </c>
      <c r="H161" s="42"/>
      <c r="I161" s="203" t="str">
        <f t="shared" si="8"/>
        <v/>
      </c>
      <c r="J161" s="205" t="str">
        <f t="shared" si="9"/>
        <v/>
      </c>
      <c r="K161" s="217" t="str">
        <f>IF(F161="", "", IF(E161="Billets de train", "", IF(E161="", "", VLOOKUP(F161,Listes!$G$37:$H$39, 2, FALSE))))</f>
        <v/>
      </c>
      <c r="L161" s="225" t="str">
        <f t="shared" si="10"/>
        <v/>
      </c>
      <c r="M161" s="206"/>
      <c r="N161" s="66"/>
    </row>
    <row r="162" spans="1:14" ht="20.100000000000001" customHeight="1" x14ac:dyDescent="0.25">
      <c r="A162" s="191">
        <v>156</v>
      </c>
      <c r="B162" s="200" t="str">
        <f>IF('Frais réels'!B161="","",'Frais réels'!B161)</f>
        <v/>
      </c>
      <c r="C162" s="200" t="str">
        <f>IF('Frais réels'!C161="","",'Frais réels'!C161)</f>
        <v/>
      </c>
      <c r="D162" s="200" t="str">
        <f>IF('Frais réels'!D161="","",'Frais réels'!D161)</f>
        <v/>
      </c>
      <c r="E162" s="200" t="str">
        <f>IF('Frais réels'!E161="","",'Frais réels'!E161)</f>
        <v/>
      </c>
      <c r="F162" s="200" t="str">
        <f>IF('Frais réels'!F161="","",'Frais réels'!F161)</f>
        <v/>
      </c>
      <c r="G162" s="224" t="str">
        <f>IF('Frais réels'!G161="","",'Frais réels'!G161)</f>
        <v/>
      </c>
      <c r="H162" s="42"/>
      <c r="I162" s="203" t="str">
        <f t="shared" si="8"/>
        <v/>
      </c>
      <c r="J162" s="205" t="str">
        <f t="shared" si="9"/>
        <v/>
      </c>
      <c r="K162" s="217" t="str">
        <f>IF(F162="", "", IF(E162="Billets de train", "", IF(E162="", "", VLOOKUP(F162,Listes!$G$37:$H$39, 2, FALSE))))</f>
        <v/>
      </c>
      <c r="L162" s="225" t="str">
        <f t="shared" si="10"/>
        <v/>
      </c>
      <c r="M162" s="206"/>
      <c r="N162" s="66"/>
    </row>
    <row r="163" spans="1:14" ht="20.100000000000001" customHeight="1" x14ac:dyDescent="0.25">
      <c r="A163" s="191">
        <v>157</v>
      </c>
      <c r="B163" s="200" t="str">
        <f>IF('Frais réels'!B162="","",'Frais réels'!B162)</f>
        <v/>
      </c>
      <c r="C163" s="200" t="str">
        <f>IF('Frais réels'!C162="","",'Frais réels'!C162)</f>
        <v/>
      </c>
      <c r="D163" s="200" t="str">
        <f>IF('Frais réels'!D162="","",'Frais réels'!D162)</f>
        <v/>
      </c>
      <c r="E163" s="200" t="str">
        <f>IF('Frais réels'!E162="","",'Frais réels'!E162)</f>
        <v/>
      </c>
      <c r="F163" s="200" t="str">
        <f>IF('Frais réels'!F162="","",'Frais réels'!F162)</f>
        <v/>
      </c>
      <c r="G163" s="224" t="str">
        <f>IF('Frais réels'!G162="","",'Frais réels'!G162)</f>
        <v/>
      </c>
      <c r="H163" s="42"/>
      <c r="I163" s="203" t="str">
        <f t="shared" si="8"/>
        <v/>
      </c>
      <c r="J163" s="205" t="str">
        <f t="shared" si="9"/>
        <v/>
      </c>
      <c r="K163" s="217" t="str">
        <f>IF(F163="", "", IF(E163="Billets de train", "", IF(E163="", "", VLOOKUP(F163,Listes!$G$37:$H$39, 2, FALSE))))</f>
        <v/>
      </c>
      <c r="L163" s="225" t="str">
        <f t="shared" si="10"/>
        <v/>
      </c>
      <c r="M163" s="206"/>
      <c r="N163" s="66"/>
    </row>
    <row r="164" spans="1:14" ht="20.100000000000001" customHeight="1" x14ac:dyDescent="0.25">
      <c r="A164" s="191">
        <v>158</v>
      </c>
      <c r="B164" s="200" t="str">
        <f>IF('Frais réels'!B163="","",'Frais réels'!B163)</f>
        <v/>
      </c>
      <c r="C164" s="200" t="str">
        <f>IF('Frais réels'!C163="","",'Frais réels'!C163)</f>
        <v/>
      </c>
      <c r="D164" s="200" t="str">
        <f>IF('Frais réels'!D163="","",'Frais réels'!D163)</f>
        <v/>
      </c>
      <c r="E164" s="200" t="str">
        <f>IF('Frais réels'!E163="","",'Frais réels'!E163)</f>
        <v/>
      </c>
      <c r="F164" s="200" t="str">
        <f>IF('Frais réels'!F163="","",'Frais réels'!F163)</f>
        <v/>
      </c>
      <c r="G164" s="224" t="str">
        <f>IF('Frais réels'!G163="","",'Frais réels'!G163)</f>
        <v/>
      </c>
      <c r="H164" s="42"/>
      <c r="I164" s="203" t="str">
        <f t="shared" si="8"/>
        <v/>
      </c>
      <c r="J164" s="205" t="str">
        <f t="shared" si="9"/>
        <v/>
      </c>
      <c r="K164" s="217" t="str">
        <f>IF(F164="", "", IF(E164="Billets de train", "", IF(E164="", "", VLOOKUP(F164,Listes!$G$37:$H$39, 2, FALSE))))</f>
        <v/>
      </c>
      <c r="L164" s="225" t="str">
        <f t="shared" si="10"/>
        <v/>
      </c>
      <c r="M164" s="206"/>
      <c r="N164" s="66"/>
    </row>
    <row r="165" spans="1:14" ht="20.100000000000001" customHeight="1" x14ac:dyDescent="0.25">
      <c r="A165" s="191">
        <v>159</v>
      </c>
      <c r="B165" s="200" t="str">
        <f>IF('Frais réels'!B164="","",'Frais réels'!B164)</f>
        <v/>
      </c>
      <c r="C165" s="200" t="str">
        <f>IF('Frais réels'!C164="","",'Frais réels'!C164)</f>
        <v/>
      </c>
      <c r="D165" s="200" t="str">
        <f>IF('Frais réels'!D164="","",'Frais réels'!D164)</f>
        <v/>
      </c>
      <c r="E165" s="200" t="str">
        <f>IF('Frais réels'!E164="","",'Frais réels'!E164)</f>
        <v/>
      </c>
      <c r="F165" s="200" t="str">
        <f>IF('Frais réels'!F164="","",'Frais réels'!F164)</f>
        <v/>
      </c>
      <c r="G165" s="224" t="str">
        <f>IF('Frais réels'!G164="","",'Frais réels'!G164)</f>
        <v/>
      </c>
      <c r="H165" s="42"/>
      <c r="I165" s="203" t="str">
        <f t="shared" si="8"/>
        <v/>
      </c>
      <c r="J165" s="205" t="str">
        <f t="shared" si="9"/>
        <v/>
      </c>
      <c r="K165" s="217" t="str">
        <f>IF(F165="", "", IF(E165="Billets de train", "", IF(E165="", "", VLOOKUP(F165,Listes!$G$37:$H$39, 2, FALSE))))</f>
        <v/>
      </c>
      <c r="L165" s="225" t="str">
        <f t="shared" si="10"/>
        <v/>
      </c>
      <c r="M165" s="206"/>
      <c r="N165" s="66"/>
    </row>
    <row r="166" spans="1:14" ht="20.100000000000001" customHeight="1" x14ac:dyDescent="0.25">
      <c r="A166" s="191">
        <v>160</v>
      </c>
      <c r="B166" s="200" t="str">
        <f>IF('Frais réels'!B165="","",'Frais réels'!B165)</f>
        <v/>
      </c>
      <c r="C166" s="200" t="str">
        <f>IF('Frais réels'!C165="","",'Frais réels'!C165)</f>
        <v/>
      </c>
      <c r="D166" s="200" t="str">
        <f>IF('Frais réels'!D165="","",'Frais réels'!D165)</f>
        <v/>
      </c>
      <c r="E166" s="200" t="str">
        <f>IF('Frais réels'!E165="","",'Frais réels'!E165)</f>
        <v/>
      </c>
      <c r="F166" s="200" t="str">
        <f>IF('Frais réels'!F165="","",'Frais réels'!F165)</f>
        <v/>
      </c>
      <c r="G166" s="224" t="str">
        <f>IF('Frais réels'!G165="","",'Frais réels'!G165)</f>
        <v/>
      </c>
      <c r="H166" s="42"/>
      <c r="I166" s="203" t="str">
        <f t="shared" si="8"/>
        <v/>
      </c>
      <c r="J166" s="205" t="str">
        <f t="shared" si="9"/>
        <v/>
      </c>
      <c r="K166" s="217" t="str">
        <f>IF(F166="", "", IF(E166="Billets de train", "", IF(E166="", "", VLOOKUP(F166,Listes!$G$37:$H$39, 2, FALSE))))</f>
        <v/>
      </c>
      <c r="L166" s="225" t="str">
        <f t="shared" si="10"/>
        <v/>
      </c>
      <c r="M166" s="206"/>
      <c r="N166" s="66"/>
    </row>
    <row r="167" spans="1:14" ht="20.100000000000001" customHeight="1" x14ac:dyDescent="0.25">
      <c r="A167" s="191">
        <v>161</v>
      </c>
      <c r="B167" s="200" t="str">
        <f>IF('Frais réels'!B166="","",'Frais réels'!B166)</f>
        <v/>
      </c>
      <c r="C167" s="200" t="str">
        <f>IF('Frais réels'!C166="","",'Frais réels'!C166)</f>
        <v/>
      </c>
      <c r="D167" s="200" t="str">
        <f>IF('Frais réels'!D166="","",'Frais réels'!D166)</f>
        <v/>
      </c>
      <c r="E167" s="200" t="str">
        <f>IF('Frais réels'!E166="","",'Frais réels'!E166)</f>
        <v/>
      </c>
      <c r="F167" s="200" t="str">
        <f>IF('Frais réels'!F166="","",'Frais réels'!F166)</f>
        <v/>
      </c>
      <c r="G167" s="224" t="str">
        <f>IF('Frais réels'!G166="","",'Frais réels'!G166)</f>
        <v/>
      </c>
      <c r="H167" s="42"/>
      <c r="I167" s="203" t="str">
        <f t="shared" si="8"/>
        <v/>
      </c>
      <c r="J167" s="205" t="str">
        <f t="shared" si="9"/>
        <v/>
      </c>
      <c r="K167" s="217" t="str">
        <f>IF(F167="", "", IF(E167="Billets de train", "", IF(E167="", "", VLOOKUP(F167,Listes!$G$37:$H$39, 2, FALSE))))</f>
        <v/>
      </c>
      <c r="L167" s="225" t="str">
        <f t="shared" si="10"/>
        <v/>
      </c>
      <c r="M167" s="206"/>
      <c r="N167" s="66"/>
    </row>
    <row r="168" spans="1:14" ht="20.100000000000001" customHeight="1" x14ac:dyDescent="0.25">
      <c r="A168" s="191">
        <v>162</v>
      </c>
      <c r="B168" s="200" t="str">
        <f>IF('Frais réels'!B167="","",'Frais réels'!B167)</f>
        <v/>
      </c>
      <c r="C168" s="200" t="str">
        <f>IF('Frais réels'!C167="","",'Frais réels'!C167)</f>
        <v/>
      </c>
      <c r="D168" s="200" t="str">
        <f>IF('Frais réels'!D167="","",'Frais réels'!D167)</f>
        <v/>
      </c>
      <c r="E168" s="200" t="str">
        <f>IF('Frais réels'!E167="","",'Frais réels'!E167)</f>
        <v/>
      </c>
      <c r="F168" s="200" t="str">
        <f>IF('Frais réels'!F167="","",'Frais réels'!F167)</f>
        <v/>
      </c>
      <c r="G168" s="224" t="str">
        <f>IF('Frais réels'!G167="","",'Frais réels'!G167)</f>
        <v/>
      </c>
      <c r="H168" s="42"/>
      <c r="I168" s="203" t="str">
        <f t="shared" si="8"/>
        <v/>
      </c>
      <c r="J168" s="205" t="str">
        <f t="shared" si="9"/>
        <v/>
      </c>
      <c r="K168" s="217" t="str">
        <f>IF(F168="", "", IF(E168="Billets de train", "", IF(E168="", "", VLOOKUP(F168,Listes!$G$37:$H$39, 2, FALSE))))</f>
        <v/>
      </c>
      <c r="L168" s="225" t="str">
        <f t="shared" si="10"/>
        <v/>
      </c>
      <c r="M168" s="206"/>
      <c r="N168" s="66"/>
    </row>
    <row r="169" spans="1:14" ht="20.100000000000001" customHeight="1" x14ac:dyDescent="0.25">
      <c r="A169" s="191">
        <v>163</v>
      </c>
      <c r="B169" s="200" t="str">
        <f>IF('Frais réels'!B168="","",'Frais réels'!B168)</f>
        <v/>
      </c>
      <c r="C169" s="200" t="str">
        <f>IF('Frais réels'!C168="","",'Frais réels'!C168)</f>
        <v/>
      </c>
      <c r="D169" s="200" t="str">
        <f>IF('Frais réels'!D168="","",'Frais réels'!D168)</f>
        <v/>
      </c>
      <c r="E169" s="200" t="str">
        <f>IF('Frais réels'!E168="","",'Frais réels'!E168)</f>
        <v/>
      </c>
      <c r="F169" s="200" t="str">
        <f>IF('Frais réels'!F168="","",'Frais réels'!F168)</f>
        <v/>
      </c>
      <c r="G169" s="224" t="str">
        <f>IF('Frais réels'!G168="","",'Frais réels'!G168)</f>
        <v/>
      </c>
      <c r="H169" s="42"/>
      <c r="I169" s="203" t="str">
        <f t="shared" si="8"/>
        <v/>
      </c>
      <c r="J169" s="205" t="str">
        <f t="shared" si="9"/>
        <v/>
      </c>
      <c r="K169" s="217" t="str">
        <f>IF(F169="", "", IF(E169="Billets de train", "", IF(E169="", "", VLOOKUP(F169,Listes!$G$37:$H$39, 2, FALSE))))</f>
        <v/>
      </c>
      <c r="L169" s="225" t="str">
        <f t="shared" si="10"/>
        <v/>
      </c>
      <c r="M169" s="206"/>
      <c r="N169" s="66"/>
    </row>
    <row r="170" spans="1:14" ht="20.100000000000001" customHeight="1" x14ac:dyDescent="0.25">
      <c r="A170" s="191">
        <v>164</v>
      </c>
      <c r="B170" s="200" t="str">
        <f>IF('Frais réels'!B169="","",'Frais réels'!B169)</f>
        <v/>
      </c>
      <c r="C170" s="200" t="str">
        <f>IF('Frais réels'!C169="","",'Frais réels'!C169)</f>
        <v/>
      </c>
      <c r="D170" s="200" t="str">
        <f>IF('Frais réels'!D169="","",'Frais réels'!D169)</f>
        <v/>
      </c>
      <c r="E170" s="200" t="str">
        <f>IF('Frais réels'!E169="","",'Frais réels'!E169)</f>
        <v/>
      </c>
      <c r="F170" s="200" t="str">
        <f>IF('Frais réels'!F169="","",'Frais réels'!F169)</f>
        <v/>
      </c>
      <c r="G170" s="224" t="str">
        <f>IF('Frais réels'!G169="","",'Frais réels'!G169)</f>
        <v/>
      </c>
      <c r="H170" s="42"/>
      <c r="I170" s="203" t="str">
        <f t="shared" si="8"/>
        <v/>
      </c>
      <c r="J170" s="205" t="str">
        <f t="shared" si="9"/>
        <v/>
      </c>
      <c r="K170" s="217" t="str">
        <f>IF(F170="", "", IF(E170="Billets de train", "", IF(E170="", "", VLOOKUP(F170,Listes!$G$37:$H$39, 2, FALSE))))</f>
        <v/>
      </c>
      <c r="L170" s="225" t="str">
        <f t="shared" si="10"/>
        <v/>
      </c>
      <c r="M170" s="206"/>
      <c r="N170" s="66"/>
    </row>
    <row r="171" spans="1:14" ht="20.100000000000001" customHeight="1" x14ac:dyDescent="0.25">
      <c r="A171" s="191">
        <v>165</v>
      </c>
      <c r="B171" s="200" t="str">
        <f>IF('Frais réels'!B170="","",'Frais réels'!B170)</f>
        <v/>
      </c>
      <c r="C171" s="200" t="str">
        <f>IF('Frais réels'!C170="","",'Frais réels'!C170)</f>
        <v/>
      </c>
      <c r="D171" s="200" t="str">
        <f>IF('Frais réels'!D170="","",'Frais réels'!D170)</f>
        <v/>
      </c>
      <c r="E171" s="200" t="str">
        <f>IF('Frais réels'!E170="","",'Frais réels'!E170)</f>
        <v/>
      </c>
      <c r="F171" s="200" t="str">
        <f>IF('Frais réels'!F170="","",'Frais réels'!F170)</f>
        <v/>
      </c>
      <c r="G171" s="224" t="str">
        <f>IF('Frais réels'!G170="","",'Frais réels'!G170)</f>
        <v/>
      </c>
      <c r="H171" s="42"/>
      <c r="I171" s="203" t="str">
        <f t="shared" si="8"/>
        <v/>
      </c>
      <c r="J171" s="205" t="str">
        <f t="shared" si="9"/>
        <v/>
      </c>
      <c r="K171" s="217" t="str">
        <f>IF(F171="", "", IF(E171="Billets de train", "", IF(E171="", "", VLOOKUP(F171,Listes!$G$37:$H$39, 2, FALSE))))</f>
        <v/>
      </c>
      <c r="L171" s="225" t="str">
        <f t="shared" si="10"/>
        <v/>
      </c>
      <c r="M171" s="206"/>
      <c r="N171" s="66"/>
    </row>
    <row r="172" spans="1:14" ht="20.100000000000001" customHeight="1" x14ac:dyDescent="0.25">
      <c r="A172" s="191">
        <v>166</v>
      </c>
      <c r="B172" s="200" t="str">
        <f>IF('Frais réels'!B171="","",'Frais réels'!B171)</f>
        <v/>
      </c>
      <c r="C172" s="200" t="str">
        <f>IF('Frais réels'!C171="","",'Frais réels'!C171)</f>
        <v/>
      </c>
      <c r="D172" s="200" t="str">
        <f>IF('Frais réels'!D171="","",'Frais réels'!D171)</f>
        <v/>
      </c>
      <c r="E172" s="200" t="str">
        <f>IF('Frais réels'!E171="","",'Frais réels'!E171)</f>
        <v/>
      </c>
      <c r="F172" s="200" t="str">
        <f>IF('Frais réels'!F171="","",'Frais réels'!F171)</f>
        <v/>
      </c>
      <c r="G172" s="224" t="str">
        <f>IF('Frais réels'!G171="","",'Frais réels'!G171)</f>
        <v/>
      </c>
      <c r="H172" s="42"/>
      <c r="I172" s="203" t="str">
        <f t="shared" si="8"/>
        <v/>
      </c>
      <c r="J172" s="205" t="str">
        <f t="shared" si="9"/>
        <v/>
      </c>
      <c r="K172" s="217" t="str">
        <f>IF(F172="", "", IF(E172="Billets de train", "", IF(E172="", "", VLOOKUP(F172,Listes!$G$37:$H$39, 2, FALSE))))</f>
        <v/>
      </c>
      <c r="L172" s="225" t="str">
        <f t="shared" si="10"/>
        <v/>
      </c>
      <c r="M172" s="206"/>
      <c r="N172" s="66"/>
    </row>
    <row r="173" spans="1:14" ht="20.100000000000001" customHeight="1" x14ac:dyDescent="0.25">
      <c r="A173" s="191">
        <v>167</v>
      </c>
      <c r="B173" s="200" t="str">
        <f>IF('Frais réels'!B172="","",'Frais réels'!B172)</f>
        <v/>
      </c>
      <c r="C173" s="200" t="str">
        <f>IF('Frais réels'!C172="","",'Frais réels'!C172)</f>
        <v/>
      </c>
      <c r="D173" s="200" t="str">
        <f>IF('Frais réels'!D172="","",'Frais réels'!D172)</f>
        <v/>
      </c>
      <c r="E173" s="200" t="str">
        <f>IF('Frais réels'!E172="","",'Frais réels'!E172)</f>
        <v/>
      </c>
      <c r="F173" s="200" t="str">
        <f>IF('Frais réels'!F172="","",'Frais réels'!F172)</f>
        <v/>
      </c>
      <c r="G173" s="224" t="str">
        <f>IF('Frais réels'!G172="","",'Frais réels'!G172)</f>
        <v/>
      </c>
      <c r="H173" s="42"/>
      <c r="I173" s="203" t="str">
        <f t="shared" si="8"/>
        <v/>
      </c>
      <c r="J173" s="205" t="str">
        <f t="shared" si="9"/>
        <v/>
      </c>
      <c r="K173" s="217" t="str">
        <f>IF(F173="", "", IF(E173="Billets de train", "", IF(E173="", "", VLOOKUP(F173,Listes!$G$37:$H$39, 2, FALSE))))</f>
        <v/>
      </c>
      <c r="L173" s="225" t="str">
        <f t="shared" si="10"/>
        <v/>
      </c>
      <c r="M173" s="206"/>
      <c r="N173" s="66"/>
    </row>
    <row r="174" spans="1:14" ht="20.100000000000001" customHeight="1" x14ac:dyDescent="0.25">
      <c r="A174" s="191">
        <v>168</v>
      </c>
      <c r="B174" s="200" t="str">
        <f>IF('Frais réels'!B173="","",'Frais réels'!B173)</f>
        <v/>
      </c>
      <c r="C174" s="200" t="str">
        <f>IF('Frais réels'!C173="","",'Frais réels'!C173)</f>
        <v/>
      </c>
      <c r="D174" s="200" t="str">
        <f>IF('Frais réels'!D173="","",'Frais réels'!D173)</f>
        <v/>
      </c>
      <c r="E174" s="200" t="str">
        <f>IF('Frais réels'!E173="","",'Frais réels'!E173)</f>
        <v/>
      </c>
      <c r="F174" s="200" t="str">
        <f>IF('Frais réels'!F173="","",'Frais réels'!F173)</f>
        <v/>
      </c>
      <c r="G174" s="224" t="str">
        <f>IF('Frais réels'!G173="","",'Frais réels'!G173)</f>
        <v/>
      </c>
      <c r="H174" s="42"/>
      <c r="I174" s="203" t="str">
        <f t="shared" si="8"/>
        <v/>
      </c>
      <c r="J174" s="205" t="str">
        <f t="shared" si="9"/>
        <v/>
      </c>
      <c r="K174" s="217" t="str">
        <f>IF(F174="", "", IF(E174="Billets de train", "", IF(E174="", "", VLOOKUP(F174,Listes!$G$37:$H$39, 2, FALSE))))</f>
        <v/>
      </c>
      <c r="L174" s="225" t="str">
        <f t="shared" si="10"/>
        <v/>
      </c>
      <c r="M174" s="206"/>
      <c r="N174" s="66"/>
    </row>
    <row r="175" spans="1:14" ht="20.100000000000001" customHeight="1" x14ac:dyDescent="0.25">
      <c r="A175" s="191">
        <v>169</v>
      </c>
      <c r="B175" s="200" t="str">
        <f>IF('Frais réels'!B174="","",'Frais réels'!B174)</f>
        <v/>
      </c>
      <c r="C175" s="200" t="str">
        <f>IF('Frais réels'!C174="","",'Frais réels'!C174)</f>
        <v/>
      </c>
      <c r="D175" s="200" t="str">
        <f>IF('Frais réels'!D174="","",'Frais réels'!D174)</f>
        <v/>
      </c>
      <c r="E175" s="200" t="str">
        <f>IF('Frais réels'!E174="","",'Frais réels'!E174)</f>
        <v/>
      </c>
      <c r="F175" s="200" t="str">
        <f>IF('Frais réels'!F174="","",'Frais réels'!F174)</f>
        <v/>
      </c>
      <c r="G175" s="224" t="str">
        <f>IF('Frais réels'!G174="","",'Frais réels'!G174)</f>
        <v/>
      </c>
      <c r="H175" s="42"/>
      <c r="I175" s="203" t="str">
        <f t="shared" si="8"/>
        <v/>
      </c>
      <c r="J175" s="205" t="str">
        <f t="shared" si="9"/>
        <v/>
      </c>
      <c r="K175" s="217" t="str">
        <f>IF(F175="", "", IF(E175="Billets de train", "", IF(E175="", "", VLOOKUP(F175,Listes!$G$37:$H$39, 2, FALSE))))</f>
        <v/>
      </c>
      <c r="L175" s="225" t="str">
        <f t="shared" si="10"/>
        <v/>
      </c>
      <c r="M175" s="206"/>
      <c r="N175" s="66"/>
    </row>
    <row r="176" spans="1:14" ht="20.100000000000001" customHeight="1" x14ac:dyDescent="0.25">
      <c r="A176" s="191">
        <v>170</v>
      </c>
      <c r="B176" s="200" t="str">
        <f>IF('Frais réels'!B175="","",'Frais réels'!B175)</f>
        <v/>
      </c>
      <c r="C176" s="200" t="str">
        <f>IF('Frais réels'!C175="","",'Frais réels'!C175)</f>
        <v/>
      </c>
      <c r="D176" s="200" t="str">
        <f>IF('Frais réels'!D175="","",'Frais réels'!D175)</f>
        <v/>
      </c>
      <c r="E176" s="200" t="str">
        <f>IF('Frais réels'!E175="","",'Frais réels'!E175)</f>
        <v/>
      </c>
      <c r="F176" s="200" t="str">
        <f>IF('Frais réels'!F175="","",'Frais réels'!F175)</f>
        <v/>
      </c>
      <c r="G176" s="224" t="str">
        <f>IF('Frais réels'!G175="","",'Frais réels'!G175)</f>
        <v/>
      </c>
      <c r="H176" s="42"/>
      <c r="I176" s="203" t="str">
        <f t="shared" si="8"/>
        <v/>
      </c>
      <c r="J176" s="205" t="str">
        <f t="shared" si="9"/>
        <v/>
      </c>
      <c r="K176" s="217" t="str">
        <f>IF(F176="", "", IF(E176="Billets de train", "", IF(E176="", "", VLOOKUP(F176,Listes!$G$37:$H$39, 2, FALSE))))</f>
        <v/>
      </c>
      <c r="L176" s="225" t="str">
        <f t="shared" si="10"/>
        <v/>
      </c>
      <c r="M176" s="206"/>
      <c r="N176" s="66"/>
    </row>
    <row r="177" spans="1:14" ht="20.100000000000001" customHeight="1" x14ac:dyDescent="0.25">
      <c r="A177" s="191">
        <v>171</v>
      </c>
      <c r="B177" s="200" t="str">
        <f>IF('Frais réels'!B176="","",'Frais réels'!B176)</f>
        <v/>
      </c>
      <c r="C177" s="200" t="str">
        <f>IF('Frais réels'!C176="","",'Frais réels'!C176)</f>
        <v/>
      </c>
      <c r="D177" s="200" t="str">
        <f>IF('Frais réels'!D176="","",'Frais réels'!D176)</f>
        <v/>
      </c>
      <c r="E177" s="200" t="str">
        <f>IF('Frais réels'!E176="","",'Frais réels'!E176)</f>
        <v/>
      </c>
      <c r="F177" s="200" t="str">
        <f>IF('Frais réels'!F176="","",'Frais réels'!F176)</f>
        <v/>
      </c>
      <c r="G177" s="224" t="str">
        <f>IF('Frais réels'!G176="","",'Frais réels'!G176)</f>
        <v/>
      </c>
      <c r="H177" s="42"/>
      <c r="I177" s="203" t="str">
        <f t="shared" si="8"/>
        <v/>
      </c>
      <c r="J177" s="205" t="str">
        <f t="shared" si="9"/>
        <v/>
      </c>
      <c r="K177" s="217" t="str">
        <f>IF(F177="", "", IF(E177="Billets de train", "", IF(E177="", "", VLOOKUP(F177,Listes!$G$37:$H$39, 2, FALSE))))</f>
        <v/>
      </c>
      <c r="L177" s="225" t="str">
        <f t="shared" si="10"/>
        <v/>
      </c>
      <c r="M177" s="206"/>
      <c r="N177" s="66"/>
    </row>
    <row r="178" spans="1:14" ht="20.100000000000001" customHeight="1" x14ac:dyDescent="0.25">
      <c r="A178" s="191">
        <v>172</v>
      </c>
      <c r="B178" s="200" t="str">
        <f>IF('Frais réels'!B177="","",'Frais réels'!B177)</f>
        <v/>
      </c>
      <c r="C178" s="200" t="str">
        <f>IF('Frais réels'!C177="","",'Frais réels'!C177)</f>
        <v/>
      </c>
      <c r="D178" s="200" t="str">
        <f>IF('Frais réels'!D177="","",'Frais réels'!D177)</f>
        <v/>
      </c>
      <c r="E178" s="200" t="str">
        <f>IF('Frais réels'!E177="","",'Frais réels'!E177)</f>
        <v/>
      </c>
      <c r="F178" s="200" t="str">
        <f>IF('Frais réels'!F177="","",'Frais réels'!F177)</f>
        <v/>
      </c>
      <c r="G178" s="224" t="str">
        <f>IF('Frais réels'!G177="","",'Frais réels'!G177)</f>
        <v/>
      </c>
      <c r="H178" s="42"/>
      <c r="I178" s="203" t="str">
        <f t="shared" si="8"/>
        <v/>
      </c>
      <c r="J178" s="205" t="str">
        <f t="shared" si="9"/>
        <v/>
      </c>
      <c r="K178" s="217" t="str">
        <f>IF(F178="", "", IF(E178="Billets de train", "", IF(E178="", "", VLOOKUP(F178,Listes!$G$37:$H$39, 2, FALSE))))</f>
        <v/>
      </c>
      <c r="L178" s="225" t="str">
        <f t="shared" si="10"/>
        <v/>
      </c>
      <c r="M178" s="206"/>
      <c r="N178" s="66"/>
    </row>
    <row r="179" spans="1:14" ht="20.100000000000001" customHeight="1" x14ac:dyDescent="0.25">
      <c r="A179" s="191">
        <v>173</v>
      </c>
      <c r="B179" s="200" t="str">
        <f>IF('Frais réels'!B178="","",'Frais réels'!B178)</f>
        <v/>
      </c>
      <c r="C179" s="200" t="str">
        <f>IF('Frais réels'!C178="","",'Frais réels'!C178)</f>
        <v/>
      </c>
      <c r="D179" s="200" t="str">
        <f>IF('Frais réels'!D178="","",'Frais réels'!D178)</f>
        <v/>
      </c>
      <c r="E179" s="200" t="str">
        <f>IF('Frais réels'!E178="","",'Frais réels'!E178)</f>
        <v/>
      </c>
      <c r="F179" s="200" t="str">
        <f>IF('Frais réels'!F178="","",'Frais réels'!F178)</f>
        <v/>
      </c>
      <c r="G179" s="224" t="str">
        <f>IF('Frais réels'!G178="","",'Frais réels'!G178)</f>
        <v/>
      </c>
      <c r="H179" s="42"/>
      <c r="I179" s="203" t="str">
        <f t="shared" si="8"/>
        <v/>
      </c>
      <c r="J179" s="205" t="str">
        <f t="shared" si="9"/>
        <v/>
      </c>
      <c r="K179" s="217" t="str">
        <f>IF(F179="", "", IF(E179="Billets de train", "", IF(E179="", "", VLOOKUP(F179,Listes!$G$37:$H$39, 2, FALSE))))</f>
        <v/>
      </c>
      <c r="L179" s="225" t="str">
        <f t="shared" si="10"/>
        <v/>
      </c>
      <c r="M179" s="206"/>
      <c r="N179" s="66"/>
    </row>
    <row r="180" spans="1:14" ht="20.100000000000001" customHeight="1" x14ac:dyDescent="0.25">
      <c r="A180" s="191">
        <v>174</v>
      </c>
      <c r="B180" s="200" t="str">
        <f>IF('Frais réels'!B179="","",'Frais réels'!B179)</f>
        <v/>
      </c>
      <c r="C180" s="200" t="str">
        <f>IF('Frais réels'!C179="","",'Frais réels'!C179)</f>
        <v/>
      </c>
      <c r="D180" s="200" t="str">
        <f>IF('Frais réels'!D179="","",'Frais réels'!D179)</f>
        <v/>
      </c>
      <c r="E180" s="200" t="str">
        <f>IF('Frais réels'!E179="","",'Frais réels'!E179)</f>
        <v/>
      </c>
      <c r="F180" s="200" t="str">
        <f>IF('Frais réels'!F179="","",'Frais réels'!F179)</f>
        <v/>
      </c>
      <c r="G180" s="224" t="str">
        <f>IF('Frais réels'!G179="","",'Frais réels'!G179)</f>
        <v/>
      </c>
      <c r="H180" s="42"/>
      <c r="I180" s="203" t="str">
        <f t="shared" si="8"/>
        <v/>
      </c>
      <c r="J180" s="205" t="str">
        <f t="shared" si="9"/>
        <v/>
      </c>
      <c r="K180" s="217" t="str">
        <f>IF(F180="", "", IF(E180="Billets de train", "", IF(E180="", "", VLOOKUP(F180,Listes!$G$37:$H$39, 2, FALSE))))</f>
        <v/>
      </c>
      <c r="L180" s="225" t="str">
        <f t="shared" si="10"/>
        <v/>
      </c>
      <c r="M180" s="206"/>
      <c r="N180" s="66"/>
    </row>
    <row r="181" spans="1:14" ht="20.100000000000001" customHeight="1" x14ac:dyDescent="0.25">
      <c r="A181" s="191">
        <v>175</v>
      </c>
      <c r="B181" s="200" t="str">
        <f>IF('Frais réels'!B180="","",'Frais réels'!B180)</f>
        <v/>
      </c>
      <c r="C181" s="200" t="str">
        <f>IF('Frais réels'!C180="","",'Frais réels'!C180)</f>
        <v/>
      </c>
      <c r="D181" s="200" t="str">
        <f>IF('Frais réels'!D180="","",'Frais réels'!D180)</f>
        <v/>
      </c>
      <c r="E181" s="200" t="str">
        <f>IF('Frais réels'!E180="","",'Frais réels'!E180)</f>
        <v/>
      </c>
      <c r="F181" s="200" t="str">
        <f>IF('Frais réels'!F180="","",'Frais réels'!F180)</f>
        <v/>
      </c>
      <c r="G181" s="224" t="str">
        <f>IF('Frais réels'!G180="","",'Frais réels'!G180)</f>
        <v/>
      </c>
      <c r="H181" s="42"/>
      <c r="I181" s="203" t="str">
        <f t="shared" si="8"/>
        <v/>
      </c>
      <c r="J181" s="205" t="str">
        <f t="shared" si="9"/>
        <v/>
      </c>
      <c r="K181" s="217" t="str">
        <f>IF(F181="", "", IF(E181="Billets de train", "", IF(E181="", "", VLOOKUP(F181,Listes!$G$37:$H$39, 2, FALSE))))</f>
        <v/>
      </c>
      <c r="L181" s="225" t="str">
        <f t="shared" si="10"/>
        <v/>
      </c>
      <c r="M181" s="206"/>
      <c r="N181" s="66"/>
    </row>
    <row r="182" spans="1:14" ht="20.100000000000001" customHeight="1" x14ac:dyDescent="0.25">
      <c r="A182" s="191">
        <v>176</v>
      </c>
      <c r="B182" s="200" t="str">
        <f>IF('Frais réels'!B181="","",'Frais réels'!B181)</f>
        <v/>
      </c>
      <c r="C182" s="200" t="str">
        <f>IF('Frais réels'!C181="","",'Frais réels'!C181)</f>
        <v/>
      </c>
      <c r="D182" s="200" t="str">
        <f>IF('Frais réels'!D181="","",'Frais réels'!D181)</f>
        <v/>
      </c>
      <c r="E182" s="200" t="str">
        <f>IF('Frais réels'!E181="","",'Frais réels'!E181)</f>
        <v/>
      </c>
      <c r="F182" s="200" t="str">
        <f>IF('Frais réels'!F181="","",'Frais réels'!F181)</f>
        <v/>
      </c>
      <c r="G182" s="224" t="str">
        <f>IF('Frais réels'!G181="","",'Frais réels'!G181)</f>
        <v/>
      </c>
      <c r="H182" s="42"/>
      <c r="I182" s="203" t="str">
        <f t="shared" si="8"/>
        <v/>
      </c>
      <c r="J182" s="205" t="str">
        <f t="shared" si="9"/>
        <v/>
      </c>
      <c r="K182" s="217" t="str">
        <f>IF(F182="", "", IF(E182="Billets de train", "", IF(E182="", "", VLOOKUP(F182,Listes!$G$37:$H$39, 2, FALSE))))</f>
        <v/>
      </c>
      <c r="L182" s="225" t="str">
        <f t="shared" si="10"/>
        <v/>
      </c>
      <c r="M182" s="206"/>
      <c r="N182" s="66"/>
    </row>
    <row r="183" spans="1:14" ht="20.100000000000001" customHeight="1" x14ac:dyDescent="0.25">
      <c r="A183" s="191">
        <v>177</v>
      </c>
      <c r="B183" s="200" t="str">
        <f>IF('Frais réels'!B182="","",'Frais réels'!B182)</f>
        <v/>
      </c>
      <c r="C183" s="200" t="str">
        <f>IF('Frais réels'!C182="","",'Frais réels'!C182)</f>
        <v/>
      </c>
      <c r="D183" s="200" t="str">
        <f>IF('Frais réels'!D182="","",'Frais réels'!D182)</f>
        <v/>
      </c>
      <c r="E183" s="200" t="str">
        <f>IF('Frais réels'!E182="","",'Frais réels'!E182)</f>
        <v/>
      </c>
      <c r="F183" s="200" t="str">
        <f>IF('Frais réels'!F182="","",'Frais réels'!F182)</f>
        <v/>
      </c>
      <c r="G183" s="224" t="str">
        <f>IF('Frais réels'!G182="","",'Frais réels'!G182)</f>
        <v/>
      </c>
      <c r="H183" s="42"/>
      <c r="I183" s="203" t="str">
        <f t="shared" si="8"/>
        <v/>
      </c>
      <c r="J183" s="205" t="str">
        <f t="shared" si="9"/>
        <v/>
      </c>
      <c r="K183" s="217" t="str">
        <f>IF(F183="", "", IF(E183="Billets de train", "", IF(E183="", "", VLOOKUP(F183,Listes!$G$37:$H$39, 2, FALSE))))</f>
        <v/>
      </c>
      <c r="L183" s="225" t="str">
        <f t="shared" si="10"/>
        <v/>
      </c>
      <c r="M183" s="206"/>
      <c r="N183" s="66"/>
    </row>
    <row r="184" spans="1:14" ht="20.100000000000001" customHeight="1" x14ac:dyDescent="0.25">
      <c r="A184" s="191">
        <v>178</v>
      </c>
      <c r="B184" s="200" t="str">
        <f>IF('Frais réels'!B183="","",'Frais réels'!B183)</f>
        <v/>
      </c>
      <c r="C184" s="200" t="str">
        <f>IF('Frais réels'!C183="","",'Frais réels'!C183)</f>
        <v/>
      </c>
      <c r="D184" s="200" t="str">
        <f>IF('Frais réels'!D183="","",'Frais réels'!D183)</f>
        <v/>
      </c>
      <c r="E184" s="200" t="str">
        <f>IF('Frais réels'!E183="","",'Frais réels'!E183)</f>
        <v/>
      </c>
      <c r="F184" s="200" t="str">
        <f>IF('Frais réels'!F183="","",'Frais réels'!F183)</f>
        <v/>
      </c>
      <c r="G184" s="224" t="str">
        <f>IF('Frais réels'!G183="","",'Frais réels'!G183)</f>
        <v/>
      </c>
      <c r="H184" s="42"/>
      <c r="I184" s="203" t="str">
        <f t="shared" si="8"/>
        <v/>
      </c>
      <c r="J184" s="205" t="str">
        <f t="shared" si="9"/>
        <v/>
      </c>
      <c r="K184" s="217" t="str">
        <f>IF(F184="", "", IF(E184="Billets de train", "", IF(E184="", "", VLOOKUP(F184,Listes!$G$37:$H$39, 2, FALSE))))</f>
        <v/>
      </c>
      <c r="L184" s="225" t="str">
        <f t="shared" si="10"/>
        <v/>
      </c>
      <c r="M184" s="206"/>
      <c r="N184" s="66"/>
    </row>
    <row r="185" spans="1:14" ht="20.100000000000001" customHeight="1" x14ac:dyDescent="0.25">
      <c r="A185" s="191">
        <v>179</v>
      </c>
      <c r="B185" s="200" t="str">
        <f>IF('Frais réels'!B184="","",'Frais réels'!B184)</f>
        <v/>
      </c>
      <c r="C185" s="200" t="str">
        <f>IF('Frais réels'!C184="","",'Frais réels'!C184)</f>
        <v/>
      </c>
      <c r="D185" s="200" t="str">
        <f>IF('Frais réels'!D184="","",'Frais réels'!D184)</f>
        <v/>
      </c>
      <c r="E185" s="200" t="str">
        <f>IF('Frais réels'!E184="","",'Frais réels'!E184)</f>
        <v/>
      </c>
      <c r="F185" s="200" t="str">
        <f>IF('Frais réels'!F184="","",'Frais réels'!F184)</f>
        <v/>
      </c>
      <c r="G185" s="224" t="str">
        <f>IF('Frais réels'!G184="","",'Frais réels'!G184)</f>
        <v/>
      </c>
      <c r="H185" s="42"/>
      <c r="I185" s="203" t="str">
        <f t="shared" si="8"/>
        <v/>
      </c>
      <c r="J185" s="205" t="str">
        <f t="shared" si="9"/>
        <v/>
      </c>
      <c r="K185" s="217" t="str">
        <f>IF(F185="", "", IF(E185="Billets de train", "", IF(E185="", "", VLOOKUP(F185,Listes!$G$37:$H$39, 2, FALSE))))</f>
        <v/>
      </c>
      <c r="L185" s="225" t="str">
        <f t="shared" si="10"/>
        <v/>
      </c>
      <c r="M185" s="206"/>
      <c r="N185" s="66"/>
    </row>
    <row r="186" spans="1:14" ht="20.100000000000001" customHeight="1" x14ac:dyDescent="0.25">
      <c r="A186" s="191">
        <v>180</v>
      </c>
      <c r="B186" s="200" t="str">
        <f>IF('Frais réels'!B185="","",'Frais réels'!B185)</f>
        <v/>
      </c>
      <c r="C186" s="200" t="str">
        <f>IF('Frais réels'!C185="","",'Frais réels'!C185)</f>
        <v/>
      </c>
      <c r="D186" s="200" t="str">
        <f>IF('Frais réels'!D185="","",'Frais réels'!D185)</f>
        <v/>
      </c>
      <c r="E186" s="200" t="str">
        <f>IF('Frais réels'!E185="","",'Frais réels'!E185)</f>
        <v/>
      </c>
      <c r="F186" s="200" t="str">
        <f>IF('Frais réels'!F185="","",'Frais réels'!F185)</f>
        <v/>
      </c>
      <c r="G186" s="224" t="str">
        <f>IF('Frais réels'!G185="","",'Frais réels'!G185)</f>
        <v/>
      </c>
      <c r="H186" s="42"/>
      <c r="I186" s="203" t="str">
        <f t="shared" si="8"/>
        <v/>
      </c>
      <c r="J186" s="205" t="str">
        <f t="shared" si="9"/>
        <v/>
      </c>
      <c r="K186" s="217" t="str">
        <f>IF(F186="", "", IF(E186="Billets de train", "", IF(E186="", "", VLOOKUP(F186,Listes!$G$37:$H$39, 2, FALSE))))</f>
        <v/>
      </c>
      <c r="L186" s="225" t="str">
        <f t="shared" si="10"/>
        <v/>
      </c>
      <c r="M186" s="206"/>
      <c r="N186" s="66"/>
    </row>
    <row r="187" spans="1:14" ht="20.100000000000001" customHeight="1" x14ac:dyDescent="0.25">
      <c r="A187" s="191">
        <v>181</v>
      </c>
      <c r="B187" s="200" t="str">
        <f>IF('Frais réels'!B186="","",'Frais réels'!B186)</f>
        <v/>
      </c>
      <c r="C187" s="200" t="str">
        <f>IF('Frais réels'!C186="","",'Frais réels'!C186)</f>
        <v/>
      </c>
      <c r="D187" s="200" t="str">
        <f>IF('Frais réels'!D186="","",'Frais réels'!D186)</f>
        <v/>
      </c>
      <c r="E187" s="200" t="str">
        <f>IF('Frais réels'!E186="","",'Frais réels'!E186)</f>
        <v/>
      </c>
      <c r="F187" s="200" t="str">
        <f>IF('Frais réels'!F186="","",'Frais réels'!F186)</f>
        <v/>
      </c>
      <c r="G187" s="224" t="str">
        <f>IF('Frais réels'!G186="","",'Frais réels'!G186)</f>
        <v/>
      </c>
      <c r="H187" s="42"/>
      <c r="I187" s="203" t="str">
        <f t="shared" si="8"/>
        <v/>
      </c>
      <c r="J187" s="205" t="str">
        <f t="shared" si="9"/>
        <v/>
      </c>
      <c r="K187" s="217" t="str">
        <f>IF(F187="", "", IF(E187="Billets de train", "", IF(E187="", "", VLOOKUP(F187,Listes!$G$37:$H$39, 2, FALSE))))</f>
        <v/>
      </c>
      <c r="L187" s="225" t="str">
        <f t="shared" si="10"/>
        <v/>
      </c>
      <c r="M187" s="206"/>
      <c r="N187" s="66"/>
    </row>
    <row r="188" spans="1:14" ht="20.100000000000001" customHeight="1" x14ac:dyDescent="0.25">
      <c r="A188" s="191">
        <v>182</v>
      </c>
      <c r="B188" s="200" t="str">
        <f>IF('Frais réels'!B187="","",'Frais réels'!B187)</f>
        <v/>
      </c>
      <c r="C188" s="200" t="str">
        <f>IF('Frais réels'!C187="","",'Frais réels'!C187)</f>
        <v/>
      </c>
      <c r="D188" s="200" t="str">
        <f>IF('Frais réels'!D187="","",'Frais réels'!D187)</f>
        <v/>
      </c>
      <c r="E188" s="200" t="str">
        <f>IF('Frais réels'!E187="","",'Frais réels'!E187)</f>
        <v/>
      </c>
      <c r="F188" s="200" t="str">
        <f>IF('Frais réels'!F187="","",'Frais réels'!F187)</f>
        <v/>
      </c>
      <c r="G188" s="224" t="str">
        <f>IF('Frais réels'!G187="","",'Frais réels'!G187)</f>
        <v/>
      </c>
      <c r="H188" s="42"/>
      <c r="I188" s="203" t="str">
        <f t="shared" si="8"/>
        <v/>
      </c>
      <c r="J188" s="205" t="str">
        <f t="shared" si="9"/>
        <v/>
      </c>
      <c r="K188" s="217" t="str">
        <f>IF(F188="", "", IF(E188="Billets de train", "", IF(E188="", "", VLOOKUP(F188,Listes!$G$37:$H$39, 2, FALSE))))</f>
        <v/>
      </c>
      <c r="L188" s="225" t="str">
        <f t="shared" si="10"/>
        <v/>
      </c>
      <c r="M188" s="206"/>
      <c r="N188" s="66"/>
    </row>
    <row r="189" spans="1:14" ht="20.100000000000001" customHeight="1" x14ac:dyDescent="0.25">
      <c r="A189" s="191">
        <v>183</v>
      </c>
      <c r="B189" s="200" t="str">
        <f>IF('Frais réels'!B188="","",'Frais réels'!B188)</f>
        <v/>
      </c>
      <c r="C189" s="200" t="str">
        <f>IF('Frais réels'!C188="","",'Frais réels'!C188)</f>
        <v/>
      </c>
      <c r="D189" s="200" t="str">
        <f>IF('Frais réels'!D188="","",'Frais réels'!D188)</f>
        <v/>
      </c>
      <c r="E189" s="200" t="str">
        <f>IF('Frais réels'!E188="","",'Frais réels'!E188)</f>
        <v/>
      </c>
      <c r="F189" s="200" t="str">
        <f>IF('Frais réels'!F188="","",'Frais réels'!F188)</f>
        <v/>
      </c>
      <c r="G189" s="224" t="str">
        <f>IF('Frais réels'!G188="","",'Frais réels'!G188)</f>
        <v/>
      </c>
      <c r="H189" s="42"/>
      <c r="I189" s="203" t="str">
        <f t="shared" si="8"/>
        <v/>
      </c>
      <c r="J189" s="205" t="str">
        <f t="shared" si="9"/>
        <v/>
      </c>
      <c r="K189" s="217" t="str">
        <f>IF(F189="", "", IF(E189="Billets de train", "", IF(E189="", "", VLOOKUP(F189,Listes!$G$37:$H$39, 2, FALSE))))</f>
        <v/>
      </c>
      <c r="L189" s="225" t="str">
        <f t="shared" si="10"/>
        <v/>
      </c>
      <c r="M189" s="206"/>
      <c r="N189" s="66"/>
    </row>
    <row r="190" spans="1:14" ht="20.100000000000001" customHeight="1" x14ac:dyDescent="0.25">
      <c r="A190" s="191">
        <v>184</v>
      </c>
      <c r="B190" s="200" t="str">
        <f>IF('Frais réels'!B189="","",'Frais réels'!B189)</f>
        <v/>
      </c>
      <c r="C190" s="200" t="str">
        <f>IF('Frais réels'!C189="","",'Frais réels'!C189)</f>
        <v/>
      </c>
      <c r="D190" s="200" t="str">
        <f>IF('Frais réels'!D189="","",'Frais réels'!D189)</f>
        <v/>
      </c>
      <c r="E190" s="200" t="str">
        <f>IF('Frais réels'!E189="","",'Frais réels'!E189)</f>
        <v/>
      </c>
      <c r="F190" s="200" t="str">
        <f>IF('Frais réels'!F189="","",'Frais réels'!F189)</f>
        <v/>
      </c>
      <c r="G190" s="224" t="str">
        <f>IF('Frais réels'!G189="","",'Frais réels'!G189)</f>
        <v/>
      </c>
      <c r="H190" s="42"/>
      <c r="I190" s="203" t="str">
        <f t="shared" si="8"/>
        <v/>
      </c>
      <c r="J190" s="205" t="str">
        <f t="shared" si="9"/>
        <v/>
      </c>
      <c r="K190" s="217" t="str">
        <f>IF(F190="", "", IF(E190="Billets de train", "", IF(E190="", "", VLOOKUP(F190,Listes!$G$37:$H$39, 2, FALSE))))</f>
        <v/>
      </c>
      <c r="L190" s="225" t="str">
        <f t="shared" si="10"/>
        <v/>
      </c>
      <c r="M190" s="206"/>
      <c r="N190" s="66"/>
    </row>
    <row r="191" spans="1:14" ht="20.100000000000001" customHeight="1" x14ac:dyDescent="0.25">
      <c r="A191" s="191">
        <v>185</v>
      </c>
      <c r="B191" s="200" t="str">
        <f>IF('Frais réels'!B190="","",'Frais réels'!B190)</f>
        <v/>
      </c>
      <c r="C191" s="200" t="str">
        <f>IF('Frais réels'!C190="","",'Frais réels'!C190)</f>
        <v/>
      </c>
      <c r="D191" s="200" t="str">
        <f>IF('Frais réels'!D190="","",'Frais réels'!D190)</f>
        <v/>
      </c>
      <c r="E191" s="200" t="str">
        <f>IF('Frais réels'!E190="","",'Frais réels'!E190)</f>
        <v/>
      </c>
      <c r="F191" s="200" t="str">
        <f>IF('Frais réels'!F190="","",'Frais réels'!F190)</f>
        <v/>
      </c>
      <c r="G191" s="224" t="str">
        <f>IF('Frais réels'!G190="","",'Frais réels'!G190)</f>
        <v/>
      </c>
      <c r="H191" s="42"/>
      <c r="I191" s="203" t="str">
        <f t="shared" si="8"/>
        <v/>
      </c>
      <c r="J191" s="205" t="str">
        <f t="shared" si="9"/>
        <v/>
      </c>
      <c r="K191" s="217" t="str">
        <f>IF(F191="", "", IF(E191="Billets de train", "", IF(E191="", "", VLOOKUP(F191,Listes!$G$37:$H$39, 2, FALSE))))</f>
        <v/>
      </c>
      <c r="L191" s="225" t="str">
        <f t="shared" si="10"/>
        <v/>
      </c>
      <c r="M191" s="206"/>
      <c r="N191" s="66"/>
    </row>
    <row r="192" spans="1:14" ht="20.100000000000001" customHeight="1" x14ac:dyDescent="0.25">
      <c r="A192" s="191">
        <v>186</v>
      </c>
      <c r="B192" s="200" t="str">
        <f>IF('Frais réels'!B191="","",'Frais réels'!B191)</f>
        <v/>
      </c>
      <c r="C192" s="200" t="str">
        <f>IF('Frais réels'!C191="","",'Frais réels'!C191)</f>
        <v/>
      </c>
      <c r="D192" s="200" t="str">
        <f>IF('Frais réels'!D191="","",'Frais réels'!D191)</f>
        <v/>
      </c>
      <c r="E192" s="200" t="str">
        <f>IF('Frais réels'!E191="","",'Frais réels'!E191)</f>
        <v/>
      </c>
      <c r="F192" s="200" t="str">
        <f>IF('Frais réels'!F191="","",'Frais réels'!F191)</f>
        <v/>
      </c>
      <c r="G192" s="224" t="str">
        <f>IF('Frais réels'!G191="","",'Frais réels'!G191)</f>
        <v/>
      </c>
      <c r="H192" s="42"/>
      <c r="I192" s="203" t="str">
        <f t="shared" si="8"/>
        <v/>
      </c>
      <c r="J192" s="205" t="str">
        <f t="shared" si="9"/>
        <v/>
      </c>
      <c r="K192" s="217" t="str">
        <f>IF(F192="", "", IF(E192="Billets de train", "", IF(E192="", "", VLOOKUP(F192,Listes!$G$37:$H$39, 2, FALSE))))</f>
        <v/>
      </c>
      <c r="L192" s="225" t="str">
        <f t="shared" si="10"/>
        <v/>
      </c>
      <c r="M192" s="206"/>
      <c r="N192" s="66"/>
    </row>
    <row r="193" spans="1:14" ht="20.100000000000001" customHeight="1" x14ac:dyDescent="0.25">
      <c r="A193" s="191">
        <v>187</v>
      </c>
      <c r="B193" s="200" t="str">
        <f>IF('Frais réels'!B192="","",'Frais réels'!B192)</f>
        <v/>
      </c>
      <c r="C193" s="200" t="str">
        <f>IF('Frais réels'!C192="","",'Frais réels'!C192)</f>
        <v/>
      </c>
      <c r="D193" s="200" t="str">
        <f>IF('Frais réels'!D192="","",'Frais réels'!D192)</f>
        <v/>
      </c>
      <c r="E193" s="200" t="str">
        <f>IF('Frais réels'!E192="","",'Frais réels'!E192)</f>
        <v/>
      </c>
      <c r="F193" s="200" t="str">
        <f>IF('Frais réels'!F192="","",'Frais réels'!F192)</f>
        <v/>
      </c>
      <c r="G193" s="224" t="str">
        <f>IF('Frais réels'!G192="","",'Frais réels'!G192)</f>
        <v/>
      </c>
      <c r="H193" s="42"/>
      <c r="I193" s="203" t="str">
        <f t="shared" si="8"/>
        <v/>
      </c>
      <c r="J193" s="205" t="str">
        <f t="shared" si="9"/>
        <v/>
      </c>
      <c r="K193" s="217" t="str">
        <f>IF(F193="", "", IF(E193="Billets de train", "", IF(E193="", "", VLOOKUP(F193,Listes!$G$37:$H$39, 2, FALSE))))</f>
        <v/>
      </c>
      <c r="L193" s="225" t="str">
        <f t="shared" si="10"/>
        <v/>
      </c>
      <c r="M193" s="206"/>
      <c r="N193" s="66"/>
    </row>
    <row r="194" spans="1:14" ht="20.100000000000001" customHeight="1" x14ac:dyDescent="0.25">
      <c r="A194" s="191">
        <v>188</v>
      </c>
      <c r="B194" s="200" t="str">
        <f>IF('Frais réels'!B193="","",'Frais réels'!B193)</f>
        <v/>
      </c>
      <c r="C194" s="200" t="str">
        <f>IF('Frais réels'!C193="","",'Frais réels'!C193)</f>
        <v/>
      </c>
      <c r="D194" s="200" t="str">
        <f>IF('Frais réels'!D193="","",'Frais réels'!D193)</f>
        <v/>
      </c>
      <c r="E194" s="200" t="str">
        <f>IF('Frais réels'!E193="","",'Frais réels'!E193)</f>
        <v/>
      </c>
      <c r="F194" s="200" t="str">
        <f>IF('Frais réels'!F193="","",'Frais réels'!F193)</f>
        <v/>
      </c>
      <c r="G194" s="224" t="str">
        <f>IF('Frais réels'!G193="","",'Frais réels'!G193)</f>
        <v/>
      </c>
      <c r="H194" s="42"/>
      <c r="I194" s="203" t="str">
        <f t="shared" si="8"/>
        <v/>
      </c>
      <c r="J194" s="205" t="str">
        <f t="shared" si="9"/>
        <v/>
      </c>
      <c r="K194" s="217" t="str">
        <f>IF(F194="", "", IF(E194="Billets de train", "", IF(E194="", "", VLOOKUP(F194,Listes!$G$37:$H$39, 2, FALSE))))</f>
        <v/>
      </c>
      <c r="L194" s="225" t="str">
        <f t="shared" si="10"/>
        <v/>
      </c>
      <c r="M194" s="206"/>
      <c r="N194" s="66"/>
    </row>
    <row r="195" spans="1:14" ht="20.100000000000001" customHeight="1" x14ac:dyDescent="0.25">
      <c r="A195" s="191">
        <v>189</v>
      </c>
      <c r="B195" s="200" t="str">
        <f>IF('Frais réels'!B194="","",'Frais réels'!B194)</f>
        <v/>
      </c>
      <c r="C195" s="200" t="str">
        <f>IF('Frais réels'!C194="","",'Frais réels'!C194)</f>
        <v/>
      </c>
      <c r="D195" s="200" t="str">
        <f>IF('Frais réels'!D194="","",'Frais réels'!D194)</f>
        <v/>
      </c>
      <c r="E195" s="200" t="str">
        <f>IF('Frais réels'!E194="","",'Frais réels'!E194)</f>
        <v/>
      </c>
      <c r="F195" s="200" t="str">
        <f>IF('Frais réels'!F194="","",'Frais réels'!F194)</f>
        <v/>
      </c>
      <c r="G195" s="224" t="str">
        <f>IF('Frais réels'!G194="","",'Frais réels'!G194)</f>
        <v/>
      </c>
      <c r="H195" s="42"/>
      <c r="I195" s="203" t="str">
        <f t="shared" si="8"/>
        <v/>
      </c>
      <c r="J195" s="205" t="str">
        <f t="shared" si="9"/>
        <v/>
      </c>
      <c r="K195" s="217" t="str">
        <f>IF(F195="", "", IF(E195="Billets de train", "", IF(E195="", "", VLOOKUP(F195,Listes!$G$37:$H$39, 2, FALSE))))</f>
        <v/>
      </c>
      <c r="L195" s="225" t="str">
        <f t="shared" si="10"/>
        <v/>
      </c>
      <c r="M195" s="206"/>
      <c r="N195" s="66"/>
    </row>
    <row r="196" spans="1:14" ht="20.100000000000001" customHeight="1" x14ac:dyDescent="0.25">
      <c r="A196" s="191">
        <v>190</v>
      </c>
      <c r="B196" s="200" t="str">
        <f>IF('Frais réels'!B195="","",'Frais réels'!B195)</f>
        <v/>
      </c>
      <c r="C196" s="200" t="str">
        <f>IF('Frais réels'!C195="","",'Frais réels'!C195)</f>
        <v/>
      </c>
      <c r="D196" s="200" t="str">
        <f>IF('Frais réels'!D195="","",'Frais réels'!D195)</f>
        <v/>
      </c>
      <c r="E196" s="200" t="str">
        <f>IF('Frais réels'!E195="","",'Frais réels'!E195)</f>
        <v/>
      </c>
      <c r="F196" s="200" t="str">
        <f>IF('Frais réels'!F195="","",'Frais réels'!F195)</f>
        <v/>
      </c>
      <c r="G196" s="224" t="str">
        <f>IF('Frais réels'!G195="","",'Frais réels'!G195)</f>
        <v/>
      </c>
      <c r="H196" s="42"/>
      <c r="I196" s="203" t="str">
        <f t="shared" si="8"/>
        <v/>
      </c>
      <c r="J196" s="205" t="str">
        <f t="shared" si="9"/>
        <v/>
      </c>
      <c r="K196" s="217" t="str">
        <f>IF(F196="", "", IF(E196="Billets de train", "", IF(E196="", "", VLOOKUP(F196,Listes!$G$37:$H$39, 2, FALSE))))</f>
        <v/>
      </c>
      <c r="L196" s="225" t="str">
        <f t="shared" si="10"/>
        <v/>
      </c>
      <c r="M196" s="206"/>
      <c r="N196" s="66"/>
    </row>
    <row r="197" spans="1:14" ht="20.100000000000001" customHeight="1" x14ac:dyDescent="0.25">
      <c r="A197" s="191">
        <v>191</v>
      </c>
      <c r="B197" s="200" t="str">
        <f>IF('Frais réels'!B196="","",'Frais réels'!B196)</f>
        <v/>
      </c>
      <c r="C197" s="200" t="str">
        <f>IF('Frais réels'!C196="","",'Frais réels'!C196)</f>
        <v/>
      </c>
      <c r="D197" s="200" t="str">
        <f>IF('Frais réels'!D196="","",'Frais réels'!D196)</f>
        <v/>
      </c>
      <c r="E197" s="200" t="str">
        <f>IF('Frais réels'!E196="","",'Frais réels'!E196)</f>
        <v/>
      </c>
      <c r="F197" s="200" t="str">
        <f>IF('Frais réels'!F196="","",'Frais réels'!F196)</f>
        <v/>
      </c>
      <c r="G197" s="224" t="str">
        <f>IF('Frais réels'!G196="","",'Frais réels'!G196)</f>
        <v/>
      </c>
      <c r="H197" s="42"/>
      <c r="I197" s="203" t="str">
        <f t="shared" si="8"/>
        <v/>
      </c>
      <c r="J197" s="205" t="str">
        <f t="shared" si="9"/>
        <v/>
      </c>
      <c r="K197" s="217" t="str">
        <f>IF(F197="", "", IF(E197="Billets de train", "", IF(E197="", "", VLOOKUP(F197,Listes!$G$37:$H$39, 2, FALSE))))</f>
        <v/>
      </c>
      <c r="L197" s="225" t="str">
        <f t="shared" si="10"/>
        <v/>
      </c>
      <c r="M197" s="206"/>
      <c r="N197" s="66"/>
    </row>
    <row r="198" spans="1:14" ht="20.100000000000001" customHeight="1" x14ac:dyDescent="0.25">
      <c r="A198" s="191">
        <v>192</v>
      </c>
      <c r="B198" s="200" t="str">
        <f>IF('Frais réels'!B197="","",'Frais réels'!B197)</f>
        <v/>
      </c>
      <c r="C198" s="200" t="str">
        <f>IF('Frais réels'!C197="","",'Frais réels'!C197)</f>
        <v/>
      </c>
      <c r="D198" s="200" t="str">
        <f>IF('Frais réels'!D197="","",'Frais réels'!D197)</f>
        <v/>
      </c>
      <c r="E198" s="200" t="str">
        <f>IF('Frais réels'!E197="","",'Frais réels'!E197)</f>
        <v/>
      </c>
      <c r="F198" s="200" t="str">
        <f>IF('Frais réels'!F197="","",'Frais réels'!F197)</f>
        <v/>
      </c>
      <c r="G198" s="224" t="str">
        <f>IF('Frais réels'!G197="","",'Frais réels'!G197)</f>
        <v/>
      </c>
      <c r="H198" s="42"/>
      <c r="I198" s="203" t="str">
        <f t="shared" si="8"/>
        <v/>
      </c>
      <c r="J198" s="205" t="str">
        <f t="shared" si="9"/>
        <v/>
      </c>
      <c r="K198" s="217" t="str">
        <f>IF(F198="", "", IF(E198="Billets de train", "", IF(E198="", "", VLOOKUP(F198,Listes!$G$37:$H$39, 2, FALSE))))</f>
        <v/>
      </c>
      <c r="L198" s="225" t="str">
        <f t="shared" si="10"/>
        <v/>
      </c>
      <c r="M198" s="206"/>
      <c r="N198" s="66"/>
    </row>
    <row r="199" spans="1:14" ht="20.100000000000001" customHeight="1" x14ac:dyDescent="0.25">
      <c r="A199" s="191">
        <v>193</v>
      </c>
      <c r="B199" s="200" t="str">
        <f>IF('Frais réels'!B198="","",'Frais réels'!B198)</f>
        <v/>
      </c>
      <c r="C199" s="200" t="str">
        <f>IF('Frais réels'!C198="","",'Frais réels'!C198)</f>
        <v/>
      </c>
      <c r="D199" s="200" t="str">
        <f>IF('Frais réels'!D198="","",'Frais réels'!D198)</f>
        <v/>
      </c>
      <c r="E199" s="200" t="str">
        <f>IF('Frais réels'!E198="","",'Frais réels'!E198)</f>
        <v/>
      </c>
      <c r="F199" s="200" t="str">
        <f>IF('Frais réels'!F198="","",'Frais réels'!F198)</f>
        <v/>
      </c>
      <c r="G199" s="224" t="str">
        <f>IF('Frais réels'!G198="","",'Frais réels'!G198)</f>
        <v/>
      </c>
      <c r="H199" s="42"/>
      <c r="I199" s="203" t="str">
        <f t="shared" si="8"/>
        <v/>
      </c>
      <c r="J199" s="205" t="str">
        <f t="shared" si="9"/>
        <v/>
      </c>
      <c r="K199" s="217" t="str">
        <f>IF(F199="", "", IF(E199="Billets de train", "", IF(E199="", "", VLOOKUP(F199,Listes!$G$37:$H$39, 2, FALSE))))</f>
        <v/>
      </c>
      <c r="L199" s="225" t="str">
        <f t="shared" si="10"/>
        <v/>
      </c>
      <c r="M199" s="206"/>
      <c r="N199" s="66"/>
    </row>
    <row r="200" spans="1:14" ht="20.100000000000001" customHeight="1" x14ac:dyDescent="0.25">
      <c r="A200" s="191">
        <v>194</v>
      </c>
      <c r="B200" s="200" t="str">
        <f>IF('Frais réels'!B199="","",'Frais réels'!B199)</f>
        <v/>
      </c>
      <c r="C200" s="200" t="str">
        <f>IF('Frais réels'!C199="","",'Frais réels'!C199)</f>
        <v/>
      </c>
      <c r="D200" s="200" t="str">
        <f>IF('Frais réels'!D199="","",'Frais réels'!D199)</f>
        <v/>
      </c>
      <c r="E200" s="200" t="str">
        <f>IF('Frais réels'!E199="","",'Frais réels'!E199)</f>
        <v/>
      </c>
      <c r="F200" s="200" t="str">
        <f>IF('Frais réels'!F199="","",'Frais réels'!F199)</f>
        <v/>
      </c>
      <c r="G200" s="224" t="str">
        <f>IF('Frais réels'!G199="","",'Frais réels'!G199)</f>
        <v/>
      </c>
      <c r="H200" s="42"/>
      <c r="I200" s="203" t="str">
        <f t="shared" ref="I200:I263" si="11">IF($G200="","",IF($H200&gt;$G200,"Le montant éligible ne peut etre supérieur au montant présenté",""))</f>
        <v/>
      </c>
      <c r="J200" s="205" t="str">
        <f t="shared" ref="J200:J263" si="12">IF(OR(H200=0, ISBLANK(H200)), "", H200)</f>
        <v/>
      </c>
      <c r="K200" s="217" t="str">
        <f>IF(F200="", "", IF(E200="Billets de train", "", IF(E200="", "", VLOOKUP(F200,Listes!$G$37:$H$39, 2, FALSE))))</f>
        <v/>
      </c>
      <c r="L200" s="225" t="str">
        <f t="shared" ref="L200:L263" si="13">IF(J200="", "", IF(MIN(J200,K200)=0, "", MIN(J200,K200)))</f>
        <v/>
      </c>
      <c r="M200" s="206"/>
      <c r="N200" s="66"/>
    </row>
    <row r="201" spans="1:14" ht="20.100000000000001" customHeight="1" x14ac:dyDescent="0.25">
      <c r="A201" s="191">
        <v>195</v>
      </c>
      <c r="B201" s="200" t="str">
        <f>IF('Frais réels'!B200="","",'Frais réels'!B200)</f>
        <v/>
      </c>
      <c r="C201" s="200" t="str">
        <f>IF('Frais réels'!C200="","",'Frais réels'!C200)</f>
        <v/>
      </c>
      <c r="D201" s="200" t="str">
        <f>IF('Frais réels'!D200="","",'Frais réels'!D200)</f>
        <v/>
      </c>
      <c r="E201" s="200" t="str">
        <f>IF('Frais réels'!E200="","",'Frais réels'!E200)</f>
        <v/>
      </c>
      <c r="F201" s="200" t="str">
        <f>IF('Frais réels'!F200="","",'Frais réels'!F200)</f>
        <v/>
      </c>
      <c r="G201" s="224" t="str">
        <f>IF('Frais réels'!G200="","",'Frais réels'!G200)</f>
        <v/>
      </c>
      <c r="H201" s="42"/>
      <c r="I201" s="203" t="str">
        <f t="shared" si="11"/>
        <v/>
      </c>
      <c r="J201" s="205" t="str">
        <f t="shared" si="12"/>
        <v/>
      </c>
      <c r="K201" s="217" t="str">
        <f>IF(F201="", "", IF(E201="Billets de train", "", IF(E201="", "", VLOOKUP(F201,Listes!$G$37:$H$39, 2, FALSE))))</f>
        <v/>
      </c>
      <c r="L201" s="225" t="str">
        <f t="shared" si="13"/>
        <v/>
      </c>
      <c r="M201" s="206"/>
      <c r="N201" s="66"/>
    </row>
    <row r="202" spans="1:14" ht="20.100000000000001" customHeight="1" x14ac:dyDescent="0.25">
      <c r="A202" s="191">
        <v>196</v>
      </c>
      <c r="B202" s="200" t="str">
        <f>IF('Frais réels'!B201="","",'Frais réels'!B201)</f>
        <v/>
      </c>
      <c r="C202" s="200" t="str">
        <f>IF('Frais réels'!C201="","",'Frais réels'!C201)</f>
        <v/>
      </c>
      <c r="D202" s="200" t="str">
        <f>IF('Frais réels'!D201="","",'Frais réels'!D201)</f>
        <v/>
      </c>
      <c r="E202" s="200" t="str">
        <f>IF('Frais réels'!E201="","",'Frais réels'!E201)</f>
        <v/>
      </c>
      <c r="F202" s="200" t="str">
        <f>IF('Frais réels'!F201="","",'Frais réels'!F201)</f>
        <v/>
      </c>
      <c r="G202" s="224" t="str">
        <f>IF('Frais réels'!G201="","",'Frais réels'!G201)</f>
        <v/>
      </c>
      <c r="H202" s="42"/>
      <c r="I202" s="203" t="str">
        <f t="shared" si="11"/>
        <v/>
      </c>
      <c r="J202" s="205" t="str">
        <f t="shared" si="12"/>
        <v/>
      </c>
      <c r="K202" s="217" t="str">
        <f>IF(F202="", "", IF(E202="Billets de train", "", IF(E202="", "", VLOOKUP(F202,Listes!$G$37:$H$39, 2, FALSE))))</f>
        <v/>
      </c>
      <c r="L202" s="225" t="str">
        <f t="shared" si="13"/>
        <v/>
      </c>
      <c r="M202" s="206"/>
      <c r="N202" s="66"/>
    </row>
    <row r="203" spans="1:14" ht="20.100000000000001" customHeight="1" x14ac:dyDescent="0.25">
      <c r="A203" s="191">
        <v>197</v>
      </c>
      <c r="B203" s="200" t="str">
        <f>IF('Frais réels'!B202="","",'Frais réels'!B202)</f>
        <v/>
      </c>
      <c r="C203" s="200" t="str">
        <f>IF('Frais réels'!C202="","",'Frais réels'!C202)</f>
        <v/>
      </c>
      <c r="D203" s="200" t="str">
        <f>IF('Frais réels'!D202="","",'Frais réels'!D202)</f>
        <v/>
      </c>
      <c r="E203" s="200" t="str">
        <f>IF('Frais réels'!E202="","",'Frais réels'!E202)</f>
        <v/>
      </c>
      <c r="F203" s="200" t="str">
        <f>IF('Frais réels'!F202="","",'Frais réels'!F202)</f>
        <v/>
      </c>
      <c r="G203" s="224" t="str">
        <f>IF('Frais réels'!G202="","",'Frais réels'!G202)</f>
        <v/>
      </c>
      <c r="H203" s="42"/>
      <c r="I203" s="203" t="str">
        <f t="shared" si="11"/>
        <v/>
      </c>
      <c r="J203" s="205" t="str">
        <f t="shared" si="12"/>
        <v/>
      </c>
      <c r="K203" s="217" t="str">
        <f>IF(F203="", "", IF(E203="Billets de train", "", IF(E203="", "", VLOOKUP(F203,Listes!$G$37:$H$39, 2, FALSE))))</f>
        <v/>
      </c>
      <c r="L203" s="225" t="str">
        <f t="shared" si="13"/>
        <v/>
      </c>
      <c r="M203" s="206"/>
      <c r="N203" s="66"/>
    </row>
    <row r="204" spans="1:14" ht="20.100000000000001" customHeight="1" x14ac:dyDescent="0.25">
      <c r="A204" s="191">
        <v>198</v>
      </c>
      <c r="B204" s="200" t="str">
        <f>IF('Frais réels'!B203="","",'Frais réels'!B203)</f>
        <v/>
      </c>
      <c r="C204" s="200" t="str">
        <f>IF('Frais réels'!C203="","",'Frais réels'!C203)</f>
        <v/>
      </c>
      <c r="D204" s="200" t="str">
        <f>IF('Frais réels'!D203="","",'Frais réels'!D203)</f>
        <v/>
      </c>
      <c r="E204" s="200" t="str">
        <f>IF('Frais réels'!E203="","",'Frais réels'!E203)</f>
        <v/>
      </c>
      <c r="F204" s="200" t="str">
        <f>IF('Frais réels'!F203="","",'Frais réels'!F203)</f>
        <v/>
      </c>
      <c r="G204" s="224" t="str">
        <f>IF('Frais réels'!G203="","",'Frais réels'!G203)</f>
        <v/>
      </c>
      <c r="H204" s="42"/>
      <c r="I204" s="203" t="str">
        <f t="shared" si="11"/>
        <v/>
      </c>
      <c r="J204" s="205" t="str">
        <f t="shared" si="12"/>
        <v/>
      </c>
      <c r="K204" s="217" t="str">
        <f>IF(F204="", "", IF(E204="Billets de train", "", IF(E204="", "", VLOOKUP(F204,Listes!$G$37:$H$39, 2, FALSE))))</f>
        <v/>
      </c>
      <c r="L204" s="225" t="str">
        <f t="shared" si="13"/>
        <v/>
      </c>
      <c r="M204" s="206"/>
      <c r="N204" s="66"/>
    </row>
    <row r="205" spans="1:14" ht="20.100000000000001" customHeight="1" x14ac:dyDescent="0.25">
      <c r="A205" s="191">
        <v>199</v>
      </c>
      <c r="B205" s="200" t="str">
        <f>IF('Frais réels'!B204="","",'Frais réels'!B204)</f>
        <v/>
      </c>
      <c r="C205" s="200" t="str">
        <f>IF('Frais réels'!C204="","",'Frais réels'!C204)</f>
        <v/>
      </c>
      <c r="D205" s="200" t="str">
        <f>IF('Frais réels'!D204="","",'Frais réels'!D204)</f>
        <v/>
      </c>
      <c r="E205" s="200" t="str">
        <f>IF('Frais réels'!E204="","",'Frais réels'!E204)</f>
        <v/>
      </c>
      <c r="F205" s="200" t="str">
        <f>IF('Frais réels'!F204="","",'Frais réels'!F204)</f>
        <v/>
      </c>
      <c r="G205" s="224" t="str">
        <f>IF('Frais réels'!G204="","",'Frais réels'!G204)</f>
        <v/>
      </c>
      <c r="H205" s="42"/>
      <c r="I205" s="203" t="str">
        <f t="shared" si="11"/>
        <v/>
      </c>
      <c r="J205" s="205" t="str">
        <f t="shared" si="12"/>
        <v/>
      </c>
      <c r="K205" s="217" t="str">
        <f>IF(F205="", "", IF(E205="Billets de train", "", IF(E205="", "", VLOOKUP(F205,Listes!$G$37:$H$39, 2, FALSE))))</f>
        <v/>
      </c>
      <c r="L205" s="225" t="str">
        <f t="shared" si="13"/>
        <v/>
      </c>
      <c r="M205" s="206"/>
      <c r="N205" s="66"/>
    </row>
    <row r="206" spans="1:14" ht="20.100000000000001" customHeight="1" x14ac:dyDescent="0.25">
      <c r="A206" s="191">
        <v>200</v>
      </c>
      <c r="B206" s="200" t="str">
        <f>IF('Frais réels'!B205="","",'Frais réels'!B205)</f>
        <v/>
      </c>
      <c r="C206" s="200" t="str">
        <f>IF('Frais réels'!C205="","",'Frais réels'!C205)</f>
        <v/>
      </c>
      <c r="D206" s="200" t="str">
        <f>IF('Frais réels'!D205="","",'Frais réels'!D205)</f>
        <v/>
      </c>
      <c r="E206" s="200" t="str">
        <f>IF('Frais réels'!E205="","",'Frais réels'!E205)</f>
        <v/>
      </c>
      <c r="F206" s="200" t="str">
        <f>IF('Frais réels'!F205="","",'Frais réels'!F205)</f>
        <v/>
      </c>
      <c r="G206" s="224" t="str">
        <f>IF('Frais réels'!G205="","",'Frais réels'!G205)</f>
        <v/>
      </c>
      <c r="H206" s="42"/>
      <c r="I206" s="203" t="str">
        <f t="shared" si="11"/>
        <v/>
      </c>
      <c r="J206" s="205" t="str">
        <f t="shared" si="12"/>
        <v/>
      </c>
      <c r="K206" s="217" t="str">
        <f>IF(F206="", "", IF(E206="Billets de train", "", IF(E206="", "", VLOOKUP(F206,Listes!$G$37:$H$39, 2, FALSE))))</f>
        <v/>
      </c>
      <c r="L206" s="225" t="str">
        <f t="shared" si="13"/>
        <v/>
      </c>
      <c r="M206" s="206"/>
      <c r="N206" s="66"/>
    </row>
    <row r="207" spans="1:14" ht="20.100000000000001" customHeight="1" x14ac:dyDescent="0.25">
      <c r="A207" s="191">
        <v>201</v>
      </c>
      <c r="B207" s="200" t="str">
        <f>IF('Frais réels'!B206="","",'Frais réels'!B206)</f>
        <v/>
      </c>
      <c r="C207" s="200" t="str">
        <f>IF('Frais réels'!C206="","",'Frais réels'!C206)</f>
        <v/>
      </c>
      <c r="D207" s="200" t="str">
        <f>IF('Frais réels'!D206="","",'Frais réels'!D206)</f>
        <v/>
      </c>
      <c r="E207" s="200" t="str">
        <f>IF('Frais réels'!E206="","",'Frais réels'!E206)</f>
        <v/>
      </c>
      <c r="F207" s="200" t="str">
        <f>IF('Frais réels'!F206="","",'Frais réels'!F206)</f>
        <v/>
      </c>
      <c r="G207" s="224" t="str">
        <f>IF('Frais réels'!G206="","",'Frais réels'!G206)</f>
        <v/>
      </c>
      <c r="H207" s="42"/>
      <c r="I207" s="203" t="str">
        <f t="shared" si="11"/>
        <v/>
      </c>
      <c r="J207" s="205" t="str">
        <f t="shared" si="12"/>
        <v/>
      </c>
      <c r="K207" s="217" t="str">
        <f>IF(F207="", "", IF(E207="Billets de train", "", IF(E207="", "", VLOOKUP(F207,Listes!$G$37:$H$39, 2, FALSE))))</f>
        <v/>
      </c>
      <c r="L207" s="225" t="str">
        <f t="shared" si="13"/>
        <v/>
      </c>
      <c r="M207" s="206"/>
      <c r="N207" s="66"/>
    </row>
    <row r="208" spans="1:14" ht="20.100000000000001" customHeight="1" x14ac:dyDescent="0.25">
      <c r="A208" s="191">
        <v>202</v>
      </c>
      <c r="B208" s="200" t="str">
        <f>IF('Frais réels'!B207="","",'Frais réels'!B207)</f>
        <v/>
      </c>
      <c r="C208" s="200" t="str">
        <f>IF('Frais réels'!C207="","",'Frais réels'!C207)</f>
        <v/>
      </c>
      <c r="D208" s="200" t="str">
        <f>IF('Frais réels'!D207="","",'Frais réels'!D207)</f>
        <v/>
      </c>
      <c r="E208" s="200" t="str">
        <f>IF('Frais réels'!E207="","",'Frais réels'!E207)</f>
        <v/>
      </c>
      <c r="F208" s="200" t="str">
        <f>IF('Frais réels'!F207="","",'Frais réels'!F207)</f>
        <v/>
      </c>
      <c r="G208" s="224" t="str">
        <f>IF('Frais réels'!G207="","",'Frais réels'!G207)</f>
        <v/>
      </c>
      <c r="H208" s="42"/>
      <c r="I208" s="203" t="str">
        <f t="shared" si="11"/>
        <v/>
      </c>
      <c r="J208" s="205" t="str">
        <f t="shared" si="12"/>
        <v/>
      </c>
      <c r="K208" s="217" t="str">
        <f>IF(F208="", "", IF(E208="Billets de train", "", IF(E208="", "", VLOOKUP(F208,Listes!$G$37:$H$39, 2, FALSE))))</f>
        <v/>
      </c>
      <c r="L208" s="225" t="str">
        <f t="shared" si="13"/>
        <v/>
      </c>
      <c r="M208" s="206"/>
      <c r="N208" s="66"/>
    </row>
    <row r="209" spans="1:14" ht="20.100000000000001" customHeight="1" x14ac:dyDescent="0.25">
      <c r="A209" s="191">
        <v>203</v>
      </c>
      <c r="B209" s="200" t="str">
        <f>IF('Frais réels'!B208="","",'Frais réels'!B208)</f>
        <v/>
      </c>
      <c r="C209" s="200" t="str">
        <f>IF('Frais réels'!C208="","",'Frais réels'!C208)</f>
        <v/>
      </c>
      <c r="D209" s="200" t="str">
        <f>IF('Frais réels'!D208="","",'Frais réels'!D208)</f>
        <v/>
      </c>
      <c r="E209" s="200" t="str">
        <f>IF('Frais réels'!E208="","",'Frais réels'!E208)</f>
        <v/>
      </c>
      <c r="F209" s="200" t="str">
        <f>IF('Frais réels'!F208="","",'Frais réels'!F208)</f>
        <v/>
      </c>
      <c r="G209" s="224" t="str">
        <f>IF('Frais réels'!G208="","",'Frais réels'!G208)</f>
        <v/>
      </c>
      <c r="H209" s="42"/>
      <c r="I209" s="203" t="str">
        <f t="shared" si="11"/>
        <v/>
      </c>
      <c r="J209" s="205" t="str">
        <f t="shared" si="12"/>
        <v/>
      </c>
      <c r="K209" s="217" t="str">
        <f>IF(F209="", "", IF(E209="Billets de train", "", IF(E209="", "", VLOOKUP(F209,Listes!$G$37:$H$39, 2, FALSE))))</f>
        <v/>
      </c>
      <c r="L209" s="225" t="str">
        <f t="shared" si="13"/>
        <v/>
      </c>
      <c r="M209" s="206"/>
      <c r="N209" s="66"/>
    </row>
    <row r="210" spans="1:14" ht="20.100000000000001" customHeight="1" x14ac:dyDescent="0.25">
      <c r="A210" s="191">
        <v>204</v>
      </c>
      <c r="B210" s="200" t="str">
        <f>IF('Frais réels'!B209="","",'Frais réels'!B209)</f>
        <v/>
      </c>
      <c r="C210" s="200" t="str">
        <f>IF('Frais réels'!C209="","",'Frais réels'!C209)</f>
        <v/>
      </c>
      <c r="D210" s="200" t="str">
        <f>IF('Frais réels'!D209="","",'Frais réels'!D209)</f>
        <v/>
      </c>
      <c r="E210" s="200" t="str">
        <f>IF('Frais réels'!E209="","",'Frais réels'!E209)</f>
        <v/>
      </c>
      <c r="F210" s="200" t="str">
        <f>IF('Frais réels'!F209="","",'Frais réels'!F209)</f>
        <v/>
      </c>
      <c r="G210" s="224" t="str">
        <f>IF('Frais réels'!G209="","",'Frais réels'!G209)</f>
        <v/>
      </c>
      <c r="H210" s="42"/>
      <c r="I210" s="203" t="str">
        <f t="shared" si="11"/>
        <v/>
      </c>
      <c r="J210" s="205" t="str">
        <f t="shared" si="12"/>
        <v/>
      </c>
      <c r="K210" s="217" t="str">
        <f>IF(F210="", "", IF(E210="Billets de train", "", IF(E210="", "", VLOOKUP(F210,Listes!$G$37:$H$39, 2, FALSE))))</f>
        <v/>
      </c>
      <c r="L210" s="225" t="str">
        <f t="shared" si="13"/>
        <v/>
      </c>
      <c r="M210" s="206"/>
      <c r="N210" s="66"/>
    </row>
    <row r="211" spans="1:14" ht="20.100000000000001" customHeight="1" x14ac:dyDescent="0.25">
      <c r="A211" s="191">
        <v>205</v>
      </c>
      <c r="B211" s="200" t="str">
        <f>IF('Frais réels'!B210="","",'Frais réels'!B210)</f>
        <v/>
      </c>
      <c r="C211" s="200" t="str">
        <f>IF('Frais réels'!C210="","",'Frais réels'!C210)</f>
        <v/>
      </c>
      <c r="D211" s="200" t="str">
        <f>IF('Frais réels'!D210="","",'Frais réels'!D210)</f>
        <v/>
      </c>
      <c r="E211" s="200" t="str">
        <f>IF('Frais réels'!E210="","",'Frais réels'!E210)</f>
        <v/>
      </c>
      <c r="F211" s="200" t="str">
        <f>IF('Frais réels'!F210="","",'Frais réels'!F210)</f>
        <v/>
      </c>
      <c r="G211" s="224" t="str">
        <f>IF('Frais réels'!G210="","",'Frais réels'!G210)</f>
        <v/>
      </c>
      <c r="H211" s="42"/>
      <c r="I211" s="203" t="str">
        <f t="shared" si="11"/>
        <v/>
      </c>
      <c r="J211" s="205" t="str">
        <f t="shared" si="12"/>
        <v/>
      </c>
      <c r="K211" s="217" t="str">
        <f>IF(F211="", "", IF(E211="Billets de train", "", IF(E211="", "", VLOOKUP(F211,Listes!$G$37:$H$39, 2, FALSE))))</f>
        <v/>
      </c>
      <c r="L211" s="225" t="str">
        <f t="shared" si="13"/>
        <v/>
      </c>
      <c r="M211" s="206"/>
      <c r="N211" s="66"/>
    </row>
    <row r="212" spans="1:14" ht="20.100000000000001" customHeight="1" x14ac:dyDescent="0.25">
      <c r="A212" s="191">
        <v>206</v>
      </c>
      <c r="B212" s="200" t="str">
        <f>IF('Frais réels'!B211="","",'Frais réels'!B211)</f>
        <v/>
      </c>
      <c r="C212" s="200" t="str">
        <f>IF('Frais réels'!C211="","",'Frais réels'!C211)</f>
        <v/>
      </c>
      <c r="D212" s="200" t="str">
        <f>IF('Frais réels'!D211="","",'Frais réels'!D211)</f>
        <v/>
      </c>
      <c r="E212" s="200" t="str">
        <f>IF('Frais réels'!E211="","",'Frais réels'!E211)</f>
        <v/>
      </c>
      <c r="F212" s="200" t="str">
        <f>IF('Frais réels'!F211="","",'Frais réels'!F211)</f>
        <v/>
      </c>
      <c r="G212" s="224" t="str">
        <f>IF('Frais réels'!G211="","",'Frais réels'!G211)</f>
        <v/>
      </c>
      <c r="H212" s="42"/>
      <c r="I212" s="203" t="str">
        <f t="shared" si="11"/>
        <v/>
      </c>
      <c r="J212" s="205" t="str">
        <f t="shared" si="12"/>
        <v/>
      </c>
      <c r="K212" s="217" t="str">
        <f>IF(F212="", "", IF(E212="Billets de train", "", IF(E212="", "", VLOOKUP(F212,Listes!$G$37:$H$39, 2, FALSE))))</f>
        <v/>
      </c>
      <c r="L212" s="225" t="str">
        <f t="shared" si="13"/>
        <v/>
      </c>
      <c r="M212" s="206"/>
      <c r="N212" s="66"/>
    </row>
    <row r="213" spans="1:14" ht="20.100000000000001" customHeight="1" x14ac:dyDescent="0.25">
      <c r="A213" s="191">
        <v>207</v>
      </c>
      <c r="B213" s="200" t="str">
        <f>IF('Frais réels'!B212="","",'Frais réels'!B212)</f>
        <v/>
      </c>
      <c r="C213" s="200" t="str">
        <f>IF('Frais réels'!C212="","",'Frais réels'!C212)</f>
        <v/>
      </c>
      <c r="D213" s="200" t="str">
        <f>IF('Frais réels'!D212="","",'Frais réels'!D212)</f>
        <v/>
      </c>
      <c r="E213" s="200" t="str">
        <f>IF('Frais réels'!E212="","",'Frais réels'!E212)</f>
        <v/>
      </c>
      <c r="F213" s="200" t="str">
        <f>IF('Frais réels'!F212="","",'Frais réels'!F212)</f>
        <v/>
      </c>
      <c r="G213" s="224" t="str">
        <f>IF('Frais réels'!G212="","",'Frais réels'!G212)</f>
        <v/>
      </c>
      <c r="H213" s="42"/>
      <c r="I213" s="203" t="str">
        <f t="shared" si="11"/>
        <v/>
      </c>
      <c r="J213" s="205" t="str">
        <f t="shared" si="12"/>
        <v/>
      </c>
      <c r="K213" s="217" t="str">
        <f>IF(F213="", "", IF(E213="Billets de train", "", IF(E213="", "", VLOOKUP(F213,Listes!$G$37:$H$39, 2, FALSE))))</f>
        <v/>
      </c>
      <c r="L213" s="225" t="str">
        <f t="shared" si="13"/>
        <v/>
      </c>
      <c r="M213" s="206"/>
      <c r="N213" s="66"/>
    </row>
    <row r="214" spans="1:14" ht="20.100000000000001" customHeight="1" x14ac:dyDescent="0.25">
      <c r="A214" s="191">
        <v>208</v>
      </c>
      <c r="B214" s="200" t="str">
        <f>IF('Frais réels'!B213="","",'Frais réels'!B213)</f>
        <v/>
      </c>
      <c r="C214" s="200" t="str">
        <f>IF('Frais réels'!C213="","",'Frais réels'!C213)</f>
        <v/>
      </c>
      <c r="D214" s="200" t="str">
        <f>IF('Frais réels'!D213="","",'Frais réels'!D213)</f>
        <v/>
      </c>
      <c r="E214" s="200" t="str">
        <f>IF('Frais réels'!E213="","",'Frais réels'!E213)</f>
        <v/>
      </c>
      <c r="F214" s="200" t="str">
        <f>IF('Frais réels'!F213="","",'Frais réels'!F213)</f>
        <v/>
      </c>
      <c r="G214" s="224" t="str">
        <f>IF('Frais réels'!G213="","",'Frais réels'!G213)</f>
        <v/>
      </c>
      <c r="H214" s="42"/>
      <c r="I214" s="203" t="str">
        <f t="shared" si="11"/>
        <v/>
      </c>
      <c r="J214" s="205" t="str">
        <f t="shared" si="12"/>
        <v/>
      </c>
      <c r="K214" s="217" t="str">
        <f>IF(F214="", "", IF(E214="Billets de train", "", IF(E214="", "", VLOOKUP(F214,Listes!$G$37:$H$39, 2, FALSE))))</f>
        <v/>
      </c>
      <c r="L214" s="225" t="str">
        <f t="shared" si="13"/>
        <v/>
      </c>
      <c r="M214" s="206"/>
      <c r="N214" s="66"/>
    </row>
    <row r="215" spans="1:14" ht="20.100000000000001" customHeight="1" x14ac:dyDescent="0.25">
      <c r="A215" s="191">
        <v>209</v>
      </c>
      <c r="B215" s="200" t="str">
        <f>IF('Frais réels'!B214="","",'Frais réels'!B214)</f>
        <v/>
      </c>
      <c r="C215" s="200" t="str">
        <f>IF('Frais réels'!C214="","",'Frais réels'!C214)</f>
        <v/>
      </c>
      <c r="D215" s="200" t="str">
        <f>IF('Frais réels'!D214="","",'Frais réels'!D214)</f>
        <v/>
      </c>
      <c r="E215" s="200" t="str">
        <f>IF('Frais réels'!E214="","",'Frais réels'!E214)</f>
        <v/>
      </c>
      <c r="F215" s="200" t="str">
        <f>IF('Frais réels'!F214="","",'Frais réels'!F214)</f>
        <v/>
      </c>
      <c r="G215" s="224" t="str">
        <f>IF('Frais réels'!G214="","",'Frais réels'!G214)</f>
        <v/>
      </c>
      <c r="H215" s="42"/>
      <c r="I215" s="203" t="str">
        <f t="shared" si="11"/>
        <v/>
      </c>
      <c r="J215" s="205" t="str">
        <f t="shared" si="12"/>
        <v/>
      </c>
      <c r="K215" s="217" t="str">
        <f>IF(F215="", "", IF(E215="Billets de train", "", IF(E215="", "", VLOOKUP(F215,Listes!$G$37:$H$39, 2, FALSE))))</f>
        <v/>
      </c>
      <c r="L215" s="225" t="str">
        <f t="shared" si="13"/>
        <v/>
      </c>
      <c r="M215" s="206"/>
      <c r="N215" s="66"/>
    </row>
    <row r="216" spans="1:14" ht="20.100000000000001" customHeight="1" x14ac:dyDescent="0.25">
      <c r="A216" s="191">
        <v>210</v>
      </c>
      <c r="B216" s="200" t="str">
        <f>IF('Frais réels'!B215="","",'Frais réels'!B215)</f>
        <v/>
      </c>
      <c r="C216" s="200" t="str">
        <f>IF('Frais réels'!C215="","",'Frais réels'!C215)</f>
        <v/>
      </c>
      <c r="D216" s="200" t="str">
        <f>IF('Frais réels'!D215="","",'Frais réels'!D215)</f>
        <v/>
      </c>
      <c r="E216" s="200" t="str">
        <f>IF('Frais réels'!E215="","",'Frais réels'!E215)</f>
        <v/>
      </c>
      <c r="F216" s="200" t="str">
        <f>IF('Frais réels'!F215="","",'Frais réels'!F215)</f>
        <v/>
      </c>
      <c r="G216" s="224" t="str">
        <f>IF('Frais réels'!G215="","",'Frais réels'!G215)</f>
        <v/>
      </c>
      <c r="H216" s="42"/>
      <c r="I216" s="203" t="str">
        <f t="shared" si="11"/>
        <v/>
      </c>
      <c r="J216" s="205" t="str">
        <f t="shared" si="12"/>
        <v/>
      </c>
      <c r="K216" s="217" t="str">
        <f>IF(F216="", "", IF(E216="Billets de train", "", IF(E216="", "", VLOOKUP(F216,Listes!$G$37:$H$39, 2, FALSE))))</f>
        <v/>
      </c>
      <c r="L216" s="225" t="str">
        <f t="shared" si="13"/>
        <v/>
      </c>
      <c r="M216" s="206"/>
      <c r="N216" s="66"/>
    </row>
    <row r="217" spans="1:14" ht="20.100000000000001" customHeight="1" x14ac:dyDescent="0.25">
      <c r="A217" s="191">
        <v>211</v>
      </c>
      <c r="B217" s="200" t="str">
        <f>IF('Frais réels'!B216="","",'Frais réels'!B216)</f>
        <v/>
      </c>
      <c r="C217" s="200" t="str">
        <f>IF('Frais réels'!C216="","",'Frais réels'!C216)</f>
        <v/>
      </c>
      <c r="D217" s="200" t="str">
        <f>IF('Frais réels'!D216="","",'Frais réels'!D216)</f>
        <v/>
      </c>
      <c r="E217" s="200" t="str">
        <f>IF('Frais réels'!E216="","",'Frais réels'!E216)</f>
        <v/>
      </c>
      <c r="F217" s="200" t="str">
        <f>IF('Frais réels'!F216="","",'Frais réels'!F216)</f>
        <v/>
      </c>
      <c r="G217" s="224" t="str">
        <f>IF('Frais réels'!G216="","",'Frais réels'!G216)</f>
        <v/>
      </c>
      <c r="H217" s="42"/>
      <c r="I217" s="203" t="str">
        <f t="shared" si="11"/>
        <v/>
      </c>
      <c r="J217" s="205" t="str">
        <f t="shared" si="12"/>
        <v/>
      </c>
      <c r="K217" s="217" t="str">
        <f>IF(F217="", "", IF(E217="Billets de train", "", IF(E217="", "", VLOOKUP(F217,Listes!$G$37:$H$39, 2, FALSE))))</f>
        <v/>
      </c>
      <c r="L217" s="225" t="str">
        <f t="shared" si="13"/>
        <v/>
      </c>
      <c r="M217" s="206"/>
      <c r="N217" s="66"/>
    </row>
    <row r="218" spans="1:14" ht="20.100000000000001" customHeight="1" x14ac:dyDescent="0.25">
      <c r="A218" s="191">
        <v>212</v>
      </c>
      <c r="B218" s="200" t="str">
        <f>IF('Frais réels'!B217="","",'Frais réels'!B217)</f>
        <v/>
      </c>
      <c r="C218" s="200" t="str">
        <f>IF('Frais réels'!C217="","",'Frais réels'!C217)</f>
        <v/>
      </c>
      <c r="D218" s="200" t="str">
        <f>IF('Frais réels'!D217="","",'Frais réels'!D217)</f>
        <v/>
      </c>
      <c r="E218" s="200" t="str">
        <f>IF('Frais réels'!E217="","",'Frais réels'!E217)</f>
        <v/>
      </c>
      <c r="F218" s="200" t="str">
        <f>IF('Frais réels'!F217="","",'Frais réels'!F217)</f>
        <v/>
      </c>
      <c r="G218" s="224" t="str">
        <f>IF('Frais réels'!G217="","",'Frais réels'!G217)</f>
        <v/>
      </c>
      <c r="H218" s="42"/>
      <c r="I218" s="203" t="str">
        <f t="shared" si="11"/>
        <v/>
      </c>
      <c r="J218" s="205" t="str">
        <f t="shared" si="12"/>
        <v/>
      </c>
      <c r="K218" s="217" t="str">
        <f>IF(F218="", "", IF(E218="Billets de train", "", IF(E218="", "", VLOOKUP(F218,Listes!$G$37:$H$39, 2, FALSE))))</f>
        <v/>
      </c>
      <c r="L218" s="225" t="str">
        <f t="shared" si="13"/>
        <v/>
      </c>
      <c r="M218" s="206"/>
      <c r="N218" s="66"/>
    </row>
    <row r="219" spans="1:14" ht="20.100000000000001" customHeight="1" x14ac:dyDescent="0.25">
      <c r="A219" s="191">
        <v>213</v>
      </c>
      <c r="B219" s="200" t="str">
        <f>IF('Frais réels'!B218="","",'Frais réels'!B218)</f>
        <v/>
      </c>
      <c r="C219" s="200" t="str">
        <f>IF('Frais réels'!C218="","",'Frais réels'!C218)</f>
        <v/>
      </c>
      <c r="D219" s="200" t="str">
        <f>IF('Frais réels'!D218="","",'Frais réels'!D218)</f>
        <v/>
      </c>
      <c r="E219" s="200" t="str">
        <f>IF('Frais réels'!E218="","",'Frais réels'!E218)</f>
        <v/>
      </c>
      <c r="F219" s="200" t="str">
        <f>IF('Frais réels'!F218="","",'Frais réels'!F218)</f>
        <v/>
      </c>
      <c r="G219" s="224" t="str">
        <f>IF('Frais réels'!G218="","",'Frais réels'!G218)</f>
        <v/>
      </c>
      <c r="H219" s="42"/>
      <c r="I219" s="203" t="str">
        <f t="shared" si="11"/>
        <v/>
      </c>
      <c r="J219" s="205" t="str">
        <f t="shared" si="12"/>
        <v/>
      </c>
      <c r="K219" s="217" t="str">
        <f>IF(F219="", "", IF(E219="Billets de train", "", IF(E219="", "", VLOOKUP(F219,Listes!$G$37:$H$39, 2, FALSE))))</f>
        <v/>
      </c>
      <c r="L219" s="225" t="str">
        <f t="shared" si="13"/>
        <v/>
      </c>
      <c r="M219" s="206"/>
      <c r="N219" s="66"/>
    </row>
    <row r="220" spans="1:14" ht="20.100000000000001" customHeight="1" x14ac:dyDescent="0.25">
      <c r="A220" s="191">
        <v>214</v>
      </c>
      <c r="B220" s="200" t="str">
        <f>IF('Frais réels'!B219="","",'Frais réels'!B219)</f>
        <v/>
      </c>
      <c r="C220" s="200" t="str">
        <f>IF('Frais réels'!C219="","",'Frais réels'!C219)</f>
        <v/>
      </c>
      <c r="D220" s="200" t="str">
        <f>IF('Frais réels'!D219="","",'Frais réels'!D219)</f>
        <v/>
      </c>
      <c r="E220" s="200" t="str">
        <f>IF('Frais réels'!E219="","",'Frais réels'!E219)</f>
        <v/>
      </c>
      <c r="F220" s="200" t="str">
        <f>IF('Frais réels'!F219="","",'Frais réels'!F219)</f>
        <v/>
      </c>
      <c r="G220" s="224" t="str">
        <f>IF('Frais réels'!G219="","",'Frais réels'!G219)</f>
        <v/>
      </c>
      <c r="H220" s="42"/>
      <c r="I220" s="203" t="str">
        <f t="shared" si="11"/>
        <v/>
      </c>
      <c r="J220" s="205" t="str">
        <f t="shared" si="12"/>
        <v/>
      </c>
      <c r="K220" s="217" t="str">
        <f>IF(F220="", "", IF(E220="Billets de train", "", IF(E220="", "", VLOOKUP(F220,Listes!$G$37:$H$39, 2, FALSE))))</f>
        <v/>
      </c>
      <c r="L220" s="225" t="str">
        <f t="shared" si="13"/>
        <v/>
      </c>
      <c r="M220" s="206"/>
      <c r="N220" s="66"/>
    </row>
    <row r="221" spans="1:14" ht="20.100000000000001" customHeight="1" x14ac:dyDescent="0.25">
      <c r="A221" s="191">
        <v>215</v>
      </c>
      <c r="B221" s="200" t="str">
        <f>IF('Frais réels'!B220="","",'Frais réels'!B220)</f>
        <v/>
      </c>
      <c r="C221" s="200" t="str">
        <f>IF('Frais réels'!C220="","",'Frais réels'!C220)</f>
        <v/>
      </c>
      <c r="D221" s="200" t="str">
        <f>IF('Frais réels'!D220="","",'Frais réels'!D220)</f>
        <v/>
      </c>
      <c r="E221" s="200" t="str">
        <f>IF('Frais réels'!E220="","",'Frais réels'!E220)</f>
        <v/>
      </c>
      <c r="F221" s="200" t="str">
        <f>IF('Frais réels'!F220="","",'Frais réels'!F220)</f>
        <v/>
      </c>
      <c r="G221" s="224" t="str">
        <f>IF('Frais réels'!G220="","",'Frais réels'!G220)</f>
        <v/>
      </c>
      <c r="H221" s="42"/>
      <c r="I221" s="203" t="str">
        <f t="shared" si="11"/>
        <v/>
      </c>
      <c r="J221" s="205" t="str">
        <f t="shared" si="12"/>
        <v/>
      </c>
      <c r="K221" s="217" t="str">
        <f>IF(F221="", "", IF(E221="Billets de train", "", IF(E221="", "", VLOOKUP(F221,Listes!$G$37:$H$39, 2, FALSE))))</f>
        <v/>
      </c>
      <c r="L221" s="225" t="str">
        <f t="shared" si="13"/>
        <v/>
      </c>
      <c r="M221" s="206"/>
      <c r="N221" s="66"/>
    </row>
    <row r="222" spans="1:14" ht="20.100000000000001" customHeight="1" x14ac:dyDescent="0.25">
      <c r="A222" s="191">
        <v>216</v>
      </c>
      <c r="B222" s="200" t="str">
        <f>IF('Frais réels'!B221="","",'Frais réels'!B221)</f>
        <v/>
      </c>
      <c r="C222" s="200" t="str">
        <f>IF('Frais réels'!C221="","",'Frais réels'!C221)</f>
        <v/>
      </c>
      <c r="D222" s="200" t="str">
        <f>IF('Frais réels'!D221="","",'Frais réels'!D221)</f>
        <v/>
      </c>
      <c r="E222" s="200" t="str">
        <f>IF('Frais réels'!E221="","",'Frais réels'!E221)</f>
        <v/>
      </c>
      <c r="F222" s="200" t="str">
        <f>IF('Frais réels'!F221="","",'Frais réels'!F221)</f>
        <v/>
      </c>
      <c r="G222" s="224" t="str">
        <f>IF('Frais réels'!G221="","",'Frais réels'!G221)</f>
        <v/>
      </c>
      <c r="H222" s="42"/>
      <c r="I222" s="203" t="str">
        <f t="shared" si="11"/>
        <v/>
      </c>
      <c r="J222" s="205" t="str">
        <f t="shared" si="12"/>
        <v/>
      </c>
      <c r="K222" s="217" t="str">
        <f>IF(F222="", "", IF(E222="Billets de train", "", IF(E222="", "", VLOOKUP(F222,Listes!$G$37:$H$39, 2, FALSE))))</f>
        <v/>
      </c>
      <c r="L222" s="225" t="str">
        <f t="shared" si="13"/>
        <v/>
      </c>
      <c r="M222" s="206"/>
      <c r="N222" s="66"/>
    </row>
    <row r="223" spans="1:14" ht="20.100000000000001" customHeight="1" x14ac:dyDescent="0.25">
      <c r="A223" s="191">
        <v>217</v>
      </c>
      <c r="B223" s="200" t="str">
        <f>IF('Frais réels'!B222="","",'Frais réels'!B222)</f>
        <v/>
      </c>
      <c r="C223" s="200" t="str">
        <f>IF('Frais réels'!C222="","",'Frais réels'!C222)</f>
        <v/>
      </c>
      <c r="D223" s="200" t="str">
        <f>IF('Frais réels'!D222="","",'Frais réels'!D222)</f>
        <v/>
      </c>
      <c r="E223" s="200" t="str">
        <f>IF('Frais réels'!E222="","",'Frais réels'!E222)</f>
        <v/>
      </c>
      <c r="F223" s="200" t="str">
        <f>IF('Frais réels'!F222="","",'Frais réels'!F222)</f>
        <v/>
      </c>
      <c r="G223" s="224" t="str">
        <f>IF('Frais réels'!G222="","",'Frais réels'!G222)</f>
        <v/>
      </c>
      <c r="H223" s="42"/>
      <c r="I223" s="203" t="str">
        <f t="shared" si="11"/>
        <v/>
      </c>
      <c r="J223" s="205" t="str">
        <f t="shared" si="12"/>
        <v/>
      </c>
      <c r="K223" s="217" t="str">
        <f>IF(F223="", "", IF(E223="Billets de train", "", IF(E223="", "", VLOOKUP(F223,Listes!$G$37:$H$39, 2, FALSE))))</f>
        <v/>
      </c>
      <c r="L223" s="225" t="str">
        <f t="shared" si="13"/>
        <v/>
      </c>
      <c r="M223" s="206"/>
      <c r="N223" s="66"/>
    </row>
    <row r="224" spans="1:14" ht="20.100000000000001" customHeight="1" x14ac:dyDescent="0.25">
      <c r="A224" s="191">
        <v>218</v>
      </c>
      <c r="B224" s="200" t="str">
        <f>IF('Frais réels'!B223="","",'Frais réels'!B223)</f>
        <v/>
      </c>
      <c r="C224" s="200" t="str">
        <f>IF('Frais réels'!C223="","",'Frais réels'!C223)</f>
        <v/>
      </c>
      <c r="D224" s="200" t="str">
        <f>IF('Frais réels'!D223="","",'Frais réels'!D223)</f>
        <v/>
      </c>
      <c r="E224" s="200" t="str">
        <f>IF('Frais réels'!E223="","",'Frais réels'!E223)</f>
        <v/>
      </c>
      <c r="F224" s="200" t="str">
        <f>IF('Frais réels'!F223="","",'Frais réels'!F223)</f>
        <v/>
      </c>
      <c r="G224" s="224" t="str">
        <f>IF('Frais réels'!G223="","",'Frais réels'!G223)</f>
        <v/>
      </c>
      <c r="H224" s="42"/>
      <c r="I224" s="203" t="str">
        <f t="shared" si="11"/>
        <v/>
      </c>
      <c r="J224" s="205" t="str">
        <f t="shared" si="12"/>
        <v/>
      </c>
      <c r="K224" s="217" t="str">
        <f>IF(F224="", "", IF(E224="Billets de train", "", IF(E224="", "", VLOOKUP(F224,Listes!$G$37:$H$39, 2, FALSE))))</f>
        <v/>
      </c>
      <c r="L224" s="225" t="str">
        <f t="shared" si="13"/>
        <v/>
      </c>
      <c r="M224" s="206"/>
      <c r="N224" s="66"/>
    </row>
    <row r="225" spans="1:14" ht="20.100000000000001" customHeight="1" x14ac:dyDescent="0.25">
      <c r="A225" s="191">
        <v>219</v>
      </c>
      <c r="B225" s="200" t="str">
        <f>IF('Frais réels'!B224="","",'Frais réels'!B224)</f>
        <v/>
      </c>
      <c r="C225" s="200" t="str">
        <f>IF('Frais réels'!C224="","",'Frais réels'!C224)</f>
        <v/>
      </c>
      <c r="D225" s="200" t="str">
        <f>IF('Frais réels'!D224="","",'Frais réels'!D224)</f>
        <v/>
      </c>
      <c r="E225" s="200" t="str">
        <f>IF('Frais réels'!E224="","",'Frais réels'!E224)</f>
        <v/>
      </c>
      <c r="F225" s="200" t="str">
        <f>IF('Frais réels'!F224="","",'Frais réels'!F224)</f>
        <v/>
      </c>
      <c r="G225" s="224" t="str">
        <f>IF('Frais réels'!G224="","",'Frais réels'!G224)</f>
        <v/>
      </c>
      <c r="H225" s="42"/>
      <c r="I225" s="203" t="str">
        <f t="shared" si="11"/>
        <v/>
      </c>
      <c r="J225" s="205" t="str">
        <f t="shared" si="12"/>
        <v/>
      </c>
      <c r="K225" s="217" t="str">
        <f>IF(F225="", "", IF(E225="Billets de train", "", IF(E225="", "", VLOOKUP(F225,Listes!$G$37:$H$39, 2, FALSE))))</f>
        <v/>
      </c>
      <c r="L225" s="225" t="str">
        <f t="shared" si="13"/>
        <v/>
      </c>
      <c r="M225" s="206"/>
      <c r="N225" s="66"/>
    </row>
    <row r="226" spans="1:14" ht="20.100000000000001" customHeight="1" x14ac:dyDescent="0.25">
      <c r="A226" s="191">
        <v>220</v>
      </c>
      <c r="B226" s="200" t="str">
        <f>IF('Frais réels'!B225="","",'Frais réels'!B225)</f>
        <v/>
      </c>
      <c r="C226" s="200" t="str">
        <f>IF('Frais réels'!C225="","",'Frais réels'!C225)</f>
        <v/>
      </c>
      <c r="D226" s="200" t="str">
        <f>IF('Frais réels'!D225="","",'Frais réels'!D225)</f>
        <v/>
      </c>
      <c r="E226" s="200" t="str">
        <f>IF('Frais réels'!E225="","",'Frais réels'!E225)</f>
        <v/>
      </c>
      <c r="F226" s="200" t="str">
        <f>IF('Frais réels'!F225="","",'Frais réels'!F225)</f>
        <v/>
      </c>
      <c r="G226" s="224" t="str">
        <f>IF('Frais réels'!G225="","",'Frais réels'!G225)</f>
        <v/>
      </c>
      <c r="H226" s="42"/>
      <c r="I226" s="203" t="str">
        <f t="shared" si="11"/>
        <v/>
      </c>
      <c r="J226" s="205" t="str">
        <f t="shared" si="12"/>
        <v/>
      </c>
      <c r="K226" s="217" t="str">
        <f>IF(F226="", "", IF(E226="Billets de train", "", IF(E226="", "", VLOOKUP(F226,Listes!$G$37:$H$39, 2, FALSE))))</f>
        <v/>
      </c>
      <c r="L226" s="225" t="str">
        <f t="shared" si="13"/>
        <v/>
      </c>
      <c r="M226" s="206"/>
      <c r="N226" s="66"/>
    </row>
    <row r="227" spans="1:14" ht="20.100000000000001" customHeight="1" x14ac:dyDescent="0.25">
      <c r="A227" s="191">
        <v>221</v>
      </c>
      <c r="B227" s="200" t="str">
        <f>IF('Frais réels'!B226="","",'Frais réels'!B226)</f>
        <v/>
      </c>
      <c r="C227" s="200" t="str">
        <f>IF('Frais réels'!C226="","",'Frais réels'!C226)</f>
        <v/>
      </c>
      <c r="D227" s="200" t="str">
        <f>IF('Frais réels'!D226="","",'Frais réels'!D226)</f>
        <v/>
      </c>
      <c r="E227" s="200" t="str">
        <f>IF('Frais réels'!E226="","",'Frais réels'!E226)</f>
        <v/>
      </c>
      <c r="F227" s="200" t="str">
        <f>IF('Frais réels'!F226="","",'Frais réels'!F226)</f>
        <v/>
      </c>
      <c r="G227" s="224" t="str">
        <f>IF('Frais réels'!G226="","",'Frais réels'!G226)</f>
        <v/>
      </c>
      <c r="H227" s="42"/>
      <c r="I227" s="203" t="str">
        <f t="shared" si="11"/>
        <v/>
      </c>
      <c r="J227" s="205" t="str">
        <f t="shared" si="12"/>
        <v/>
      </c>
      <c r="K227" s="217" t="str">
        <f>IF(F227="", "", IF(E227="Billets de train", "", IF(E227="", "", VLOOKUP(F227,Listes!$G$37:$H$39, 2, FALSE))))</f>
        <v/>
      </c>
      <c r="L227" s="225" t="str">
        <f t="shared" si="13"/>
        <v/>
      </c>
      <c r="M227" s="206"/>
      <c r="N227" s="66"/>
    </row>
    <row r="228" spans="1:14" ht="20.100000000000001" customHeight="1" x14ac:dyDescent="0.25">
      <c r="A228" s="191">
        <v>222</v>
      </c>
      <c r="B228" s="200" t="str">
        <f>IF('Frais réels'!B227="","",'Frais réels'!B227)</f>
        <v/>
      </c>
      <c r="C228" s="200" t="str">
        <f>IF('Frais réels'!C227="","",'Frais réels'!C227)</f>
        <v/>
      </c>
      <c r="D228" s="200" t="str">
        <f>IF('Frais réels'!D227="","",'Frais réels'!D227)</f>
        <v/>
      </c>
      <c r="E228" s="200" t="str">
        <f>IF('Frais réels'!E227="","",'Frais réels'!E227)</f>
        <v/>
      </c>
      <c r="F228" s="200" t="str">
        <f>IF('Frais réels'!F227="","",'Frais réels'!F227)</f>
        <v/>
      </c>
      <c r="G228" s="224" t="str">
        <f>IF('Frais réels'!G227="","",'Frais réels'!G227)</f>
        <v/>
      </c>
      <c r="H228" s="42"/>
      <c r="I228" s="203" t="str">
        <f t="shared" si="11"/>
        <v/>
      </c>
      <c r="J228" s="205" t="str">
        <f t="shared" si="12"/>
        <v/>
      </c>
      <c r="K228" s="217" t="str">
        <f>IF(F228="", "", IF(E228="Billets de train", "", IF(E228="", "", VLOOKUP(F228,Listes!$G$37:$H$39, 2, FALSE))))</f>
        <v/>
      </c>
      <c r="L228" s="225" t="str">
        <f t="shared" si="13"/>
        <v/>
      </c>
      <c r="M228" s="206"/>
      <c r="N228" s="66"/>
    </row>
    <row r="229" spans="1:14" ht="20.100000000000001" customHeight="1" x14ac:dyDescent="0.25">
      <c r="A229" s="191">
        <v>223</v>
      </c>
      <c r="B229" s="200" t="str">
        <f>IF('Frais réels'!B228="","",'Frais réels'!B228)</f>
        <v/>
      </c>
      <c r="C229" s="200" t="str">
        <f>IF('Frais réels'!C228="","",'Frais réels'!C228)</f>
        <v/>
      </c>
      <c r="D229" s="200" t="str">
        <f>IF('Frais réels'!D228="","",'Frais réels'!D228)</f>
        <v/>
      </c>
      <c r="E229" s="200" t="str">
        <f>IF('Frais réels'!E228="","",'Frais réels'!E228)</f>
        <v/>
      </c>
      <c r="F229" s="200" t="str">
        <f>IF('Frais réels'!F228="","",'Frais réels'!F228)</f>
        <v/>
      </c>
      <c r="G229" s="224" t="str">
        <f>IF('Frais réels'!G228="","",'Frais réels'!G228)</f>
        <v/>
      </c>
      <c r="H229" s="42"/>
      <c r="I229" s="203" t="str">
        <f t="shared" si="11"/>
        <v/>
      </c>
      <c r="J229" s="205" t="str">
        <f t="shared" si="12"/>
        <v/>
      </c>
      <c r="K229" s="217" t="str">
        <f>IF(F229="", "", IF(E229="Billets de train", "", IF(E229="", "", VLOOKUP(F229,Listes!$G$37:$H$39, 2, FALSE))))</f>
        <v/>
      </c>
      <c r="L229" s="225" t="str">
        <f t="shared" si="13"/>
        <v/>
      </c>
      <c r="M229" s="206"/>
      <c r="N229" s="66"/>
    </row>
    <row r="230" spans="1:14" ht="20.100000000000001" customHeight="1" x14ac:dyDescent="0.25">
      <c r="A230" s="191">
        <v>224</v>
      </c>
      <c r="B230" s="200" t="str">
        <f>IF('Frais réels'!B229="","",'Frais réels'!B229)</f>
        <v/>
      </c>
      <c r="C230" s="200" t="str">
        <f>IF('Frais réels'!C229="","",'Frais réels'!C229)</f>
        <v/>
      </c>
      <c r="D230" s="200" t="str">
        <f>IF('Frais réels'!D229="","",'Frais réels'!D229)</f>
        <v/>
      </c>
      <c r="E230" s="200" t="str">
        <f>IF('Frais réels'!E229="","",'Frais réels'!E229)</f>
        <v/>
      </c>
      <c r="F230" s="200" t="str">
        <f>IF('Frais réels'!F229="","",'Frais réels'!F229)</f>
        <v/>
      </c>
      <c r="G230" s="224" t="str">
        <f>IF('Frais réels'!G229="","",'Frais réels'!G229)</f>
        <v/>
      </c>
      <c r="H230" s="42"/>
      <c r="I230" s="203" t="str">
        <f t="shared" si="11"/>
        <v/>
      </c>
      <c r="J230" s="205" t="str">
        <f t="shared" si="12"/>
        <v/>
      </c>
      <c r="K230" s="217" t="str">
        <f>IF(F230="", "", IF(E230="Billets de train", "", IF(E230="", "", VLOOKUP(F230,Listes!$G$37:$H$39, 2, FALSE))))</f>
        <v/>
      </c>
      <c r="L230" s="225" t="str">
        <f t="shared" si="13"/>
        <v/>
      </c>
      <c r="M230" s="206"/>
      <c r="N230" s="66"/>
    </row>
    <row r="231" spans="1:14" ht="20.100000000000001" customHeight="1" x14ac:dyDescent="0.25">
      <c r="A231" s="191">
        <v>225</v>
      </c>
      <c r="B231" s="200" t="str">
        <f>IF('Frais réels'!B230="","",'Frais réels'!B230)</f>
        <v/>
      </c>
      <c r="C231" s="200" t="str">
        <f>IF('Frais réels'!C230="","",'Frais réels'!C230)</f>
        <v/>
      </c>
      <c r="D231" s="200" t="str">
        <f>IF('Frais réels'!D230="","",'Frais réels'!D230)</f>
        <v/>
      </c>
      <c r="E231" s="200" t="str">
        <f>IF('Frais réels'!E230="","",'Frais réels'!E230)</f>
        <v/>
      </c>
      <c r="F231" s="200" t="str">
        <f>IF('Frais réels'!F230="","",'Frais réels'!F230)</f>
        <v/>
      </c>
      <c r="G231" s="224" t="str">
        <f>IF('Frais réels'!G230="","",'Frais réels'!G230)</f>
        <v/>
      </c>
      <c r="H231" s="42"/>
      <c r="I231" s="203" t="str">
        <f t="shared" si="11"/>
        <v/>
      </c>
      <c r="J231" s="205" t="str">
        <f t="shared" si="12"/>
        <v/>
      </c>
      <c r="K231" s="217" t="str">
        <f>IF(F231="", "", IF(E231="Billets de train", "", IF(E231="", "", VLOOKUP(F231,Listes!$G$37:$H$39, 2, FALSE))))</f>
        <v/>
      </c>
      <c r="L231" s="225" t="str">
        <f t="shared" si="13"/>
        <v/>
      </c>
      <c r="M231" s="206"/>
      <c r="N231" s="66"/>
    </row>
    <row r="232" spans="1:14" ht="20.100000000000001" customHeight="1" x14ac:dyDescent="0.25">
      <c r="A232" s="191">
        <v>226</v>
      </c>
      <c r="B232" s="200" t="str">
        <f>IF('Frais réels'!B231="","",'Frais réels'!B231)</f>
        <v/>
      </c>
      <c r="C232" s="200" t="str">
        <f>IF('Frais réels'!C231="","",'Frais réels'!C231)</f>
        <v/>
      </c>
      <c r="D232" s="200" t="str">
        <f>IF('Frais réels'!D231="","",'Frais réels'!D231)</f>
        <v/>
      </c>
      <c r="E232" s="200" t="str">
        <f>IF('Frais réels'!E231="","",'Frais réels'!E231)</f>
        <v/>
      </c>
      <c r="F232" s="200" t="str">
        <f>IF('Frais réels'!F231="","",'Frais réels'!F231)</f>
        <v/>
      </c>
      <c r="G232" s="224" t="str">
        <f>IF('Frais réels'!G231="","",'Frais réels'!G231)</f>
        <v/>
      </c>
      <c r="H232" s="42"/>
      <c r="I232" s="203" t="str">
        <f t="shared" si="11"/>
        <v/>
      </c>
      <c r="J232" s="205" t="str">
        <f t="shared" si="12"/>
        <v/>
      </c>
      <c r="K232" s="217" t="str">
        <f>IF(F232="", "", IF(E232="Billets de train", "", IF(E232="", "", VLOOKUP(F232,Listes!$G$37:$H$39, 2, FALSE))))</f>
        <v/>
      </c>
      <c r="L232" s="225" t="str">
        <f t="shared" si="13"/>
        <v/>
      </c>
      <c r="M232" s="206"/>
      <c r="N232" s="66"/>
    </row>
    <row r="233" spans="1:14" ht="20.100000000000001" customHeight="1" x14ac:dyDescent="0.25">
      <c r="A233" s="191">
        <v>227</v>
      </c>
      <c r="B233" s="200" t="str">
        <f>IF('Frais réels'!B232="","",'Frais réels'!B232)</f>
        <v/>
      </c>
      <c r="C233" s="200" t="str">
        <f>IF('Frais réels'!C232="","",'Frais réels'!C232)</f>
        <v/>
      </c>
      <c r="D233" s="200" t="str">
        <f>IF('Frais réels'!D232="","",'Frais réels'!D232)</f>
        <v/>
      </c>
      <c r="E233" s="200" t="str">
        <f>IF('Frais réels'!E232="","",'Frais réels'!E232)</f>
        <v/>
      </c>
      <c r="F233" s="200" t="str">
        <f>IF('Frais réels'!F232="","",'Frais réels'!F232)</f>
        <v/>
      </c>
      <c r="G233" s="224" t="str">
        <f>IF('Frais réels'!G232="","",'Frais réels'!G232)</f>
        <v/>
      </c>
      <c r="H233" s="42"/>
      <c r="I233" s="203" t="str">
        <f t="shared" si="11"/>
        <v/>
      </c>
      <c r="J233" s="205" t="str">
        <f t="shared" si="12"/>
        <v/>
      </c>
      <c r="K233" s="217" t="str">
        <f>IF(F233="", "", IF(E233="Billets de train", "", IF(E233="", "", VLOOKUP(F233,Listes!$G$37:$H$39, 2, FALSE))))</f>
        <v/>
      </c>
      <c r="L233" s="225" t="str">
        <f t="shared" si="13"/>
        <v/>
      </c>
      <c r="M233" s="206"/>
      <c r="N233" s="66"/>
    </row>
    <row r="234" spans="1:14" ht="20.100000000000001" customHeight="1" x14ac:dyDescent="0.25">
      <c r="A234" s="191">
        <v>228</v>
      </c>
      <c r="B234" s="200" t="str">
        <f>IF('Frais réels'!B233="","",'Frais réels'!B233)</f>
        <v/>
      </c>
      <c r="C234" s="200" t="str">
        <f>IF('Frais réels'!C233="","",'Frais réels'!C233)</f>
        <v/>
      </c>
      <c r="D234" s="200" t="str">
        <f>IF('Frais réels'!D233="","",'Frais réels'!D233)</f>
        <v/>
      </c>
      <c r="E234" s="200" t="str">
        <f>IF('Frais réels'!E233="","",'Frais réels'!E233)</f>
        <v/>
      </c>
      <c r="F234" s="200" t="str">
        <f>IF('Frais réels'!F233="","",'Frais réels'!F233)</f>
        <v/>
      </c>
      <c r="G234" s="224" t="str">
        <f>IF('Frais réels'!G233="","",'Frais réels'!G233)</f>
        <v/>
      </c>
      <c r="H234" s="42"/>
      <c r="I234" s="203" t="str">
        <f t="shared" si="11"/>
        <v/>
      </c>
      <c r="J234" s="205" t="str">
        <f t="shared" si="12"/>
        <v/>
      </c>
      <c r="K234" s="217" t="str">
        <f>IF(F234="", "", IF(E234="Billets de train", "", IF(E234="", "", VLOOKUP(F234,Listes!$G$37:$H$39, 2, FALSE))))</f>
        <v/>
      </c>
      <c r="L234" s="225" t="str">
        <f t="shared" si="13"/>
        <v/>
      </c>
      <c r="M234" s="206"/>
      <c r="N234" s="66"/>
    </row>
    <row r="235" spans="1:14" ht="20.100000000000001" customHeight="1" x14ac:dyDescent="0.25">
      <c r="A235" s="191">
        <v>229</v>
      </c>
      <c r="B235" s="200" t="str">
        <f>IF('Frais réels'!B234="","",'Frais réels'!B234)</f>
        <v/>
      </c>
      <c r="C235" s="200" t="str">
        <f>IF('Frais réels'!C234="","",'Frais réels'!C234)</f>
        <v/>
      </c>
      <c r="D235" s="200" t="str">
        <f>IF('Frais réels'!D234="","",'Frais réels'!D234)</f>
        <v/>
      </c>
      <c r="E235" s="200" t="str">
        <f>IF('Frais réels'!E234="","",'Frais réels'!E234)</f>
        <v/>
      </c>
      <c r="F235" s="200" t="str">
        <f>IF('Frais réels'!F234="","",'Frais réels'!F234)</f>
        <v/>
      </c>
      <c r="G235" s="224" t="str">
        <f>IF('Frais réels'!G234="","",'Frais réels'!G234)</f>
        <v/>
      </c>
      <c r="H235" s="42"/>
      <c r="I235" s="203" t="str">
        <f t="shared" si="11"/>
        <v/>
      </c>
      <c r="J235" s="205" t="str">
        <f t="shared" si="12"/>
        <v/>
      </c>
      <c r="K235" s="217" t="str">
        <f>IF(F235="", "", IF(E235="Billets de train", "", IF(E235="", "", VLOOKUP(F235,Listes!$G$37:$H$39, 2, FALSE))))</f>
        <v/>
      </c>
      <c r="L235" s="225" t="str">
        <f t="shared" si="13"/>
        <v/>
      </c>
      <c r="M235" s="206"/>
      <c r="N235" s="66"/>
    </row>
    <row r="236" spans="1:14" ht="20.100000000000001" customHeight="1" x14ac:dyDescent="0.25">
      <c r="A236" s="191">
        <v>230</v>
      </c>
      <c r="B236" s="200" t="str">
        <f>IF('Frais réels'!B235="","",'Frais réels'!B235)</f>
        <v/>
      </c>
      <c r="C236" s="200" t="str">
        <f>IF('Frais réels'!C235="","",'Frais réels'!C235)</f>
        <v/>
      </c>
      <c r="D236" s="200" t="str">
        <f>IF('Frais réels'!D235="","",'Frais réels'!D235)</f>
        <v/>
      </c>
      <c r="E236" s="200" t="str">
        <f>IF('Frais réels'!E235="","",'Frais réels'!E235)</f>
        <v/>
      </c>
      <c r="F236" s="200" t="str">
        <f>IF('Frais réels'!F235="","",'Frais réels'!F235)</f>
        <v/>
      </c>
      <c r="G236" s="224" t="str">
        <f>IF('Frais réels'!G235="","",'Frais réels'!G235)</f>
        <v/>
      </c>
      <c r="H236" s="42"/>
      <c r="I236" s="203" t="str">
        <f t="shared" si="11"/>
        <v/>
      </c>
      <c r="J236" s="205" t="str">
        <f t="shared" si="12"/>
        <v/>
      </c>
      <c r="K236" s="217" t="str">
        <f>IF(F236="", "", IF(E236="Billets de train", "", IF(E236="", "", VLOOKUP(F236,Listes!$G$37:$H$39, 2, FALSE))))</f>
        <v/>
      </c>
      <c r="L236" s="225" t="str">
        <f t="shared" si="13"/>
        <v/>
      </c>
      <c r="M236" s="206"/>
      <c r="N236" s="66"/>
    </row>
    <row r="237" spans="1:14" ht="20.100000000000001" customHeight="1" x14ac:dyDescent="0.25">
      <c r="A237" s="191">
        <v>231</v>
      </c>
      <c r="B237" s="200" t="str">
        <f>IF('Frais réels'!B236="","",'Frais réels'!B236)</f>
        <v/>
      </c>
      <c r="C237" s="200" t="str">
        <f>IF('Frais réels'!C236="","",'Frais réels'!C236)</f>
        <v/>
      </c>
      <c r="D237" s="200" t="str">
        <f>IF('Frais réels'!D236="","",'Frais réels'!D236)</f>
        <v/>
      </c>
      <c r="E237" s="200" t="str">
        <f>IF('Frais réels'!E236="","",'Frais réels'!E236)</f>
        <v/>
      </c>
      <c r="F237" s="200" t="str">
        <f>IF('Frais réels'!F236="","",'Frais réels'!F236)</f>
        <v/>
      </c>
      <c r="G237" s="224" t="str">
        <f>IF('Frais réels'!G236="","",'Frais réels'!G236)</f>
        <v/>
      </c>
      <c r="H237" s="42"/>
      <c r="I237" s="203" t="str">
        <f t="shared" si="11"/>
        <v/>
      </c>
      <c r="J237" s="205" t="str">
        <f t="shared" si="12"/>
        <v/>
      </c>
      <c r="K237" s="217" t="str">
        <f>IF(F237="", "", IF(E237="Billets de train", "", IF(E237="", "", VLOOKUP(F237,Listes!$G$37:$H$39, 2, FALSE))))</f>
        <v/>
      </c>
      <c r="L237" s="225" t="str">
        <f t="shared" si="13"/>
        <v/>
      </c>
      <c r="M237" s="206"/>
      <c r="N237" s="66"/>
    </row>
    <row r="238" spans="1:14" ht="20.100000000000001" customHeight="1" x14ac:dyDescent="0.25">
      <c r="A238" s="191">
        <v>232</v>
      </c>
      <c r="B238" s="200" t="str">
        <f>IF('Frais réels'!B237="","",'Frais réels'!B237)</f>
        <v/>
      </c>
      <c r="C238" s="200" t="str">
        <f>IF('Frais réels'!C237="","",'Frais réels'!C237)</f>
        <v/>
      </c>
      <c r="D238" s="200" t="str">
        <f>IF('Frais réels'!D237="","",'Frais réels'!D237)</f>
        <v/>
      </c>
      <c r="E238" s="200" t="str">
        <f>IF('Frais réels'!E237="","",'Frais réels'!E237)</f>
        <v/>
      </c>
      <c r="F238" s="200" t="str">
        <f>IF('Frais réels'!F237="","",'Frais réels'!F237)</f>
        <v/>
      </c>
      <c r="G238" s="224" t="str">
        <f>IF('Frais réels'!G237="","",'Frais réels'!G237)</f>
        <v/>
      </c>
      <c r="H238" s="42"/>
      <c r="I238" s="203" t="str">
        <f t="shared" si="11"/>
        <v/>
      </c>
      <c r="J238" s="205" t="str">
        <f t="shared" si="12"/>
        <v/>
      </c>
      <c r="K238" s="217" t="str">
        <f>IF(F238="", "", IF(E238="Billets de train", "", IF(E238="", "", VLOOKUP(F238,Listes!$G$37:$H$39, 2, FALSE))))</f>
        <v/>
      </c>
      <c r="L238" s="225" t="str">
        <f t="shared" si="13"/>
        <v/>
      </c>
      <c r="M238" s="206"/>
      <c r="N238" s="66"/>
    </row>
    <row r="239" spans="1:14" ht="20.100000000000001" customHeight="1" x14ac:dyDescent="0.25">
      <c r="A239" s="191">
        <v>233</v>
      </c>
      <c r="B239" s="200" t="str">
        <f>IF('Frais réels'!B238="","",'Frais réels'!B238)</f>
        <v/>
      </c>
      <c r="C239" s="200" t="str">
        <f>IF('Frais réels'!C238="","",'Frais réels'!C238)</f>
        <v/>
      </c>
      <c r="D239" s="200" t="str">
        <f>IF('Frais réels'!D238="","",'Frais réels'!D238)</f>
        <v/>
      </c>
      <c r="E239" s="200" t="str">
        <f>IF('Frais réels'!E238="","",'Frais réels'!E238)</f>
        <v/>
      </c>
      <c r="F239" s="200" t="str">
        <f>IF('Frais réels'!F238="","",'Frais réels'!F238)</f>
        <v/>
      </c>
      <c r="G239" s="224" t="str">
        <f>IF('Frais réels'!G238="","",'Frais réels'!G238)</f>
        <v/>
      </c>
      <c r="H239" s="42"/>
      <c r="I239" s="203" t="str">
        <f t="shared" si="11"/>
        <v/>
      </c>
      <c r="J239" s="205" t="str">
        <f t="shared" si="12"/>
        <v/>
      </c>
      <c r="K239" s="217" t="str">
        <f>IF(F239="", "", IF(E239="Billets de train", "", IF(E239="", "", VLOOKUP(F239,Listes!$G$37:$H$39, 2, FALSE))))</f>
        <v/>
      </c>
      <c r="L239" s="225" t="str">
        <f t="shared" si="13"/>
        <v/>
      </c>
      <c r="M239" s="206"/>
      <c r="N239" s="66"/>
    </row>
    <row r="240" spans="1:14" ht="20.100000000000001" customHeight="1" x14ac:dyDescent="0.25">
      <c r="A240" s="191">
        <v>234</v>
      </c>
      <c r="B240" s="200" t="str">
        <f>IF('Frais réels'!B239="","",'Frais réels'!B239)</f>
        <v/>
      </c>
      <c r="C240" s="200" t="str">
        <f>IF('Frais réels'!C239="","",'Frais réels'!C239)</f>
        <v/>
      </c>
      <c r="D240" s="200" t="str">
        <f>IF('Frais réels'!D239="","",'Frais réels'!D239)</f>
        <v/>
      </c>
      <c r="E240" s="200" t="str">
        <f>IF('Frais réels'!E239="","",'Frais réels'!E239)</f>
        <v/>
      </c>
      <c r="F240" s="200" t="str">
        <f>IF('Frais réels'!F239="","",'Frais réels'!F239)</f>
        <v/>
      </c>
      <c r="G240" s="224" t="str">
        <f>IF('Frais réels'!G239="","",'Frais réels'!G239)</f>
        <v/>
      </c>
      <c r="H240" s="42"/>
      <c r="I240" s="203" t="str">
        <f t="shared" si="11"/>
        <v/>
      </c>
      <c r="J240" s="205" t="str">
        <f t="shared" si="12"/>
        <v/>
      </c>
      <c r="K240" s="217" t="str">
        <f>IF(F240="", "", IF(E240="Billets de train", "", IF(E240="", "", VLOOKUP(F240,Listes!$G$37:$H$39, 2, FALSE))))</f>
        <v/>
      </c>
      <c r="L240" s="225" t="str">
        <f t="shared" si="13"/>
        <v/>
      </c>
      <c r="M240" s="206"/>
      <c r="N240" s="66"/>
    </row>
    <row r="241" spans="1:14" ht="20.100000000000001" customHeight="1" x14ac:dyDescent="0.25">
      <c r="A241" s="191">
        <v>235</v>
      </c>
      <c r="B241" s="200" t="str">
        <f>IF('Frais réels'!B240="","",'Frais réels'!B240)</f>
        <v/>
      </c>
      <c r="C241" s="200" t="str">
        <f>IF('Frais réels'!C240="","",'Frais réels'!C240)</f>
        <v/>
      </c>
      <c r="D241" s="200" t="str">
        <f>IF('Frais réels'!D240="","",'Frais réels'!D240)</f>
        <v/>
      </c>
      <c r="E241" s="200" t="str">
        <f>IF('Frais réels'!E240="","",'Frais réels'!E240)</f>
        <v/>
      </c>
      <c r="F241" s="200" t="str">
        <f>IF('Frais réels'!F240="","",'Frais réels'!F240)</f>
        <v/>
      </c>
      <c r="G241" s="224" t="str">
        <f>IF('Frais réels'!G240="","",'Frais réels'!G240)</f>
        <v/>
      </c>
      <c r="H241" s="42"/>
      <c r="I241" s="203" t="str">
        <f t="shared" si="11"/>
        <v/>
      </c>
      <c r="J241" s="205" t="str">
        <f t="shared" si="12"/>
        <v/>
      </c>
      <c r="K241" s="217" t="str">
        <f>IF(F241="", "", IF(E241="Billets de train", "", IF(E241="", "", VLOOKUP(F241,Listes!$G$37:$H$39, 2, FALSE))))</f>
        <v/>
      </c>
      <c r="L241" s="225" t="str">
        <f t="shared" si="13"/>
        <v/>
      </c>
      <c r="M241" s="206"/>
      <c r="N241" s="66"/>
    </row>
    <row r="242" spans="1:14" ht="20.100000000000001" customHeight="1" x14ac:dyDescent="0.25">
      <c r="A242" s="191">
        <v>236</v>
      </c>
      <c r="B242" s="200" t="str">
        <f>IF('Frais réels'!B241="","",'Frais réels'!B241)</f>
        <v/>
      </c>
      <c r="C242" s="200" t="str">
        <f>IF('Frais réels'!C241="","",'Frais réels'!C241)</f>
        <v/>
      </c>
      <c r="D242" s="200" t="str">
        <f>IF('Frais réels'!D241="","",'Frais réels'!D241)</f>
        <v/>
      </c>
      <c r="E242" s="200" t="str">
        <f>IF('Frais réels'!E241="","",'Frais réels'!E241)</f>
        <v/>
      </c>
      <c r="F242" s="200" t="str">
        <f>IF('Frais réels'!F241="","",'Frais réels'!F241)</f>
        <v/>
      </c>
      <c r="G242" s="224" t="str">
        <f>IF('Frais réels'!G241="","",'Frais réels'!G241)</f>
        <v/>
      </c>
      <c r="H242" s="42"/>
      <c r="I242" s="203" t="str">
        <f t="shared" si="11"/>
        <v/>
      </c>
      <c r="J242" s="205" t="str">
        <f t="shared" si="12"/>
        <v/>
      </c>
      <c r="K242" s="217" t="str">
        <f>IF(F242="", "", IF(E242="Billets de train", "", IF(E242="", "", VLOOKUP(F242,Listes!$G$37:$H$39, 2, FALSE))))</f>
        <v/>
      </c>
      <c r="L242" s="225" t="str">
        <f t="shared" si="13"/>
        <v/>
      </c>
      <c r="M242" s="206"/>
      <c r="N242" s="66"/>
    </row>
    <row r="243" spans="1:14" ht="20.100000000000001" customHeight="1" x14ac:dyDescent="0.25">
      <c r="A243" s="191">
        <v>237</v>
      </c>
      <c r="B243" s="200" t="str">
        <f>IF('Frais réels'!B242="","",'Frais réels'!B242)</f>
        <v/>
      </c>
      <c r="C243" s="200" t="str">
        <f>IF('Frais réels'!C242="","",'Frais réels'!C242)</f>
        <v/>
      </c>
      <c r="D243" s="200" t="str">
        <f>IF('Frais réels'!D242="","",'Frais réels'!D242)</f>
        <v/>
      </c>
      <c r="E243" s="200" t="str">
        <f>IF('Frais réels'!E242="","",'Frais réels'!E242)</f>
        <v/>
      </c>
      <c r="F243" s="200" t="str">
        <f>IF('Frais réels'!F242="","",'Frais réels'!F242)</f>
        <v/>
      </c>
      <c r="G243" s="224" t="str">
        <f>IF('Frais réels'!G242="","",'Frais réels'!G242)</f>
        <v/>
      </c>
      <c r="H243" s="42"/>
      <c r="I243" s="203" t="str">
        <f t="shared" si="11"/>
        <v/>
      </c>
      <c r="J243" s="205" t="str">
        <f t="shared" si="12"/>
        <v/>
      </c>
      <c r="K243" s="217" t="str">
        <f>IF(F243="", "", IF(E243="Billets de train", "", IF(E243="", "", VLOOKUP(F243,Listes!$G$37:$H$39, 2, FALSE))))</f>
        <v/>
      </c>
      <c r="L243" s="225" t="str">
        <f t="shared" si="13"/>
        <v/>
      </c>
      <c r="M243" s="206"/>
      <c r="N243" s="66"/>
    </row>
    <row r="244" spans="1:14" ht="20.100000000000001" customHeight="1" x14ac:dyDescent="0.25">
      <c r="A244" s="191">
        <v>238</v>
      </c>
      <c r="B244" s="200" t="str">
        <f>IF('Frais réels'!B243="","",'Frais réels'!B243)</f>
        <v/>
      </c>
      <c r="C244" s="200" t="str">
        <f>IF('Frais réels'!C243="","",'Frais réels'!C243)</f>
        <v/>
      </c>
      <c r="D244" s="200" t="str">
        <f>IF('Frais réels'!D243="","",'Frais réels'!D243)</f>
        <v/>
      </c>
      <c r="E244" s="200" t="str">
        <f>IF('Frais réels'!E243="","",'Frais réels'!E243)</f>
        <v/>
      </c>
      <c r="F244" s="200" t="str">
        <f>IF('Frais réels'!F243="","",'Frais réels'!F243)</f>
        <v/>
      </c>
      <c r="G244" s="224" t="str">
        <f>IF('Frais réels'!G243="","",'Frais réels'!G243)</f>
        <v/>
      </c>
      <c r="H244" s="42"/>
      <c r="I244" s="203" t="str">
        <f t="shared" si="11"/>
        <v/>
      </c>
      <c r="J244" s="205" t="str">
        <f t="shared" si="12"/>
        <v/>
      </c>
      <c r="K244" s="217" t="str">
        <f>IF(F244="", "", IF(E244="Billets de train", "", IF(E244="", "", VLOOKUP(F244,Listes!$G$37:$H$39, 2, FALSE))))</f>
        <v/>
      </c>
      <c r="L244" s="225" t="str">
        <f t="shared" si="13"/>
        <v/>
      </c>
      <c r="M244" s="206"/>
      <c r="N244" s="66"/>
    </row>
    <row r="245" spans="1:14" ht="20.100000000000001" customHeight="1" x14ac:dyDescent="0.25">
      <c r="A245" s="191">
        <v>239</v>
      </c>
      <c r="B245" s="200" t="str">
        <f>IF('Frais réels'!B244="","",'Frais réels'!B244)</f>
        <v/>
      </c>
      <c r="C245" s="200" t="str">
        <f>IF('Frais réels'!C244="","",'Frais réels'!C244)</f>
        <v/>
      </c>
      <c r="D245" s="200" t="str">
        <f>IF('Frais réels'!D244="","",'Frais réels'!D244)</f>
        <v/>
      </c>
      <c r="E245" s="200" t="str">
        <f>IF('Frais réels'!E244="","",'Frais réels'!E244)</f>
        <v/>
      </c>
      <c r="F245" s="200" t="str">
        <f>IF('Frais réels'!F244="","",'Frais réels'!F244)</f>
        <v/>
      </c>
      <c r="G245" s="224" t="str">
        <f>IF('Frais réels'!G244="","",'Frais réels'!G244)</f>
        <v/>
      </c>
      <c r="H245" s="42"/>
      <c r="I245" s="203" t="str">
        <f t="shared" si="11"/>
        <v/>
      </c>
      <c r="J245" s="205" t="str">
        <f t="shared" si="12"/>
        <v/>
      </c>
      <c r="K245" s="217" t="str">
        <f>IF(F245="", "", IF(E245="Billets de train", "", IF(E245="", "", VLOOKUP(F245,Listes!$G$37:$H$39, 2, FALSE))))</f>
        <v/>
      </c>
      <c r="L245" s="225" t="str">
        <f t="shared" si="13"/>
        <v/>
      </c>
      <c r="M245" s="206"/>
      <c r="N245" s="66"/>
    </row>
    <row r="246" spans="1:14" ht="20.100000000000001" customHeight="1" x14ac:dyDescent="0.25">
      <c r="A246" s="191">
        <v>240</v>
      </c>
      <c r="B246" s="200" t="str">
        <f>IF('Frais réels'!B245="","",'Frais réels'!B245)</f>
        <v/>
      </c>
      <c r="C246" s="200" t="str">
        <f>IF('Frais réels'!C245="","",'Frais réels'!C245)</f>
        <v/>
      </c>
      <c r="D246" s="200" t="str">
        <f>IF('Frais réels'!D245="","",'Frais réels'!D245)</f>
        <v/>
      </c>
      <c r="E246" s="200" t="str">
        <f>IF('Frais réels'!E245="","",'Frais réels'!E245)</f>
        <v/>
      </c>
      <c r="F246" s="200" t="str">
        <f>IF('Frais réels'!F245="","",'Frais réels'!F245)</f>
        <v/>
      </c>
      <c r="G246" s="224" t="str">
        <f>IF('Frais réels'!G245="","",'Frais réels'!G245)</f>
        <v/>
      </c>
      <c r="H246" s="42"/>
      <c r="I246" s="203" t="str">
        <f t="shared" si="11"/>
        <v/>
      </c>
      <c r="J246" s="205" t="str">
        <f t="shared" si="12"/>
        <v/>
      </c>
      <c r="K246" s="217" t="str">
        <f>IF(F246="", "", IF(E246="Billets de train", "", IF(E246="", "", VLOOKUP(F246,Listes!$G$37:$H$39, 2, FALSE))))</f>
        <v/>
      </c>
      <c r="L246" s="225" t="str">
        <f t="shared" si="13"/>
        <v/>
      </c>
      <c r="M246" s="206"/>
      <c r="N246" s="66"/>
    </row>
    <row r="247" spans="1:14" ht="20.100000000000001" customHeight="1" x14ac:dyDescent="0.25">
      <c r="A247" s="191">
        <v>241</v>
      </c>
      <c r="B247" s="200" t="str">
        <f>IF('Frais réels'!B246="","",'Frais réels'!B246)</f>
        <v/>
      </c>
      <c r="C247" s="200" t="str">
        <f>IF('Frais réels'!C246="","",'Frais réels'!C246)</f>
        <v/>
      </c>
      <c r="D247" s="200" t="str">
        <f>IF('Frais réels'!D246="","",'Frais réels'!D246)</f>
        <v/>
      </c>
      <c r="E247" s="200" t="str">
        <f>IF('Frais réels'!E246="","",'Frais réels'!E246)</f>
        <v/>
      </c>
      <c r="F247" s="200" t="str">
        <f>IF('Frais réels'!F246="","",'Frais réels'!F246)</f>
        <v/>
      </c>
      <c r="G247" s="224" t="str">
        <f>IF('Frais réels'!G246="","",'Frais réels'!G246)</f>
        <v/>
      </c>
      <c r="H247" s="42"/>
      <c r="I247" s="203" t="str">
        <f t="shared" si="11"/>
        <v/>
      </c>
      <c r="J247" s="205" t="str">
        <f t="shared" si="12"/>
        <v/>
      </c>
      <c r="K247" s="217" t="str">
        <f>IF(F247="", "", IF(E247="Billets de train", "", IF(E247="", "", VLOOKUP(F247,Listes!$G$37:$H$39, 2, FALSE))))</f>
        <v/>
      </c>
      <c r="L247" s="225" t="str">
        <f t="shared" si="13"/>
        <v/>
      </c>
      <c r="M247" s="206"/>
      <c r="N247" s="66"/>
    </row>
    <row r="248" spans="1:14" ht="20.100000000000001" customHeight="1" x14ac:dyDescent="0.25">
      <c r="A248" s="191">
        <v>242</v>
      </c>
      <c r="B248" s="200" t="str">
        <f>IF('Frais réels'!B247="","",'Frais réels'!B247)</f>
        <v/>
      </c>
      <c r="C248" s="200" t="str">
        <f>IF('Frais réels'!C247="","",'Frais réels'!C247)</f>
        <v/>
      </c>
      <c r="D248" s="200" t="str">
        <f>IF('Frais réels'!D247="","",'Frais réels'!D247)</f>
        <v/>
      </c>
      <c r="E248" s="200" t="str">
        <f>IF('Frais réels'!E247="","",'Frais réels'!E247)</f>
        <v/>
      </c>
      <c r="F248" s="200" t="str">
        <f>IF('Frais réels'!F247="","",'Frais réels'!F247)</f>
        <v/>
      </c>
      <c r="G248" s="224" t="str">
        <f>IF('Frais réels'!G247="","",'Frais réels'!G247)</f>
        <v/>
      </c>
      <c r="H248" s="42"/>
      <c r="I248" s="203" t="str">
        <f t="shared" si="11"/>
        <v/>
      </c>
      <c r="J248" s="205" t="str">
        <f t="shared" si="12"/>
        <v/>
      </c>
      <c r="K248" s="217" t="str">
        <f>IF(F248="", "", IF(E248="Billets de train", "", IF(E248="", "", VLOOKUP(F248,Listes!$G$37:$H$39, 2, FALSE))))</f>
        <v/>
      </c>
      <c r="L248" s="225" t="str">
        <f t="shared" si="13"/>
        <v/>
      </c>
      <c r="M248" s="206"/>
      <c r="N248" s="66"/>
    </row>
    <row r="249" spans="1:14" ht="20.100000000000001" customHeight="1" x14ac:dyDescent="0.25">
      <c r="A249" s="191">
        <v>243</v>
      </c>
      <c r="B249" s="200" t="str">
        <f>IF('Frais réels'!B248="","",'Frais réels'!B248)</f>
        <v/>
      </c>
      <c r="C249" s="200" t="str">
        <f>IF('Frais réels'!C248="","",'Frais réels'!C248)</f>
        <v/>
      </c>
      <c r="D249" s="200" t="str">
        <f>IF('Frais réels'!D248="","",'Frais réels'!D248)</f>
        <v/>
      </c>
      <c r="E249" s="200" t="str">
        <f>IF('Frais réels'!E248="","",'Frais réels'!E248)</f>
        <v/>
      </c>
      <c r="F249" s="200" t="str">
        <f>IF('Frais réels'!F248="","",'Frais réels'!F248)</f>
        <v/>
      </c>
      <c r="G249" s="224" t="str">
        <f>IF('Frais réels'!G248="","",'Frais réels'!G248)</f>
        <v/>
      </c>
      <c r="H249" s="42"/>
      <c r="I249" s="203" t="str">
        <f t="shared" si="11"/>
        <v/>
      </c>
      <c r="J249" s="205" t="str">
        <f t="shared" si="12"/>
        <v/>
      </c>
      <c r="K249" s="217" t="str">
        <f>IF(F249="", "", IF(E249="Billets de train", "", IF(E249="", "", VLOOKUP(F249,Listes!$G$37:$H$39, 2, FALSE))))</f>
        <v/>
      </c>
      <c r="L249" s="225" t="str">
        <f t="shared" si="13"/>
        <v/>
      </c>
      <c r="M249" s="206"/>
      <c r="N249" s="66"/>
    </row>
    <row r="250" spans="1:14" ht="20.100000000000001" customHeight="1" x14ac:dyDescent="0.25">
      <c r="A250" s="191">
        <v>244</v>
      </c>
      <c r="B250" s="200" t="str">
        <f>IF('Frais réels'!B249="","",'Frais réels'!B249)</f>
        <v/>
      </c>
      <c r="C250" s="200" t="str">
        <f>IF('Frais réels'!C249="","",'Frais réels'!C249)</f>
        <v/>
      </c>
      <c r="D250" s="200" t="str">
        <f>IF('Frais réels'!D249="","",'Frais réels'!D249)</f>
        <v/>
      </c>
      <c r="E250" s="200" t="str">
        <f>IF('Frais réels'!E249="","",'Frais réels'!E249)</f>
        <v/>
      </c>
      <c r="F250" s="200" t="str">
        <f>IF('Frais réels'!F249="","",'Frais réels'!F249)</f>
        <v/>
      </c>
      <c r="G250" s="224" t="str">
        <f>IF('Frais réels'!G249="","",'Frais réels'!G249)</f>
        <v/>
      </c>
      <c r="H250" s="42"/>
      <c r="I250" s="203" t="str">
        <f t="shared" si="11"/>
        <v/>
      </c>
      <c r="J250" s="205" t="str">
        <f t="shared" si="12"/>
        <v/>
      </c>
      <c r="K250" s="217" t="str">
        <f>IF(F250="", "", IF(E250="Billets de train", "", IF(E250="", "", VLOOKUP(F250,Listes!$G$37:$H$39, 2, FALSE))))</f>
        <v/>
      </c>
      <c r="L250" s="225" t="str">
        <f t="shared" si="13"/>
        <v/>
      </c>
      <c r="M250" s="206"/>
      <c r="N250" s="66"/>
    </row>
    <row r="251" spans="1:14" ht="20.100000000000001" customHeight="1" x14ac:dyDescent="0.25">
      <c r="A251" s="191">
        <v>245</v>
      </c>
      <c r="B251" s="200" t="str">
        <f>IF('Frais réels'!B250="","",'Frais réels'!B250)</f>
        <v/>
      </c>
      <c r="C251" s="200" t="str">
        <f>IF('Frais réels'!C250="","",'Frais réels'!C250)</f>
        <v/>
      </c>
      <c r="D251" s="200" t="str">
        <f>IF('Frais réels'!D250="","",'Frais réels'!D250)</f>
        <v/>
      </c>
      <c r="E251" s="200" t="str">
        <f>IF('Frais réels'!E250="","",'Frais réels'!E250)</f>
        <v/>
      </c>
      <c r="F251" s="200" t="str">
        <f>IF('Frais réels'!F250="","",'Frais réels'!F250)</f>
        <v/>
      </c>
      <c r="G251" s="224" t="str">
        <f>IF('Frais réels'!G250="","",'Frais réels'!G250)</f>
        <v/>
      </c>
      <c r="H251" s="42"/>
      <c r="I251" s="203" t="str">
        <f t="shared" si="11"/>
        <v/>
      </c>
      <c r="J251" s="205" t="str">
        <f t="shared" si="12"/>
        <v/>
      </c>
      <c r="K251" s="217" t="str">
        <f>IF(F251="", "", IF(E251="Billets de train", "", IF(E251="", "", VLOOKUP(F251,Listes!$G$37:$H$39, 2, FALSE))))</f>
        <v/>
      </c>
      <c r="L251" s="225" t="str">
        <f t="shared" si="13"/>
        <v/>
      </c>
      <c r="M251" s="206"/>
      <c r="N251" s="66"/>
    </row>
    <row r="252" spans="1:14" ht="20.100000000000001" customHeight="1" x14ac:dyDescent="0.25">
      <c r="A252" s="191">
        <v>246</v>
      </c>
      <c r="B252" s="200" t="str">
        <f>IF('Frais réels'!B251="","",'Frais réels'!B251)</f>
        <v/>
      </c>
      <c r="C252" s="200" t="str">
        <f>IF('Frais réels'!C251="","",'Frais réels'!C251)</f>
        <v/>
      </c>
      <c r="D252" s="200" t="str">
        <f>IF('Frais réels'!D251="","",'Frais réels'!D251)</f>
        <v/>
      </c>
      <c r="E252" s="200" t="str">
        <f>IF('Frais réels'!E251="","",'Frais réels'!E251)</f>
        <v/>
      </c>
      <c r="F252" s="200" t="str">
        <f>IF('Frais réels'!F251="","",'Frais réels'!F251)</f>
        <v/>
      </c>
      <c r="G252" s="224" t="str">
        <f>IF('Frais réels'!G251="","",'Frais réels'!G251)</f>
        <v/>
      </c>
      <c r="H252" s="42"/>
      <c r="I252" s="203" t="str">
        <f t="shared" si="11"/>
        <v/>
      </c>
      <c r="J252" s="205" t="str">
        <f t="shared" si="12"/>
        <v/>
      </c>
      <c r="K252" s="217" t="str">
        <f>IF(F252="", "", IF(E252="Billets de train", "", IF(E252="", "", VLOOKUP(F252,Listes!$G$37:$H$39, 2, FALSE))))</f>
        <v/>
      </c>
      <c r="L252" s="225" t="str">
        <f t="shared" si="13"/>
        <v/>
      </c>
      <c r="M252" s="206"/>
      <c r="N252" s="66"/>
    </row>
    <row r="253" spans="1:14" ht="20.100000000000001" customHeight="1" x14ac:dyDescent="0.25">
      <c r="A253" s="191">
        <v>247</v>
      </c>
      <c r="B253" s="200" t="str">
        <f>IF('Frais réels'!B252="","",'Frais réels'!B252)</f>
        <v/>
      </c>
      <c r="C253" s="200" t="str">
        <f>IF('Frais réels'!C252="","",'Frais réels'!C252)</f>
        <v/>
      </c>
      <c r="D253" s="200" t="str">
        <f>IF('Frais réels'!D252="","",'Frais réels'!D252)</f>
        <v/>
      </c>
      <c r="E253" s="200" t="str">
        <f>IF('Frais réels'!E252="","",'Frais réels'!E252)</f>
        <v/>
      </c>
      <c r="F253" s="200" t="str">
        <f>IF('Frais réels'!F252="","",'Frais réels'!F252)</f>
        <v/>
      </c>
      <c r="G253" s="224" t="str">
        <f>IF('Frais réels'!G252="","",'Frais réels'!G252)</f>
        <v/>
      </c>
      <c r="H253" s="42"/>
      <c r="I253" s="203" t="str">
        <f t="shared" si="11"/>
        <v/>
      </c>
      <c r="J253" s="205" t="str">
        <f t="shared" si="12"/>
        <v/>
      </c>
      <c r="K253" s="217" t="str">
        <f>IF(F253="", "", IF(E253="Billets de train", "", IF(E253="", "", VLOOKUP(F253,Listes!$G$37:$H$39, 2, FALSE))))</f>
        <v/>
      </c>
      <c r="L253" s="225" t="str">
        <f t="shared" si="13"/>
        <v/>
      </c>
      <c r="M253" s="206"/>
      <c r="N253" s="66"/>
    </row>
    <row r="254" spans="1:14" ht="20.100000000000001" customHeight="1" x14ac:dyDescent="0.25">
      <c r="A254" s="191">
        <v>248</v>
      </c>
      <c r="B254" s="200" t="str">
        <f>IF('Frais réels'!B253="","",'Frais réels'!B253)</f>
        <v/>
      </c>
      <c r="C254" s="200" t="str">
        <f>IF('Frais réels'!C253="","",'Frais réels'!C253)</f>
        <v/>
      </c>
      <c r="D254" s="200" t="str">
        <f>IF('Frais réels'!D253="","",'Frais réels'!D253)</f>
        <v/>
      </c>
      <c r="E254" s="200" t="str">
        <f>IF('Frais réels'!E253="","",'Frais réels'!E253)</f>
        <v/>
      </c>
      <c r="F254" s="200" t="str">
        <f>IF('Frais réels'!F253="","",'Frais réels'!F253)</f>
        <v/>
      </c>
      <c r="G254" s="224" t="str">
        <f>IF('Frais réels'!G253="","",'Frais réels'!G253)</f>
        <v/>
      </c>
      <c r="H254" s="42"/>
      <c r="I254" s="203" t="str">
        <f t="shared" si="11"/>
        <v/>
      </c>
      <c r="J254" s="205" t="str">
        <f t="shared" si="12"/>
        <v/>
      </c>
      <c r="K254" s="217" t="str">
        <f>IF(F254="", "", IF(E254="Billets de train", "", IF(E254="", "", VLOOKUP(F254,Listes!$G$37:$H$39, 2, FALSE))))</f>
        <v/>
      </c>
      <c r="L254" s="225" t="str">
        <f t="shared" si="13"/>
        <v/>
      </c>
      <c r="M254" s="206"/>
      <c r="N254" s="66"/>
    </row>
    <row r="255" spans="1:14" ht="20.100000000000001" customHeight="1" x14ac:dyDescent="0.25">
      <c r="A255" s="191">
        <v>249</v>
      </c>
      <c r="B255" s="200" t="str">
        <f>IF('Frais réels'!B254="","",'Frais réels'!B254)</f>
        <v/>
      </c>
      <c r="C255" s="200" t="str">
        <f>IF('Frais réels'!C254="","",'Frais réels'!C254)</f>
        <v/>
      </c>
      <c r="D255" s="200" t="str">
        <f>IF('Frais réels'!D254="","",'Frais réels'!D254)</f>
        <v/>
      </c>
      <c r="E255" s="200" t="str">
        <f>IF('Frais réels'!E254="","",'Frais réels'!E254)</f>
        <v/>
      </c>
      <c r="F255" s="200" t="str">
        <f>IF('Frais réels'!F254="","",'Frais réels'!F254)</f>
        <v/>
      </c>
      <c r="G255" s="224" t="str">
        <f>IF('Frais réels'!G254="","",'Frais réels'!G254)</f>
        <v/>
      </c>
      <c r="H255" s="42"/>
      <c r="I255" s="203" t="str">
        <f t="shared" si="11"/>
        <v/>
      </c>
      <c r="J255" s="205" t="str">
        <f t="shared" si="12"/>
        <v/>
      </c>
      <c r="K255" s="217" t="str">
        <f>IF(F255="", "", IF(E255="Billets de train", "", IF(E255="", "", VLOOKUP(F255,Listes!$G$37:$H$39, 2, FALSE))))</f>
        <v/>
      </c>
      <c r="L255" s="225" t="str">
        <f t="shared" si="13"/>
        <v/>
      </c>
      <c r="M255" s="206"/>
      <c r="N255" s="66"/>
    </row>
    <row r="256" spans="1:14" ht="20.100000000000001" customHeight="1" x14ac:dyDescent="0.25">
      <c r="A256" s="191">
        <v>250</v>
      </c>
      <c r="B256" s="200" t="str">
        <f>IF('Frais réels'!B255="","",'Frais réels'!B255)</f>
        <v/>
      </c>
      <c r="C256" s="200" t="str">
        <f>IF('Frais réels'!C255="","",'Frais réels'!C255)</f>
        <v/>
      </c>
      <c r="D256" s="200" t="str">
        <f>IF('Frais réels'!D255="","",'Frais réels'!D255)</f>
        <v/>
      </c>
      <c r="E256" s="200" t="str">
        <f>IF('Frais réels'!E255="","",'Frais réels'!E255)</f>
        <v/>
      </c>
      <c r="F256" s="200" t="str">
        <f>IF('Frais réels'!F255="","",'Frais réels'!F255)</f>
        <v/>
      </c>
      <c r="G256" s="224" t="str">
        <f>IF('Frais réels'!G255="","",'Frais réels'!G255)</f>
        <v/>
      </c>
      <c r="H256" s="42"/>
      <c r="I256" s="203" t="str">
        <f t="shared" si="11"/>
        <v/>
      </c>
      <c r="J256" s="205" t="str">
        <f t="shared" si="12"/>
        <v/>
      </c>
      <c r="K256" s="217" t="str">
        <f>IF(F256="", "", IF(E256="Billets de train", "", IF(E256="", "", VLOOKUP(F256,Listes!$G$37:$H$39, 2, FALSE))))</f>
        <v/>
      </c>
      <c r="L256" s="225" t="str">
        <f t="shared" si="13"/>
        <v/>
      </c>
      <c r="M256" s="206"/>
      <c r="N256" s="66"/>
    </row>
    <row r="257" spans="1:14" ht="20.100000000000001" customHeight="1" x14ac:dyDescent="0.25">
      <c r="A257" s="191">
        <v>251</v>
      </c>
      <c r="B257" s="200" t="str">
        <f>IF('Frais réels'!B256="","",'Frais réels'!B256)</f>
        <v/>
      </c>
      <c r="C257" s="200" t="str">
        <f>IF('Frais réels'!C256="","",'Frais réels'!C256)</f>
        <v/>
      </c>
      <c r="D257" s="200" t="str">
        <f>IF('Frais réels'!D256="","",'Frais réels'!D256)</f>
        <v/>
      </c>
      <c r="E257" s="200" t="str">
        <f>IF('Frais réels'!E256="","",'Frais réels'!E256)</f>
        <v/>
      </c>
      <c r="F257" s="200" t="str">
        <f>IF('Frais réels'!F256="","",'Frais réels'!F256)</f>
        <v/>
      </c>
      <c r="G257" s="224" t="str">
        <f>IF('Frais réels'!G256="","",'Frais réels'!G256)</f>
        <v/>
      </c>
      <c r="H257" s="42"/>
      <c r="I257" s="203" t="str">
        <f t="shared" si="11"/>
        <v/>
      </c>
      <c r="J257" s="205" t="str">
        <f t="shared" si="12"/>
        <v/>
      </c>
      <c r="K257" s="217" t="str">
        <f>IF(F257="", "", IF(E257="Billets de train", "", IF(E257="", "", VLOOKUP(F257,Listes!$G$37:$H$39, 2, FALSE))))</f>
        <v/>
      </c>
      <c r="L257" s="225" t="str">
        <f t="shared" si="13"/>
        <v/>
      </c>
      <c r="M257" s="206"/>
      <c r="N257" s="66"/>
    </row>
    <row r="258" spans="1:14" ht="20.100000000000001" customHeight="1" x14ac:dyDescent="0.25">
      <c r="A258" s="191">
        <v>252</v>
      </c>
      <c r="B258" s="200" t="str">
        <f>IF('Frais réels'!B257="","",'Frais réels'!B257)</f>
        <v/>
      </c>
      <c r="C258" s="200" t="str">
        <f>IF('Frais réels'!C257="","",'Frais réels'!C257)</f>
        <v/>
      </c>
      <c r="D258" s="200" t="str">
        <f>IF('Frais réels'!D257="","",'Frais réels'!D257)</f>
        <v/>
      </c>
      <c r="E258" s="200" t="str">
        <f>IF('Frais réels'!E257="","",'Frais réels'!E257)</f>
        <v/>
      </c>
      <c r="F258" s="200" t="str">
        <f>IF('Frais réels'!F257="","",'Frais réels'!F257)</f>
        <v/>
      </c>
      <c r="G258" s="224" t="str">
        <f>IF('Frais réels'!G257="","",'Frais réels'!G257)</f>
        <v/>
      </c>
      <c r="H258" s="42"/>
      <c r="I258" s="203" t="str">
        <f t="shared" si="11"/>
        <v/>
      </c>
      <c r="J258" s="205" t="str">
        <f t="shared" si="12"/>
        <v/>
      </c>
      <c r="K258" s="217" t="str">
        <f>IF(F258="", "", IF(E258="Billets de train", "", IF(E258="", "", VLOOKUP(F258,Listes!$G$37:$H$39, 2, FALSE))))</f>
        <v/>
      </c>
      <c r="L258" s="225" t="str">
        <f t="shared" si="13"/>
        <v/>
      </c>
      <c r="M258" s="206"/>
      <c r="N258" s="66"/>
    </row>
    <row r="259" spans="1:14" ht="20.100000000000001" customHeight="1" x14ac:dyDescent="0.25">
      <c r="A259" s="191">
        <v>253</v>
      </c>
      <c r="B259" s="200" t="str">
        <f>IF('Frais réels'!B258="","",'Frais réels'!B258)</f>
        <v/>
      </c>
      <c r="C259" s="200" t="str">
        <f>IF('Frais réels'!C258="","",'Frais réels'!C258)</f>
        <v/>
      </c>
      <c r="D259" s="200" t="str">
        <f>IF('Frais réels'!D258="","",'Frais réels'!D258)</f>
        <v/>
      </c>
      <c r="E259" s="200" t="str">
        <f>IF('Frais réels'!E258="","",'Frais réels'!E258)</f>
        <v/>
      </c>
      <c r="F259" s="200" t="str">
        <f>IF('Frais réels'!F258="","",'Frais réels'!F258)</f>
        <v/>
      </c>
      <c r="G259" s="224" t="str">
        <f>IF('Frais réels'!G258="","",'Frais réels'!G258)</f>
        <v/>
      </c>
      <c r="H259" s="42"/>
      <c r="I259" s="203" t="str">
        <f t="shared" si="11"/>
        <v/>
      </c>
      <c r="J259" s="205" t="str">
        <f t="shared" si="12"/>
        <v/>
      </c>
      <c r="K259" s="217" t="str">
        <f>IF(F259="", "", IF(E259="Billets de train", "", IF(E259="", "", VLOOKUP(F259,Listes!$G$37:$H$39, 2, FALSE))))</f>
        <v/>
      </c>
      <c r="L259" s="225" t="str">
        <f t="shared" si="13"/>
        <v/>
      </c>
      <c r="M259" s="206"/>
      <c r="N259" s="66"/>
    </row>
    <row r="260" spans="1:14" ht="20.100000000000001" customHeight="1" x14ac:dyDescent="0.25">
      <c r="A260" s="191">
        <v>254</v>
      </c>
      <c r="B260" s="200" t="str">
        <f>IF('Frais réels'!B259="","",'Frais réels'!B259)</f>
        <v/>
      </c>
      <c r="C260" s="200" t="str">
        <f>IF('Frais réels'!C259="","",'Frais réels'!C259)</f>
        <v/>
      </c>
      <c r="D260" s="200" t="str">
        <f>IF('Frais réels'!D259="","",'Frais réels'!D259)</f>
        <v/>
      </c>
      <c r="E260" s="200" t="str">
        <f>IF('Frais réels'!E259="","",'Frais réels'!E259)</f>
        <v/>
      </c>
      <c r="F260" s="200" t="str">
        <f>IF('Frais réels'!F259="","",'Frais réels'!F259)</f>
        <v/>
      </c>
      <c r="G260" s="224" t="str">
        <f>IF('Frais réels'!G259="","",'Frais réels'!G259)</f>
        <v/>
      </c>
      <c r="H260" s="42"/>
      <c r="I260" s="203" t="str">
        <f t="shared" si="11"/>
        <v/>
      </c>
      <c r="J260" s="205" t="str">
        <f t="shared" si="12"/>
        <v/>
      </c>
      <c r="K260" s="217" t="str">
        <f>IF(F260="", "", IF(E260="Billets de train", "", IF(E260="", "", VLOOKUP(F260,Listes!$G$37:$H$39, 2, FALSE))))</f>
        <v/>
      </c>
      <c r="L260" s="225" t="str">
        <f t="shared" si="13"/>
        <v/>
      </c>
      <c r="M260" s="206"/>
      <c r="N260" s="66"/>
    </row>
    <row r="261" spans="1:14" ht="20.100000000000001" customHeight="1" x14ac:dyDescent="0.25">
      <c r="A261" s="191">
        <v>255</v>
      </c>
      <c r="B261" s="200" t="str">
        <f>IF('Frais réels'!B260="","",'Frais réels'!B260)</f>
        <v/>
      </c>
      <c r="C261" s="200" t="str">
        <f>IF('Frais réels'!C260="","",'Frais réels'!C260)</f>
        <v/>
      </c>
      <c r="D261" s="200" t="str">
        <f>IF('Frais réels'!D260="","",'Frais réels'!D260)</f>
        <v/>
      </c>
      <c r="E261" s="200" t="str">
        <f>IF('Frais réels'!E260="","",'Frais réels'!E260)</f>
        <v/>
      </c>
      <c r="F261" s="200" t="str">
        <f>IF('Frais réels'!F260="","",'Frais réels'!F260)</f>
        <v/>
      </c>
      <c r="G261" s="224" t="str">
        <f>IF('Frais réels'!G260="","",'Frais réels'!G260)</f>
        <v/>
      </c>
      <c r="H261" s="42"/>
      <c r="I261" s="203" t="str">
        <f t="shared" si="11"/>
        <v/>
      </c>
      <c r="J261" s="205" t="str">
        <f t="shared" si="12"/>
        <v/>
      </c>
      <c r="K261" s="217" t="str">
        <f>IF(F261="", "", IF(E261="Billets de train", "", IF(E261="", "", VLOOKUP(F261,Listes!$G$37:$H$39, 2, FALSE))))</f>
        <v/>
      </c>
      <c r="L261" s="225" t="str">
        <f t="shared" si="13"/>
        <v/>
      </c>
      <c r="M261" s="206"/>
      <c r="N261" s="66"/>
    </row>
    <row r="262" spans="1:14" ht="20.100000000000001" customHeight="1" x14ac:dyDescent="0.25">
      <c r="A262" s="191">
        <v>256</v>
      </c>
      <c r="B262" s="200" t="str">
        <f>IF('Frais réels'!B261="","",'Frais réels'!B261)</f>
        <v/>
      </c>
      <c r="C262" s="200" t="str">
        <f>IF('Frais réels'!C261="","",'Frais réels'!C261)</f>
        <v/>
      </c>
      <c r="D262" s="200" t="str">
        <f>IF('Frais réels'!D261="","",'Frais réels'!D261)</f>
        <v/>
      </c>
      <c r="E262" s="200" t="str">
        <f>IF('Frais réels'!E261="","",'Frais réels'!E261)</f>
        <v/>
      </c>
      <c r="F262" s="200" t="str">
        <f>IF('Frais réels'!F261="","",'Frais réels'!F261)</f>
        <v/>
      </c>
      <c r="G262" s="224" t="str">
        <f>IF('Frais réels'!G261="","",'Frais réels'!G261)</f>
        <v/>
      </c>
      <c r="H262" s="42"/>
      <c r="I262" s="203" t="str">
        <f t="shared" si="11"/>
        <v/>
      </c>
      <c r="J262" s="205" t="str">
        <f t="shared" si="12"/>
        <v/>
      </c>
      <c r="K262" s="217" t="str">
        <f>IF(F262="", "", IF(E262="Billets de train", "", IF(E262="", "", VLOOKUP(F262,Listes!$G$37:$H$39, 2, FALSE))))</f>
        <v/>
      </c>
      <c r="L262" s="225" t="str">
        <f t="shared" si="13"/>
        <v/>
      </c>
      <c r="M262" s="206"/>
      <c r="N262" s="66"/>
    </row>
    <row r="263" spans="1:14" ht="20.100000000000001" customHeight="1" x14ac:dyDescent="0.25">
      <c r="A263" s="191">
        <v>257</v>
      </c>
      <c r="B263" s="200" t="str">
        <f>IF('Frais réels'!B262="","",'Frais réels'!B262)</f>
        <v/>
      </c>
      <c r="C263" s="200" t="str">
        <f>IF('Frais réels'!C262="","",'Frais réels'!C262)</f>
        <v/>
      </c>
      <c r="D263" s="200" t="str">
        <f>IF('Frais réels'!D262="","",'Frais réels'!D262)</f>
        <v/>
      </c>
      <c r="E263" s="200" t="str">
        <f>IF('Frais réels'!E262="","",'Frais réels'!E262)</f>
        <v/>
      </c>
      <c r="F263" s="200" t="str">
        <f>IF('Frais réels'!F262="","",'Frais réels'!F262)</f>
        <v/>
      </c>
      <c r="G263" s="224" t="str">
        <f>IF('Frais réels'!G262="","",'Frais réels'!G262)</f>
        <v/>
      </c>
      <c r="H263" s="42"/>
      <c r="I263" s="203" t="str">
        <f t="shared" si="11"/>
        <v/>
      </c>
      <c r="J263" s="205" t="str">
        <f t="shared" si="12"/>
        <v/>
      </c>
      <c r="K263" s="217" t="str">
        <f>IF(F263="", "", IF(E263="Billets de train", "", IF(E263="", "", VLOOKUP(F263,Listes!$G$37:$H$39, 2, FALSE))))</f>
        <v/>
      </c>
      <c r="L263" s="225" t="str">
        <f t="shared" si="13"/>
        <v/>
      </c>
      <c r="M263" s="206"/>
      <c r="N263" s="66"/>
    </row>
    <row r="264" spans="1:14" ht="20.100000000000001" customHeight="1" x14ac:dyDescent="0.25">
      <c r="A264" s="191">
        <v>258</v>
      </c>
      <c r="B264" s="200" t="str">
        <f>IF('Frais réels'!B263="","",'Frais réels'!B263)</f>
        <v/>
      </c>
      <c r="C264" s="200" t="str">
        <f>IF('Frais réels'!C263="","",'Frais réels'!C263)</f>
        <v/>
      </c>
      <c r="D264" s="200" t="str">
        <f>IF('Frais réels'!D263="","",'Frais réels'!D263)</f>
        <v/>
      </c>
      <c r="E264" s="200" t="str">
        <f>IF('Frais réels'!E263="","",'Frais réels'!E263)</f>
        <v/>
      </c>
      <c r="F264" s="200" t="str">
        <f>IF('Frais réels'!F263="","",'Frais réels'!F263)</f>
        <v/>
      </c>
      <c r="G264" s="224" t="str">
        <f>IF('Frais réels'!G263="","",'Frais réels'!G263)</f>
        <v/>
      </c>
      <c r="H264" s="42"/>
      <c r="I264" s="203" t="str">
        <f t="shared" ref="I264:I327" si="14">IF($G264="","",IF($H264&gt;$G264,"Le montant éligible ne peut etre supérieur au montant présenté",""))</f>
        <v/>
      </c>
      <c r="J264" s="205" t="str">
        <f t="shared" ref="J264:J327" si="15">IF(OR(H264=0, ISBLANK(H264)), "", H264)</f>
        <v/>
      </c>
      <c r="K264" s="217" t="str">
        <f>IF(F264="", "", IF(E264="Billets de train", "", IF(E264="", "", VLOOKUP(F264,Listes!$G$37:$H$39, 2, FALSE))))</f>
        <v/>
      </c>
      <c r="L264" s="225" t="str">
        <f t="shared" ref="L264:L327" si="16">IF(J264="", "", IF(MIN(J264,K264)=0, "", MIN(J264,K264)))</f>
        <v/>
      </c>
      <c r="M264" s="206"/>
      <c r="N264" s="66"/>
    </row>
    <row r="265" spans="1:14" ht="20.100000000000001" customHeight="1" x14ac:dyDescent="0.25">
      <c r="A265" s="191">
        <v>259</v>
      </c>
      <c r="B265" s="200" t="str">
        <f>IF('Frais réels'!B264="","",'Frais réels'!B264)</f>
        <v/>
      </c>
      <c r="C265" s="200" t="str">
        <f>IF('Frais réels'!C264="","",'Frais réels'!C264)</f>
        <v/>
      </c>
      <c r="D265" s="200" t="str">
        <f>IF('Frais réels'!D264="","",'Frais réels'!D264)</f>
        <v/>
      </c>
      <c r="E265" s="200" t="str">
        <f>IF('Frais réels'!E264="","",'Frais réels'!E264)</f>
        <v/>
      </c>
      <c r="F265" s="200" t="str">
        <f>IF('Frais réels'!F264="","",'Frais réels'!F264)</f>
        <v/>
      </c>
      <c r="G265" s="224" t="str">
        <f>IF('Frais réels'!G264="","",'Frais réels'!G264)</f>
        <v/>
      </c>
      <c r="H265" s="42"/>
      <c r="I265" s="203" t="str">
        <f t="shared" si="14"/>
        <v/>
      </c>
      <c r="J265" s="205" t="str">
        <f t="shared" si="15"/>
        <v/>
      </c>
      <c r="K265" s="217" t="str">
        <f>IF(F265="", "", IF(E265="Billets de train", "", IF(E265="", "", VLOOKUP(F265,Listes!$G$37:$H$39, 2, FALSE))))</f>
        <v/>
      </c>
      <c r="L265" s="225" t="str">
        <f t="shared" si="16"/>
        <v/>
      </c>
      <c r="M265" s="206"/>
      <c r="N265" s="66"/>
    </row>
    <row r="266" spans="1:14" ht="20.100000000000001" customHeight="1" x14ac:dyDescent="0.25">
      <c r="A266" s="191">
        <v>260</v>
      </c>
      <c r="B266" s="200" t="str">
        <f>IF('Frais réels'!B265="","",'Frais réels'!B265)</f>
        <v/>
      </c>
      <c r="C266" s="200" t="str">
        <f>IF('Frais réels'!C265="","",'Frais réels'!C265)</f>
        <v/>
      </c>
      <c r="D266" s="200" t="str">
        <f>IF('Frais réels'!D265="","",'Frais réels'!D265)</f>
        <v/>
      </c>
      <c r="E266" s="200" t="str">
        <f>IF('Frais réels'!E265="","",'Frais réels'!E265)</f>
        <v/>
      </c>
      <c r="F266" s="200" t="str">
        <f>IF('Frais réels'!F265="","",'Frais réels'!F265)</f>
        <v/>
      </c>
      <c r="G266" s="224" t="str">
        <f>IF('Frais réels'!G265="","",'Frais réels'!G265)</f>
        <v/>
      </c>
      <c r="H266" s="42"/>
      <c r="I266" s="203" t="str">
        <f t="shared" si="14"/>
        <v/>
      </c>
      <c r="J266" s="205" t="str">
        <f t="shared" si="15"/>
        <v/>
      </c>
      <c r="K266" s="217" t="str">
        <f>IF(F266="", "", IF(E266="Billets de train", "", IF(E266="", "", VLOOKUP(F266,Listes!$G$37:$H$39, 2, FALSE))))</f>
        <v/>
      </c>
      <c r="L266" s="225" t="str">
        <f t="shared" si="16"/>
        <v/>
      </c>
      <c r="M266" s="206"/>
      <c r="N266" s="66"/>
    </row>
    <row r="267" spans="1:14" ht="20.100000000000001" customHeight="1" x14ac:dyDescent="0.25">
      <c r="A267" s="191">
        <v>261</v>
      </c>
      <c r="B267" s="200" t="str">
        <f>IF('Frais réels'!B266="","",'Frais réels'!B266)</f>
        <v/>
      </c>
      <c r="C267" s="200" t="str">
        <f>IF('Frais réels'!C266="","",'Frais réels'!C266)</f>
        <v/>
      </c>
      <c r="D267" s="200" t="str">
        <f>IF('Frais réels'!D266="","",'Frais réels'!D266)</f>
        <v/>
      </c>
      <c r="E267" s="200" t="str">
        <f>IF('Frais réels'!E266="","",'Frais réels'!E266)</f>
        <v/>
      </c>
      <c r="F267" s="200" t="str">
        <f>IF('Frais réels'!F266="","",'Frais réels'!F266)</f>
        <v/>
      </c>
      <c r="G267" s="224" t="str">
        <f>IF('Frais réels'!G266="","",'Frais réels'!G266)</f>
        <v/>
      </c>
      <c r="H267" s="42"/>
      <c r="I267" s="203" t="str">
        <f t="shared" si="14"/>
        <v/>
      </c>
      <c r="J267" s="205" t="str">
        <f t="shared" si="15"/>
        <v/>
      </c>
      <c r="K267" s="217" t="str">
        <f>IF(F267="", "", IF(E267="Billets de train", "", IF(E267="", "", VLOOKUP(F267,Listes!$G$37:$H$39, 2, FALSE))))</f>
        <v/>
      </c>
      <c r="L267" s="225" t="str">
        <f t="shared" si="16"/>
        <v/>
      </c>
      <c r="M267" s="206"/>
      <c r="N267" s="66"/>
    </row>
    <row r="268" spans="1:14" ht="20.100000000000001" customHeight="1" x14ac:dyDescent="0.25">
      <c r="A268" s="191">
        <v>262</v>
      </c>
      <c r="B268" s="200" t="str">
        <f>IF('Frais réels'!B267="","",'Frais réels'!B267)</f>
        <v/>
      </c>
      <c r="C268" s="200" t="str">
        <f>IF('Frais réels'!C267="","",'Frais réels'!C267)</f>
        <v/>
      </c>
      <c r="D268" s="200" t="str">
        <f>IF('Frais réels'!D267="","",'Frais réels'!D267)</f>
        <v/>
      </c>
      <c r="E268" s="200" t="str">
        <f>IF('Frais réels'!E267="","",'Frais réels'!E267)</f>
        <v/>
      </c>
      <c r="F268" s="200" t="str">
        <f>IF('Frais réels'!F267="","",'Frais réels'!F267)</f>
        <v/>
      </c>
      <c r="G268" s="224" t="str">
        <f>IF('Frais réels'!G267="","",'Frais réels'!G267)</f>
        <v/>
      </c>
      <c r="H268" s="42"/>
      <c r="I268" s="203" t="str">
        <f t="shared" si="14"/>
        <v/>
      </c>
      <c r="J268" s="205" t="str">
        <f t="shared" si="15"/>
        <v/>
      </c>
      <c r="K268" s="217" t="str">
        <f>IF(F268="", "", IF(E268="Billets de train", "", IF(E268="", "", VLOOKUP(F268,Listes!$G$37:$H$39, 2, FALSE))))</f>
        <v/>
      </c>
      <c r="L268" s="225" t="str">
        <f t="shared" si="16"/>
        <v/>
      </c>
      <c r="M268" s="206"/>
      <c r="N268" s="66"/>
    </row>
    <row r="269" spans="1:14" ht="20.100000000000001" customHeight="1" x14ac:dyDescent="0.25">
      <c r="A269" s="191">
        <v>263</v>
      </c>
      <c r="B269" s="200" t="str">
        <f>IF('Frais réels'!B268="","",'Frais réels'!B268)</f>
        <v/>
      </c>
      <c r="C269" s="200" t="str">
        <f>IF('Frais réels'!C268="","",'Frais réels'!C268)</f>
        <v/>
      </c>
      <c r="D269" s="200" t="str">
        <f>IF('Frais réels'!D268="","",'Frais réels'!D268)</f>
        <v/>
      </c>
      <c r="E269" s="200" t="str">
        <f>IF('Frais réels'!E268="","",'Frais réels'!E268)</f>
        <v/>
      </c>
      <c r="F269" s="200" t="str">
        <f>IF('Frais réels'!F268="","",'Frais réels'!F268)</f>
        <v/>
      </c>
      <c r="G269" s="224" t="str">
        <f>IF('Frais réels'!G268="","",'Frais réels'!G268)</f>
        <v/>
      </c>
      <c r="H269" s="42"/>
      <c r="I269" s="203" t="str">
        <f t="shared" si="14"/>
        <v/>
      </c>
      <c r="J269" s="205" t="str">
        <f t="shared" si="15"/>
        <v/>
      </c>
      <c r="K269" s="217" t="str">
        <f>IF(F269="", "", IF(E269="Billets de train", "", IF(E269="", "", VLOOKUP(F269,Listes!$G$37:$H$39, 2, FALSE))))</f>
        <v/>
      </c>
      <c r="L269" s="225" t="str">
        <f t="shared" si="16"/>
        <v/>
      </c>
      <c r="M269" s="206"/>
      <c r="N269" s="66"/>
    </row>
    <row r="270" spans="1:14" ht="20.100000000000001" customHeight="1" x14ac:dyDescent="0.25">
      <c r="A270" s="191">
        <v>264</v>
      </c>
      <c r="B270" s="200" t="str">
        <f>IF('Frais réels'!B269="","",'Frais réels'!B269)</f>
        <v/>
      </c>
      <c r="C270" s="200" t="str">
        <f>IF('Frais réels'!C269="","",'Frais réels'!C269)</f>
        <v/>
      </c>
      <c r="D270" s="200" t="str">
        <f>IF('Frais réels'!D269="","",'Frais réels'!D269)</f>
        <v/>
      </c>
      <c r="E270" s="200" t="str">
        <f>IF('Frais réels'!E269="","",'Frais réels'!E269)</f>
        <v/>
      </c>
      <c r="F270" s="200" t="str">
        <f>IF('Frais réels'!F269="","",'Frais réels'!F269)</f>
        <v/>
      </c>
      <c r="G270" s="224" t="str">
        <f>IF('Frais réels'!G269="","",'Frais réels'!G269)</f>
        <v/>
      </c>
      <c r="H270" s="42"/>
      <c r="I270" s="203" t="str">
        <f t="shared" si="14"/>
        <v/>
      </c>
      <c r="J270" s="205" t="str">
        <f t="shared" si="15"/>
        <v/>
      </c>
      <c r="K270" s="217" t="str">
        <f>IF(F270="", "", IF(E270="Billets de train", "", IF(E270="", "", VLOOKUP(F270,Listes!$G$37:$H$39, 2, FALSE))))</f>
        <v/>
      </c>
      <c r="L270" s="225" t="str">
        <f t="shared" si="16"/>
        <v/>
      </c>
      <c r="M270" s="206"/>
      <c r="N270" s="66"/>
    </row>
    <row r="271" spans="1:14" ht="20.100000000000001" customHeight="1" x14ac:dyDescent="0.25">
      <c r="A271" s="191">
        <v>265</v>
      </c>
      <c r="B271" s="200" t="str">
        <f>IF('Frais réels'!B270="","",'Frais réels'!B270)</f>
        <v/>
      </c>
      <c r="C271" s="200" t="str">
        <f>IF('Frais réels'!C270="","",'Frais réels'!C270)</f>
        <v/>
      </c>
      <c r="D271" s="200" t="str">
        <f>IF('Frais réels'!D270="","",'Frais réels'!D270)</f>
        <v/>
      </c>
      <c r="E271" s="200" t="str">
        <f>IF('Frais réels'!E270="","",'Frais réels'!E270)</f>
        <v/>
      </c>
      <c r="F271" s="200" t="str">
        <f>IF('Frais réels'!F270="","",'Frais réels'!F270)</f>
        <v/>
      </c>
      <c r="G271" s="224" t="str">
        <f>IF('Frais réels'!G270="","",'Frais réels'!G270)</f>
        <v/>
      </c>
      <c r="H271" s="42"/>
      <c r="I271" s="203" t="str">
        <f t="shared" si="14"/>
        <v/>
      </c>
      <c r="J271" s="205" t="str">
        <f t="shared" si="15"/>
        <v/>
      </c>
      <c r="K271" s="217" t="str">
        <f>IF(F271="", "", IF(E271="Billets de train", "", IF(E271="", "", VLOOKUP(F271,Listes!$G$37:$H$39, 2, FALSE))))</f>
        <v/>
      </c>
      <c r="L271" s="225" t="str">
        <f t="shared" si="16"/>
        <v/>
      </c>
      <c r="M271" s="206"/>
      <c r="N271" s="66"/>
    </row>
    <row r="272" spans="1:14" ht="20.100000000000001" customHeight="1" x14ac:dyDescent="0.25">
      <c r="A272" s="191">
        <v>266</v>
      </c>
      <c r="B272" s="200" t="str">
        <f>IF('Frais réels'!B271="","",'Frais réels'!B271)</f>
        <v/>
      </c>
      <c r="C272" s="200" t="str">
        <f>IF('Frais réels'!C271="","",'Frais réels'!C271)</f>
        <v/>
      </c>
      <c r="D272" s="200" t="str">
        <f>IF('Frais réels'!D271="","",'Frais réels'!D271)</f>
        <v/>
      </c>
      <c r="E272" s="200" t="str">
        <f>IF('Frais réels'!E271="","",'Frais réels'!E271)</f>
        <v/>
      </c>
      <c r="F272" s="200" t="str">
        <f>IF('Frais réels'!F271="","",'Frais réels'!F271)</f>
        <v/>
      </c>
      <c r="G272" s="224" t="str">
        <f>IF('Frais réels'!G271="","",'Frais réels'!G271)</f>
        <v/>
      </c>
      <c r="H272" s="42"/>
      <c r="I272" s="203" t="str">
        <f t="shared" si="14"/>
        <v/>
      </c>
      <c r="J272" s="205" t="str">
        <f t="shared" si="15"/>
        <v/>
      </c>
      <c r="K272" s="217" t="str">
        <f>IF(F272="", "", IF(E272="Billets de train", "", IF(E272="", "", VLOOKUP(F272,Listes!$G$37:$H$39, 2, FALSE))))</f>
        <v/>
      </c>
      <c r="L272" s="225" t="str">
        <f t="shared" si="16"/>
        <v/>
      </c>
      <c r="M272" s="206"/>
      <c r="N272" s="66"/>
    </row>
    <row r="273" spans="1:14" ht="20.100000000000001" customHeight="1" x14ac:dyDescent="0.25">
      <c r="A273" s="191">
        <v>267</v>
      </c>
      <c r="B273" s="200" t="str">
        <f>IF('Frais réels'!B272="","",'Frais réels'!B272)</f>
        <v/>
      </c>
      <c r="C273" s="200" t="str">
        <f>IF('Frais réels'!C272="","",'Frais réels'!C272)</f>
        <v/>
      </c>
      <c r="D273" s="200" t="str">
        <f>IF('Frais réels'!D272="","",'Frais réels'!D272)</f>
        <v/>
      </c>
      <c r="E273" s="200" t="str">
        <f>IF('Frais réels'!E272="","",'Frais réels'!E272)</f>
        <v/>
      </c>
      <c r="F273" s="200" t="str">
        <f>IF('Frais réels'!F272="","",'Frais réels'!F272)</f>
        <v/>
      </c>
      <c r="G273" s="224" t="str">
        <f>IF('Frais réels'!G272="","",'Frais réels'!G272)</f>
        <v/>
      </c>
      <c r="H273" s="42"/>
      <c r="I273" s="203" t="str">
        <f t="shared" si="14"/>
        <v/>
      </c>
      <c r="J273" s="205" t="str">
        <f t="shared" si="15"/>
        <v/>
      </c>
      <c r="K273" s="217" t="str">
        <f>IF(F273="", "", IF(E273="Billets de train", "", IF(E273="", "", VLOOKUP(F273,Listes!$G$37:$H$39, 2, FALSE))))</f>
        <v/>
      </c>
      <c r="L273" s="225" t="str">
        <f t="shared" si="16"/>
        <v/>
      </c>
      <c r="M273" s="206"/>
      <c r="N273" s="66"/>
    </row>
    <row r="274" spans="1:14" ht="20.100000000000001" customHeight="1" x14ac:dyDescent="0.25">
      <c r="A274" s="191">
        <v>268</v>
      </c>
      <c r="B274" s="200" t="str">
        <f>IF('Frais réels'!B273="","",'Frais réels'!B273)</f>
        <v/>
      </c>
      <c r="C274" s="200" t="str">
        <f>IF('Frais réels'!C273="","",'Frais réels'!C273)</f>
        <v/>
      </c>
      <c r="D274" s="200" t="str">
        <f>IF('Frais réels'!D273="","",'Frais réels'!D273)</f>
        <v/>
      </c>
      <c r="E274" s="200" t="str">
        <f>IF('Frais réels'!E273="","",'Frais réels'!E273)</f>
        <v/>
      </c>
      <c r="F274" s="200" t="str">
        <f>IF('Frais réels'!F273="","",'Frais réels'!F273)</f>
        <v/>
      </c>
      <c r="G274" s="224" t="str">
        <f>IF('Frais réels'!G273="","",'Frais réels'!G273)</f>
        <v/>
      </c>
      <c r="H274" s="42"/>
      <c r="I274" s="203" t="str">
        <f t="shared" si="14"/>
        <v/>
      </c>
      <c r="J274" s="205" t="str">
        <f t="shared" si="15"/>
        <v/>
      </c>
      <c r="K274" s="217" t="str">
        <f>IF(F274="", "", IF(E274="Billets de train", "", IF(E274="", "", VLOOKUP(F274,Listes!$G$37:$H$39, 2, FALSE))))</f>
        <v/>
      </c>
      <c r="L274" s="225" t="str">
        <f t="shared" si="16"/>
        <v/>
      </c>
      <c r="M274" s="206"/>
      <c r="N274" s="66"/>
    </row>
    <row r="275" spans="1:14" ht="20.100000000000001" customHeight="1" x14ac:dyDescent="0.25">
      <c r="A275" s="191">
        <v>269</v>
      </c>
      <c r="B275" s="200" t="str">
        <f>IF('Frais réels'!B274="","",'Frais réels'!B274)</f>
        <v/>
      </c>
      <c r="C275" s="200" t="str">
        <f>IF('Frais réels'!C274="","",'Frais réels'!C274)</f>
        <v/>
      </c>
      <c r="D275" s="200" t="str">
        <f>IF('Frais réels'!D274="","",'Frais réels'!D274)</f>
        <v/>
      </c>
      <c r="E275" s="200" t="str">
        <f>IF('Frais réels'!E274="","",'Frais réels'!E274)</f>
        <v/>
      </c>
      <c r="F275" s="200" t="str">
        <f>IF('Frais réels'!F274="","",'Frais réels'!F274)</f>
        <v/>
      </c>
      <c r="G275" s="224" t="str">
        <f>IF('Frais réels'!G274="","",'Frais réels'!G274)</f>
        <v/>
      </c>
      <c r="H275" s="42"/>
      <c r="I275" s="203" t="str">
        <f t="shared" si="14"/>
        <v/>
      </c>
      <c r="J275" s="205" t="str">
        <f t="shared" si="15"/>
        <v/>
      </c>
      <c r="K275" s="217" t="str">
        <f>IF(F275="", "", IF(E275="Billets de train", "", IF(E275="", "", VLOOKUP(F275,Listes!$G$37:$H$39, 2, FALSE))))</f>
        <v/>
      </c>
      <c r="L275" s="225" t="str">
        <f t="shared" si="16"/>
        <v/>
      </c>
      <c r="M275" s="206"/>
      <c r="N275" s="66"/>
    </row>
    <row r="276" spans="1:14" ht="20.100000000000001" customHeight="1" x14ac:dyDescent="0.25">
      <c r="A276" s="191">
        <v>270</v>
      </c>
      <c r="B276" s="200" t="str">
        <f>IF('Frais réels'!B275="","",'Frais réels'!B275)</f>
        <v/>
      </c>
      <c r="C276" s="200" t="str">
        <f>IF('Frais réels'!C275="","",'Frais réels'!C275)</f>
        <v/>
      </c>
      <c r="D276" s="200" t="str">
        <f>IF('Frais réels'!D275="","",'Frais réels'!D275)</f>
        <v/>
      </c>
      <c r="E276" s="200" t="str">
        <f>IF('Frais réels'!E275="","",'Frais réels'!E275)</f>
        <v/>
      </c>
      <c r="F276" s="200" t="str">
        <f>IF('Frais réels'!F275="","",'Frais réels'!F275)</f>
        <v/>
      </c>
      <c r="G276" s="224" t="str">
        <f>IF('Frais réels'!G275="","",'Frais réels'!G275)</f>
        <v/>
      </c>
      <c r="H276" s="42"/>
      <c r="I276" s="203" t="str">
        <f t="shared" si="14"/>
        <v/>
      </c>
      <c r="J276" s="205" t="str">
        <f t="shared" si="15"/>
        <v/>
      </c>
      <c r="K276" s="217" t="str">
        <f>IF(F276="", "", IF(E276="Billets de train", "", IF(E276="", "", VLOOKUP(F276,Listes!$G$37:$H$39, 2, FALSE))))</f>
        <v/>
      </c>
      <c r="L276" s="225" t="str">
        <f t="shared" si="16"/>
        <v/>
      </c>
      <c r="M276" s="206"/>
      <c r="N276" s="66"/>
    </row>
    <row r="277" spans="1:14" ht="20.100000000000001" customHeight="1" x14ac:dyDescent="0.25">
      <c r="A277" s="191">
        <v>271</v>
      </c>
      <c r="B277" s="200" t="str">
        <f>IF('Frais réels'!B276="","",'Frais réels'!B276)</f>
        <v/>
      </c>
      <c r="C277" s="200" t="str">
        <f>IF('Frais réels'!C276="","",'Frais réels'!C276)</f>
        <v/>
      </c>
      <c r="D277" s="200" t="str">
        <f>IF('Frais réels'!D276="","",'Frais réels'!D276)</f>
        <v/>
      </c>
      <c r="E277" s="200" t="str">
        <f>IF('Frais réels'!E276="","",'Frais réels'!E276)</f>
        <v/>
      </c>
      <c r="F277" s="200" t="str">
        <f>IF('Frais réels'!F276="","",'Frais réels'!F276)</f>
        <v/>
      </c>
      <c r="G277" s="224" t="str">
        <f>IF('Frais réels'!G276="","",'Frais réels'!G276)</f>
        <v/>
      </c>
      <c r="H277" s="42"/>
      <c r="I277" s="203" t="str">
        <f t="shared" si="14"/>
        <v/>
      </c>
      <c r="J277" s="205" t="str">
        <f t="shared" si="15"/>
        <v/>
      </c>
      <c r="K277" s="217" t="str">
        <f>IF(F277="", "", IF(E277="Billets de train", "", IF(E277="", "", VLOOKUP(F277,Listes!$G$37:$H$39, 2, FALSE))))</f>
        <v/>
      </c>
      <c r="L277" s="225" t="str">
        <f t="shared" si="16"/>
        <v/>
      </c>
      <c r="M277" s="206"/>
      <c r="N277" s="66"/>
    </row>
    <row r="278" spans="1:14" ht="20.100000000000001" customHeight="1" x14ac:dyDescent="0.25">
      <c r="A278" s="191">
        <v>272</v>
      </c>
      <c r="B278" s="200" t="str">
        <f>IF('Frais réels'!B277="","",'Frais réels'!B277)</f>
        <v/>
      </c>
      <c r="C278" s="200" t="str">
        <f>IF('Frais réels'!C277="","",'Frais réels'!C277)</f>
        <v/>
      </c>
      <c r="D278" s="200" t="str">
        <f>IF('Frais réels'!D277="","",'Frais réels'!D277)</f>
        <v/>
      </c>
      <c r="E278" s="200" t="str">
        <f>IF('Frais réels'!E277="","",'Frais réels'!E277)</f>
        <v/>
      </c>
      <c r="F278" s="200" t="str">
        <f>IF('Frais réels'!F277="","",'Frais réels'!F277)</f>
        <v/>
      </c>
      <c r="G278" s="224" t="str">
        <f>IF('Frais réels'!G277="","",'Frais réels'!G277)</f>
        <v/>
      </c>
      <c r="H278" s="42"/>
      <c r="I278" s="203" t="str">
        <f t="shared" si="14"/>
        <v/>
      </c>
      <c r="J278" s="205" t="str">
        <f t="shared" si="15"/>
        <v/>
      </c>
      <c r="K278" s="217" t="str">
        <f>IF(F278="", "", IF(E278="Billets de train", "", IF(E278="", "", VLOOKUP(F278,Listes!$G$37:$H$39, 2, FALSE))))</f>
        <v/>
      </c>
      <c r="L278" s="225" t="str">
        <f t="shared" si="16"/>
        <v/>
      </c>
      <c r="M278" s="206"/>
      <c r="N278" s="66"/>
    </row>
    <row r="279" spans="1:14" ht="20.100000000000001" customHeight="1" x14ac:dyDescent="0.25">
      <c r="A279" s="191">
        <v>273</v>
      </c>
      <c r="B279" s="200" t="str">
        <f>IF('Frais réels'!B278="","",'Frais réels'!B278)</f>
        <v/>
      </c>
      <c r="C279" s="200" t="str">
        <f>IF('Frais réels'!C278="","",'Frais réels'!C278)</f>
        <v/>
      </c>
      <c r="D279" s="200" t="str">
        <f>IF('Frais réels'!D278="","",'Frais réels'!D278)</f>
        <v/>
      </c>
      <c r="E279" s="200" t="str">
        <f>IF('Frais réels'!E278="","",'Frais réels'!E278)</f>
        <v/>
      </c>
      <c r="F279" s="200" t="str">
        <f>IF('Frais réels'!F278="","",'Frais réels'!F278)</f>
        <v/>
      </c>
      <c r="G279" s="224" t="str">
        <f>IF('Frais réels'!G278="","",'Frais réels'!G278)</f>
        <v/>
      </c>
      <c r="H279" s="42"/>
      <c r="I279" s="203" t="str">
        <f t="shared" si="14"/>
        <v/>
      </c>
      <c r="J279" s="205" t="str">
        <f t="shared" si="15"/>
        <v/>
      </c>
      <c r="K279" s="217" t="str">
        <f>IF(F279="", "", IF(E279="Billets de train", "", IF(E279="", "", VLOOKUP(F279,Listes!$G$37:$H$39, 2, FALSE))))</f>
        <v/>
      </c>
      <c r="L279" s="225" t="str">
        <f t="shared" si="16"/>
        <v/>
      </c>
      <c r="M279" s="206"/>
      <c r="N279" s="66"/>
    </row>
    <row r="280" spans="1:14" ht="20.100000000000001" customHeight="1" x14ac:dyDescent="0.25">
      <c r="A280" s="191">
        <v>274</v>
      </c>
      <c r="B280" s="200" t="str">
        <f>IF('Frais réels'!B279="","",'Frais réels'!B279)</f>
        <v/>
      </c>
      <c r="C280" s="200" t="str">
        <f>IF('Frais réels'!C279="","",'Frais réels'!C279)</f>
        <v/>
      </c>
      <c r="D280" s="200" t="str">
        <f>IF('Frais réels'!D279="","",'Frais réels'!D279)</f>
        <v/>
      </c>
      <c r="E280" s="200" t="str">
        <f>IF('Frais réels'!E279="","",'Frais réels'!E279)</f>
        <v/>
      </c>
      <c r="F280" s="200" t="str">
        <f>IF('Frais réels'!F279="","",'Frais réels'!F279)</f>
        <v/>
      </c>
      <c r="G280" s="224" t="str">
        <f>IF('Frais réels'!G279="","",'Frais réels'!G279)</f>
        <v/>
      </c>
      <c r="H280" s="42"/>
      <c r="I280" s="203" t="str">
        <f t="shared" si="14"/>
        <v/>
      </c>
      <c r="J280" s="205" t="str">
        <f t="shared" si="15"/>
        <v/>
      </c>
      <c r="K280" s="217" t="str">
        <f>IF(F280="", "", IF(E280="Billets de train", "", IF(E280="", "", VLOOKUP(F280,Listes!$G$37:$H$39, 2, FALSE))))</f>
        <v/>
      </c>
      <c r="L280" s="225" t="str">
        <f t="shared" si="16"/>
        <v/>
      </c>
      <c r="M280" s="206"/>
      <c r="N280" s="66"/>
    </row>
    <row r="281" spans="1:14" ht="20.100000000000001" customHeight="1" x14ac:dyDescent="0.25">
      <c r="A281" s="191">
        <v>275</v>
      </c>
      <c r="B281" s="200" t="str">
        <f>IF('Frais réels'!B280="","",'Frais réels'!B280)</f>
        <v/>
      </c>
      <c r="C281" s="200" t="str">
        <f>IF('Frais réels'!C280="","",'Frais réels'!C280)</f>
        <v/>
      </c>
      <c r="D281" s="200" t="str">
        <f>IF('Frais réels'!D280="","",'Frais réels'!D280)</f>
        <v/>
      </c>
      <c r="E281" s="200" t="str">
        <f>IF('Frais réels'!E280="","",'Frais réels'!E280)</f>
        <v/>
      </c>
      <c r="F281" s="200" t="str">
        <f>IF('Frais réels'!F280="","",'Frais réels'!F280)</f>
        <v/>
      </c>
      <c r="G281" s="224" t="str">
        <f>IF('Frais réels'!G280="","",'Frais réels'!G280)</f>
        <v/>
      </c>
      <c r="H281" s="42"/>
      <c r="I281" s="203" t="str">
        <f t="shared" si="14"/>
        <v/>
      </c>
      <c r="J281" s="205" t="str">
        <f t="shared" si="15"/>
        <v/>
      </c>
      <c r="K281" s="217" t="str">
        <f>IF(F281="", "", IF(E281="Billets de train", "", IF(E281="", "", VLOOKUP(F281,Listes!$G$37:$H$39, 2, FALSE))))</f>
        <v/>
      </c>
      <c r="L281" s="225" t="str">
        <f t="shared" si="16"/>
        <v/>
      </c>
      <c r="M281" s="206"/>
      <c r="N281" s="66"/>
    </row>
    <row r="282" spans="1:14" ht="20.100000000000001" customHeight="1" x14ac:dyDescent="0.25">
      <c r="A282" s="191">
        <v>276</v>
      </c>
      <c r="B282" s="200" t="str">
        <f>IF('Frais réels'!B281="","",'Frais réels'!B281)</f>
        <v/>
      </c>
      <c r="C282" s="200" t="str">
        <f>IF('Frais réels'!C281="","",'Frais réels'!C281)</f>
        <v/>
      </c>
      <c r="D282" s="200" t="str">
        <f>IF('Frais réels'!D281="","",'Frais réels'!D281)</f>
        <v/>
      </c>
      <c r="E282" s="200" t="str">
        <f>IF('Frais réels'!E281="","",'Frais réels'!E281)</f>
        <v/>
      </c>
      <c r="F282" s="200" t="str">
        <f>IF('Frais réels'!F281="","",'Frais réels'!F281)</f>
        <v/>
      </c>
      <c r="G282" s="224" t="str">
        <f>IF('Frais réels'!G281="","",'Frais réels'!G281)</f>
        <v/>
      </c>
      <c r="H282" s="42"/>
      <c r="I282" s="203" t="str">
        <f t="shared" si="14"/>
        <v/>
      </c>
      <c r="J282" s="205" t="str">
        <f t="shared" si="15"/>
        <v/>
      </c>
      <c r="K282" s="217" t="str">
        <f>IF(F282="", "", IF(E282="Billets de train", "", IF(E282="", "", VLOOKUP(F282,Listes!$G$37:$H$39, 2, FALSE))))</f>
        <v/>
      </c>
      <c r="L282" s="225" t="str">
        <f t="shared" si="16"/>
        <v/>
      </c>
      <c r="M282" s="206"/>
      <c r="N282" s="66"/>
    </row>
    <row r="283" spans="1:14" ht="20.100000000000001" customHeight="1" x14ac:dyDescent="0.25">
      <c r="A283" s="191">
        <v>277</v>
      </c>
      <c r="B283" s="200" t="str">
        <f>IF('Frais réels'!B282="","",'Frais réels'!B282)</f>
        <v/>
      </c>
      <c r="C283" s="200" t="str">
        <f>IF('Frais réels'!C282="","",'Frais réels'!C282)</f>
        <v/>
      </c>
      <c r="D283" s="200" t="str">
        <f>IF('Frais réels'!D282="","",'Frais réels'!D282)</f>
        <v/>
      </c>
      <c r="E283" s="200" t="str">
        <f>IF('Frais réels'!E282="","",'Frais réels'!E282)</f>
        <v/>
      </c>
      <c r="F283" s="200" t="str">
        <f>IF('Frais réels'!F282="","",'Frais réels'!F282)</f>
        <v/>
      </c>
      <c r="G283" s="224" t="str">
        <f>IF('Frais réels'!G282="","",'Frais réels'!G282)</f>
        <v/>
      </c>
      <c r="H283" s="42"/>
      <c r="I283" s="203" t="str">
        <f t="shared" si="14"/>
        <v/>
      </c>
      <c r="J283" s="205" t="str">
        <f t="shared" si="15"/>
        <v/>
      </c>
      <c r="K283" s="217" t="str">
        <f>IF(F283="", "", IF(E283="Billets de train", "", IF(E283="", "", VLOOKUP(F283,Listes!$G$37:$H$39, 2, FALSE))))</f>
        <v/>
      </c>
      <c r="L283" s="225" t="str">
        <f t="shared" si="16"/>
        <v/>
      </c>
      <c r="M283" s="206"/>
      <c r="N283" s="66"/>
    </row>
    <row r="284" spans="1:14" ht="20.100000000000001" customHeight="1" x14ac:dyDescent="0.25">
      <c r="A284" s="191">
        <v>278</v>
      </c>
      <c r="B284" s="200" t="str">
        <f>IF('Frais réels'!B283="","",'Frais réels'!B283)</f>
        <v/>
      </c>
      <c r="C284" s="200" t="str">
        <f>IF('Frais réels'!C283="","",'Frais réels'!C283)</f>
        <v/>
      </c>
      <c r="D284" s="200" t="str">
        <f>IF('Frais réels'!D283="","",'Frais réels'!D283)</f>
        <v/>
      </c>
      <c r="E284" s="200" t="str">
        <f>IF('Frais réels'!E283="","",'Frais réels'!E283)</f>
        <v/>
      </c>
      <c r="F284" s="200" t="str">
        <f>IF('Frais réels'!F283="","",'Frais réels'!F283)</f>
        <v/>
      </c>
      <c r="G284" s="224" t="str">
        <f>IF('Frais réels'!G283="","",'Frais réels'!G283)</f>
        <v/>
      </c>
      <c r="H284" s="42"/>
      <c r="I284" s="203" t="str">
        <f t="shared" si="14"/>
        <v/>
      </c>
      <c r="J284" s="205" t="str">
        <f t="shared" si="15"/>
        <v/>
      </c>
      <c r="K284" s="217" t="str">
        <f>IF(F284="", "", IF(E284="Billets de train", "", IF(E284="", "", VLOOKUP(F284,Listes!$G$37:$H$39, 2, FALSE))))</f>
        <v/>
      </c>
      <c r="L284" s="225" t="str">
        <f t="shared" si="16"/>
        <v/>
      </c>
      <c r="M284" s="206"/>
      <c r="N284" s="66"/>
    </row>
    <row r="285" spans="1:14" ht="20.100000000000001" customHeight="1" x14ac:dyDescent="0.25">
      <c r="A285" s="191">
        <v>279</v>
      </c>
      <c r="B285" s="200" t="str">
        <f>IF('Frais réels'!B284="","",'Frais réels'!B284)</f>
        <v/>
      </c>
      <c r="C285" s="200" t="str">
        <f>IF('Frais réels'!C284="","",'Frais réels'!C284)</f>
        <v/>
      </c>
      <c r="D285" s="200" t="str">
        <f>IF('Frais réels'!D284="","",'Frais réels'!D284)</f>
        <v/>
      </c>
      <c r="E285" s="200" t="str">
        <f>IF('Frais réels'!E284="","",'Frais réels'!E284)</f>
        <v/>
      </c>
      <c r="F285" s="200" t="str">
        <f>IF('Frais réels'!F284="","",'Frais réels'!F284)</f>
        <v/>
      </c>
      <c r="G285" s="224" t="str">
        <f>IF('Frais réels'!G284="","",'Frais réels'!G284)</f>
        <v/>
      </c>
      <c r="H285" s="42"/>
      <c r="I285" s="203" t="str">
        <f t="shared" si="14"/>
        <v/>
      </c>
      <c r="J285" s="205" t="str">
        <f t="shared" si="15"/>
        <v/>
      </c>
      <c r="K285" s="217" t="str">
        <f>IF(F285="", "", IF(E285="Billets de train", "", IF(E285="", "", VLOOKUP(F285,Listes!$G$37:$H$39, 2, FALSE))))</f>
        <v/>
      </c>
      <c r="L285" s="225" t="str">
        <f t="shared" si="16"/>
        <v/>
      </c>
      <c r="M285" s="206"/>
      <c r="N285" s="66"/>
    </row>
    <row r="286" spans="1:14" ht="20.100000000000001" customHeight="1" x14ac:dyDescent="0.25">
      <c r="A286" s="191">
        <v>280</v>
      </c>
      <c r="B286" s="200" t="str">
        <f>IF('Frais réels'!B285="","",'Frais réels'!B285)</f>
        <v/>
      </c>
      <c r="C286" s="200" t="str">
        <f>IF('Frais réels'!C285="","",'Frais réels'!C285)</f>
        <v/>
      </c>
      <c r="D286" s="200" t="str">
        <f>IF('Frais réels'!D285="","",'Frais réels'!D285)</f>
        <v/>
      </c>
      <c r="E286" s="200" t="str">
        <f>IF('Frais réels'!E285="","",'Frais réels'!E285)</f>
        <v/>
      </c>
      <c r="F286" s="200" t="str">
        <f>IF('Frais réels'!F285="","",'Frais réels'!F285)</f>
        <v/>
      </c>
      <c r="G286" s="224" t="str">
        <f>IF('Frais réels'!G285="","",'Frais réels'!G285)</f>
        <v/>
      </c>
      <c r="H286" s="42"/>
      <c r="I286" s="203" t="str">
        <f t="shared" si="14"/>
        <v/>
      </c>
      <c r="J286" s="205" t="str">
        <f t="shared" si="15"/>
        <v/>
      </c>
      <c r="K286" s="217" t="str">
        <f>IF(F286="", "", IF(E286="Billets de train", "", IF(E286="", "", VLOOKUP(F286,Listes!$G$37:$H$39, 2, FALSE))))</f>
        <v/>
      </c>
      <c r="L286" s="225" t="str">
        <f t="shared" si="16"/>
        <v/>
      </c>
      <c r="M286" s="206"/>
      <c r="N286" s="66"/>
    </row>
    <row r="287" spans="1:14" ht="20.100000000000001" customHeight="1" x14ac:dyDescent="0.25">
      <c r="A287" s="191">
        <v>281</v>
      </c>
      <c r="B287" s="200" t="str">
        <f>IF('Frais réels'!B286="","",'Frais réels'!B286)</f>
        <v/>
      </c>
      <c r="C287" s="200" t="str">
        <f>IF('Frais réels'!C286="","",'Frais réels'!C286)</f>
        <v/>
      </c>
      <c r="D287" s="200" t="str">
        <f>IF('Frais réels'!D286="","",'Frais réels'!D286)</f>
        <v/>
      </c>
      <c r="E287" s="200" t="str">
        <f>IF('Frais réels'!E286="","",'Frais réels'!E286)</f>
        <v/>
      </c>
      <c r="F287" s="200" t="str">
        <f>IF('Frais réels'!F286="","",'Frais réels'!F286)</f>
        <v/>
      </c>
      <c r="G287" s="224" t="str">
        <f>IF('Frais réels'!G286="","",'Frais réels'!G286)</f>
        <v/>
      </c>
      <c r="H287" s="42"/>
      <c r="I287" s="203" t="str">
        <f t="shared" si="14"/>
        <v/>
      </c>
      <c r="J287" s="205" t="str">
        <f t="shared" si="15"/>
        <v/>
      </c>
      <c r="K287" s="217" t="str">
        <f>IF(F287="", "", IF(E287="Billets de train", "", IF(E287="", "", VLOOKUP(F287,Listes!$G$37:$H$39, 2, FALSE))))</f>
        <v/>
      </c>
      <c r="L287" s="225" t="str">
        <f t="shared" si="16"/>
        <v/>
      </c>
      <c r="M287" s="206"/>
      <c r="N287" s="66"/>
    </row>
    <row r="288" spans="1:14" ht="20.100000000000001" customHeight="1" x14ac:dyDescent="0.25">
      <c r="A288" s="191">
        <v>282</v>
      </c>
      <c r="B288" s="200" t="str">
        <f>IF('Frais réels'!B287="","",'Frais réels'!B287)</f>
        <v/>
      </c>
      <c r="C288" s="200" t="str">
        <f>IF('Frais réels'!C287="","",'Frais réels'!C287)</f>
        <v/>
      </c>
      <c r="D288" s="200" t="str">
        <f>IF('Frais réels'!D287="","",'Frais réels'!D287)</f>
        <v/>
      </c>
      <c r="E288" s="200" t="str">
        <f>IF('Frais réels'!E287="","",'Frais réels'!E287)</f>
        <v/>
      </c>
      <c r="F288" s="200" t="str">
        <f>IF('Frais réels'!F287="","",'Frais réels'!F287)</f>
        <v/>
      </c>
      <c r="G288" s="224" t="str">
        <f>IF('Frais réels'!G287="","",'Frais réels'!G287)</f>
        <v/>
      </c>
      <c r="H288" s="42"/>
      <c r="I288" s="203" t="str">
        <f t="shared" si="14"/>
        <v/>
      </c>
      <c r="J288" s="205" t="str">
        <f t="shared" si="15"/>
        <v/>
      </c>
      <c r="K288" s="217" t="str">
        <f>IF(F288="", "", IF(E288="Billets de train", "", IF(E288="", "", VLOOKUP(F288,Listes!$G$37:$H$39, 2, FALSE))))</f>
        <v/>
      </c>
      <c r="L288" s="225" t="str">
        <f t="shared" si="16"/>
        <v/>
      </c>
      <c r="M288" s="206"/>
      <c r="N288" s="66"/>
    </row>
    <row r="289" spans="1:14" ht="20.100000000000001" customHeight="1" x14ac:dyDescent="0.25">
      <c r="A289" s="191">
        <v>283</v>
      </c>
      <c r="B289" s="200" t="str">
        <f>IF('Frais réels'!B288="","",'Frais réels'!B288)</f>
        <v/>
      </c>
      <c r="C289" s="200" t="str">
        <f>IF('Frais réels'!C288="","",'Frais réels'!C288)</f>
        <v/>
      </c>
      <c r="D289" s="200" t="str">
        <f>IF('Frais réels'!D288="","",'Frais réels'!D288)</f>
        <v/>
      </c>
      <c r="E289" s="200" t="str">
        <f>IF('Frais réels'!E288="","",'Frais réels'!E288)</f>
        <v/>
      </c>
      <c r="F289" s="200" t="str">
        <f>IF('Frais réels'!F288="","",'Frais réels'!F288)</f>
        <v/>
      </c>
      <c r="G289" s="224" t="str">
        <f>IF('Frais réels'!G288="","",'Frais réels'!G288)</f>
        <v/>
      </c>
      <c r="H289" s="42"/>
      <c r="I289" s="203" t="str">
        <f t="shared" si="14"/>
        <v/>
      </c>
      <c r="J289" s="205" t="str">
        <f t="shared" si="15"/>
        <v/>
      </c>
      <c r="K289" s="217" t="str">
        <f>IF(F289="", "", IF(E289="Billets de train", "", IF(E289="", "", VLOOKUP(F289,Listes!$G$37:$H$39, 2, FALSE))))</f>
        <v/>
      </c>
      <c r="L289" s="225" t="str">
        <f t="shared" si="16"/>
        <v/>
      </c>
      <c r="M289" s="206"/>
      <c r="N289" s="66"/>
    </row>
    <row r="290" spans="1:14" ht="20.100000000000001" customHeight="1" x14ac:dyDescent="0.25">
      <c r="A290" s="191">
        <v>284</v>
      </c>
      <c r="B290" s="200" t="str">
        <f>IF('Frais réels'!B289="","",'Frais réels'!B289)</f>
        <v/>
      </c>
      <c r="C290" s="200" t="str">
        <f>IF('Frais réels'!C289="","",'Frais réels'!C289)</f>
        <v/>
      </c>
      <c r="D290" s="200" t="str">
        <f>IF('Frais réels'!D289="","",'Frais réels'!D289)</f>
        <v/>
      </c>
      <c r="E290" s="200" t="str">
        <f>IF('Frais réels'!E289="","",'Frais réels'!E289)</f>
        <v/>
      </c>
      <c r="F290" s="200" t="str">
        <f>IF('Frais réels'!F289="","",'Frais réels'!F289)</f>
        <v/>
      </c>
      <c r="G290" s="224" t="str">
        <f>IF('Frais réels'!G289="","",'Frais réels'!G289)</f>
        <v/>
      </c>
      <c r="H290" s="42"/>
      <c r="I290" s="203" t="str">
        <f t="shared" si="14"/>
        <v/>
      </c>
      <c r="J290" s="205" t="str">
        <f t="shared" si="15"/>
        <v/>
      </c>
      <c r="K290" s="217" t="str">
        <f>IF(F290="", "", IF(E290="Billets de train", "", IF(E290="", "", VLOOKUP(F290,Listes!$G$37:$H$39, 2, FALSE))))</f>
        <v/>
      </c>
      <c r="L290" s="225" t="str">
        <f t="shared" si="16"/>
        <v/>
      </c>
      <c r="M290" s="206"/>
      <c r="N290" s="66"/>
    </row>
    <row r="291" spans="1:14" ht="20.100000000000001" customHeight="1" x14ac:dyDescent="0.25">
      <c r="A291" s="191">
        <v>285</v>
      </c>
      <c r="B291" s="200" t="str">
        <f>IF('Frais réels'!B290="","",'Frais réels'!B290)</f>
        <v/>
      </c>
      <c r="C291" s="200" t="str">
        <f>IF('Frais réels'!C290="","",'Frais réels'!C290)</f>
        <v/>
      </c>
      <c r="D291" s="200" t="str">
        <f>IF('Frais réels'!D290="","",'Frais réels'!D290)</f>
        <v/>
      </c>
      <c r="E291" s="200" t="str">
        <f>IF('Frais réels'!E290="","",'Frais réels'!E290)</f>
        <v/>
      </c>
      <c r="F291" s="200" t="str">
        <f>IF('Frais réels'!F290="","",'Frais réels'!F290)</f>
        <v/>
      </c>
      <c r="G291" s="224" t="str">
        <f>IF('Frais réels'!G290="","",'Frais réels'!G290)</f>
        <v/>
      </c>
      <c r="H291" s="42"/>
      <c r="I291" s="203" t="str">
        <f t="shared" si="14"/>
        <v/>
      </c>
      <c r="J291" s="205" t="str">
        <f t="shared" si="15"/>
        <v/>
      </c>
      <c r="K291" s="217" t="str">
        <f>IF(F291="", "", IF(E291="Billets de train", "", IF(E291="", "", VLOOKUP(F291,Listes!$G$37:$H$39, 2, FALSE))))</f>
        <v/>
      </c>
      <c r="L291" s="225" t="str">
        <f t="shared" si="16"/>
        <v/>
      </c>
      <c r="M291" s="206"/>
      <c r="N291" s="66"/>
    </row>
    <row r="292" spans="1:14" ht="20.100000000000001" customHeight="1" x14ac:dyDescent="0.25">
      <c r="A292" s="191">
        <v>286</v>
      </c>
      <c r="B292" s="200" t="str">
        <f>IF('Frais réels'!B291="","",'Frais réels'!B291)</f>
        <v/>
      </c>
      <c r="C292" s="200" t="str">
        <f>IF('Frais réels'!C291="","",'Frais réels'!C291)</f>
        <v/>
      </c>
      <c r="D292" s="200" t="str">
        <f>IF('Frais réels'!D291="","",'Frais réels'!D291)</f>
        <v/>
      </c>
      <c r="E292" s="200" t="str">
        <f>IF('Frais réels'!E291="","",'Frais réels'!E291)</f>
        <v/>
      </c>
      <c r="F292" s="200" t="str">
        <f>IF('Frais réels'!F291="","",'Frais réels'!F291)</f>
        <v/>
      </c>
      <c r="G292" s="224" t="str">
        <f>IF('Frais réels'!G291="","",'Frais réels'!G291)</f>
        <v/>
      </c>
      <c r="H292" s="42"/>
      <c r="I292" s="203" t="str">
        <f t="shared" si="14"/>
        <v/>
      </c>
      <c r="J292" s="205" t="str">
        <f t="shared" si="15"/>
        <v/>
      </c>
      <c r="K292" s="217" t="str">
        <f>IF(F292="", "", IF(E292="Billets de train", "", IF(E292="", "", VLOOKUP(F292,Listes!$G$37:$H$39, 2, FALSE))))</f>
        <v/>
      </c>
      <c r="L292" s="225" t="str">
        <f t="shared" si="16"/>
        <v/>
      </c>
      <c r="M292" s="206"/>
      <c r="N292" s="66"/>
    </row>
    <row r="293" spans="1:14" ht="20.100000000000001" customHeight="1" x14ac:dyDescent="0.25">
      <c r="A293" s="191">
        <v>287</v>
      </c>
      <c r="B293" s="200" t="str">
        <f>IF('Frais réels'!B292="","",'Frais réels'!B292)</f>
        <v/>
      </c>
      <c r="C293" s="200" t="str">
        <f>IF('Frais réels'!C292="","",'Frais réels'!C292)</f>
        <v/>
      </c>
      <c r="D293" s="200" t="str">
        <f>IF('Frais réels'!D292="","",'Frais réels'!D292)</f>
        <v/>
      </c>
      <c r="E293" s="200" t="str">
        <f>IF('Frais réels'!E292="","",'Frais réels'!E292)</f>
        <v/>
      </c>
      <c r="F293" s="200" t="str">
        <f>IF('Frais réels'!F292="","",'Frais réels'!F292)</f>
        <v/>
      </c>
      <c r="G293" s="224" t="str">
        <f>IF('Frais réels'!G292="","",'Frais réels'!G292)</f>
        <v/>
      </c>
      <c r="H293" s="42"/>
      <c r="I293" s="203" t="str">
        <f t="shared" si="14"/>
        <v/>
      </c>
      <c r="J293" s="205" t="str">
        <f t="shared" si="15"/>
        <v/>
      </c>
      <c r="K293" s="217" t="str">
        <f>IF(F293="", "", IF(E293="Billets de train", "", IF(E293="", "", VLOOKUP(F293,Listes!$G$37:$H$39, 2, FALSE))))</f>
        <v/>
      </c>
      <c r="L293" s="225" t="str">
        <f t="shared" si="16"/>
        <v/>
      </c>
      <c r="M293" s="206"/>
      <c r="N293" s="66"/>
    </row>
    <row r="294" spans="1:14" ht="20.100000000000001" customHeight="1" x14ac:dyDescent="0.25">
      <c r="A294" s="191">
        <v>288</v>
      </c>
      <c r="B294" s="200" t="str">
        <f>IF('Frais réels'!B293="","",'Frais réels'!B293)</f>
        <v/>
      </c>
      <c r="C294" s="200" t="str">
        <f>IF('Frais réels'!C293="","",'Frais réels'!C293)</f>
        <v/>
      </c>
      <c r="D294" s="200" t="str">
        <f>IF('Frais réels'!D293="","",'Frais réels'!D293)</f>
        <v/>
      </c>
      <c r="E294" s="200" t="str">
        <f>IF('Frais réels'!E293="","",'Frais réels'!E293)</f>
        <v/>
      </c>
      <c r="F294" s="200" t="str">
        <f>IF('Frais réels'!F293="","",'Frais réels'!F293)</f>
        <v/>
      </c>
      <c r="G294" s="224" t="str">
        <f>IF('Frais réels'!G293="","",'Frais réels'!G293)</f>
        <v/>
      </c>
      <c r="H294" s="42"/>
      <c r="I294" s="203" t="str">
        <f t="shared" si="14"/>
        <v/>
      </c>
      <c r="J294" s="205" t="str">
        <f t="shared" si="15"/>
        <v/>
      </c>
      <c r="K294" s="217" t="str">
        <f>IF(F294="", "", IF(E294="Billets de train", "", IF(E294="", "", VLOOKUP(F294,Listes!$G$37:$H$39, 2, FALSE))))</f>
        <v/>
      </c>
      <c r="L294" s="225" t="str">
        <f t="shared" si="16"/>
        <v/>
      </c>
      <c r="M294" s="206"/>
      <c r="N294" s="66"/>
    </row>
    <row r="295" spans="1:14" ht="20.100000000000001" customHeight="1" x14ac:dyDescent="0.25">
      <c r="A295" s="191">
        <v>289</v>
      </c>
      <c r="B295" s="200" t="str">
        <f>IF('Frais réels'!B294="","",'Frais réels'!B294)</f>
        <v/>
      </c>
      <c r="C295" s="200" t="str">
        <f>IF('Frais réels'!C294="","",'Frais réels'!C294)</f>
        <v/>
      </c>
      <c r="D295" s="200" t="str">
        <f>IF('Frais réels'!D294="","",'Frais réels'!D294)</f>
        <v/>
      </c>
      <c r="E295" s="200" t="str">
        <f>IF('Frais réels'!E294="","",'Frais réels'!E294)</f>
        <v/>
      </c>
      <c r="F295" s="200" t="str">
        <f>IF('Frais réels'!F294="","",'Frais réels'!F294)</f>
        <v/>
      </c>
      <c r="G295" s="224" t="str">
        <f>IF('Frais réels'!G294="","",'Frais réels'!G294)</f>
        <v/>
      </c>
      <c r="H295" s="42"/>
      <c r="I295" s="203" t="str">
        <f t="shared" si="14"/>
        <v/>
      </c>
      <c r="J295" s="205" t="str">
        <f t="shared" si="15"/>
        <v/>
      </c>
      <c r="K295" s="217" t="str">
        <f>IF(F295="", "", IF(E295="Billets de train", "", IF(E295="", "", VLOOKUP(F295,Listes!$G$37:$H$39, 2, FALSE))))</f>
        <v/>
      </c>
      <c r="L295" s="225" t="str">
        <f t="shared" si="16"/>
        <v/>
      </c>
      <c r="M295" s="206"/>
      <c r="N295" s="66"/>
    </row>
    <row r="296" spans="1:14" ht="20.100000000000001" customHeight="1" x14ac:dyDescent="0.25">
      <c r="A296" s="191">
        <v>290</v>
      </c>
      <c r="B296" s="200" t="str">
        <f>IF('Frais réels'!B295="","",'Frais réels'!B295)</f>
        <v/>
      </c>
      <c r="C296" s="200" t="str">
        <f>IF('Frais réels'!C295="","",'Frais réels'!C295)</f>
        <v/>
      </c>
      <c r="D296" s="200" t="str">
        <f>IF('Frais réels'!D295="","",'Frais réels'!D295)</f>
        <v/>
      </c>
      <c r="E296" s="200" t="str">
        <f>IF('Frais réels'!E295="","",'Frais réels'!E295)</f>
        <v/>
      </c>
      <c r="F296" s="200" t="str">
        <f>IF('Frais réels'!F295="","",'Frais réels'!F295)</f>
        <v/>
      </c>
      <c r="G296" s="224" t="str">
        <f>IF('Frais réels'!G295="","",'Frais réels'!G295)</f>
        <v/>
      </c>
      <c r="H296" s="42"/>
      <c r="I296" s="203" t="str">
        <f t="shared" si="14"/>
        <v/>
      </c>
      <c r="J296" s="205" t="str">
        <f t="shared" si="15"/>
        <v/>
      </c>
      <c r="K296" s="217" t="str">
        <f>IF(F296="", "", IF(E296="Billets de train", "", IF(E296="", "", VLOOKUP(F296,Listes!$G$37:$H$39, 2, FALSE))))</f>
        <v/>
      </c>
      <c r="L296" s="225" t="str">
        <f t="shared" si="16"/>
        <v/>
      </c>
      <c r="M296" s="206"/>
      <c r="N296" s="66"/>
    </row>
    <row r="297" spans="1:14" ht="20.100000000000001" customHeight="1" x14ac:dyDescent="0.25">
      <c r="A297" s="191">
        <v>291</v>
      </c>
      <c r="B297" s="200" t="str">
        <f>IF('Frais réels'!B296="","",'Frais réels'!B296)</f>
        <v/>
      </c>
      <c r="C297" s="200" t="str">
        <f>IF('Frais réels'!C296="","",'Frais réels'!C296)</f>
        <v/>
      </c>
      <c r="D297" s="200" t="str">
        <f>IF('Frais réels'!D296="","",'Frais réels'!D296)</f>
        <v/>
      </c>
      <c r="E297" s="200" t="str">
        <f>IF('Frais réels'!E296="","",'Frais réels'!E296)</f>
        <v/>
      </c>
      <c r="F297" s="200" t="str">
        <f>IF('Frais réels'!F296="","",'Frais réels'!F296)</f>
        <v/>
      </c>
      <c r="G297" s="224" t="str">
        <f>IF('Frais réels'!G296="","",'Frais réels'!G296)</f>
        <v/>
      </c>
      <c r="H297" s="42"/>
      <c r="I297" s="203" t="str">
        <f t="shared" si="14"/>
        <v/>
      </c>
      <c r="J297" s="205" t="str">
        <f t="shared" si="15"/>
        <v/>
      </c>
      <c r="K297" s="217" t="str">
        <f>IF(F297="", "", IF(E297="Billets de train", "", IF(E297="", "", VLOOKUP(F297,Listes!$G$37:$H$39, 2, FALSE))))</f>
        <v/>
      </c>
      <c r="L297" s="225" t="str">
        <f t="shared" si="16"/>
        <v/>
      </c>
      <c r="M297" s="206"/>
      <c r="N297" s="66"/>
    </row>
    <row r="298" spans="1:14" ht="20.100000000000001" customHeight="1" x14ac:dyDescent="0.25">
      <c r="A298" s="191">
        <v>292</v>
      </c>
      <c r="B298" s="200" t="str">
        <f>IF('Frais réels'!B297="","",'Frais réels'!B297)</f>
        <v/>
      </c>
      <c r="C298" s="200" t="str">
        <f>IF('Frais réels'!C297="","",'Frais réels'!C297)</f>
        <v/>
      </c>
      <c r="D298" s="200" t="str">
        <f>IF('Frais réels'!D297="","",'Frais réels'!D297)</f>
        <v/>
      </c>
      <c r="E298" s="200" t="str">
        <f>IF('Frais réels'!E297="","",'Frais réels'!E297)</f>
        <v/>
      </c>
      <c r="F298" s="200" t="str">
        <f>IF('Frais réels'!F297="","",'Frais réels'!F297)</f>
        <v/>
      </c>
      <c r="G298" s="224" t="str">
        <f>IF('Frais réels'!G297="","",'Frais réels'!G297)</f>
        <v/>
      </c>
      <c r="H298" s="42"/>
      <c r="I298" s="203" t="str">
        <f t="shared" si="14"/>
        <v/>
      </c>
      <c r="J298" s="205" t="str">
        <f t="shared" si="15"/>
        <v/>
      </c>
      <c r="K298" s="217" t="str">
        <f>IF(F298="", "", IF(E298="Billets de train", "", IF(E298="", "", VLOOKUP(F298,Listes!$G$37:$H$39, 2, FALSE))))</f>
        <v/>
      </c>
      <c r="L298" s="225" t="str">
        <f t="shared" si="16"/>
        <v/>
      </c>
      <c r="M298" s="206"/>
      <c r="N298" s="66"/>
    </row>
    <row r="299" spans="1:14" ht="20.100000000000001" customHeight="1" x14ac:dyDescent="0.25">
      <c r="A299" s="191">
        <v>293</v>
      </c>
      <c r="B299" s="200" t="str">
        <f>IF('Frais réels'!B298="","",'Frais réels'!B298)</f>
        <v/>
      </c>
      <c r="C299" s="200" t="str">
        <f>IF('Frais réels'!C298="","",'Frais réels'!C298)</f>
        <v/>
      </c>
      <c r="D299" s="200" t="str">
        <f>IF('Frais réels'!D298="","",'Frais réels'!D298)</f>
        <v/>
      </c>
      <c r="E299" s="200" t="str">
        <f>IF('Frais réels'!E298="","",'Frais réels'!E298)</f>
        <v/>
      </c>
      <c r="F299" s="200" t="str">
        <f>IF('Frais réels'!F298="","",'Frais réels'!F298)</f>
        <v/>
      </c>
      <c r="G299" s="224" t="str">
        <f>IF('Frais réels'!G298="","",'Frais réels'!G298)</f>
        <v/>
      </c>
      <c r="H299" s="42"/>
      <c r="I299" s="203" t="str">
        <f t="shared" si="14"/>
        <v/>
      </c>
      <c r="J299" s="205" t="str">
        <f t="shared" si="15"/>
        <v/>
      </c>
      <c r="K299" s="217" t="str">
        <f>IF(F299="", "", IF(E299="Billets de train", "", IF(E299="", "", VLOOKUP(F299,Listes!$G$37:$H$39, 2, FALSE))))</f>
        <v/>
      </c>
      <c r="L299" s="225" t="str">
        <f t="shared" si="16"/>
        <v/>
      </c>
      <c r="M299" s="206"/>
      <c r="N299" s="66"/>
    </row>
    <row r="300" spans="1:14" ht="20.100000000000001" customHeight="1" x14ac:dyDescent="0.25">
      <c r="A300" s="191">
        <v>294</v>
      </c>
      <c r="B300" s="200" t="str">
        <f>IF('Frais réels'!B299="","",'Frais réels'!B299)</f>
        <v/>
      </c>
      <c r="C300" s="200" t="str">
        <f>IF('Frais réels'!C299="","",'Frais réels'!C299)</f>
        <v/>
      </c>
      <c r="D300" s="200" t="str">
        <f>IF('Frais réels'!D299="","",'Frais réels'!D299)</f>
        <v/>
      </c>
      <c r="E300" s="200" t="str">
        <f>IF('Frais réels'!E299="","",'Frais réels'!E299)</f>
        <v/>
      </c>
      <c r="F300" s="200" t="str">
        <f>IF('Frais réels'!F299="","",'Frais réels'!F299)</f>
        <v/>
      </c>
      <c r="G300" s="224" t="str">
        <f>IF('Frais réels'!G299="","",'Frais réels'!G299)</f>
        <v/>
      </c>
      <c r="H300" s="42"/>
      <c r="I300" s="203" t="str">
        <f t="shared" si="14"/>
        <v/>
      </c>
      <c r="J300" s="205" t="str">
        <f t="shared" si="15"/>
        <v/>
      </c>
      <c r="K300" s="217" t="str">
        <f>IF(F300="", "", IF(E300="Billets de train", "", IF(E300="", "", VLOOKUP(F300,Listes!$G$37:$H$39, 2, FALSE))))</f>
        <v/>
      </c>
      <c r="L300" s="225" t="str">
        <f t="shared" si="16"/>
        <v/>
      </c>
      <c r="M300" s="206"/>
      <c r="N300" s="66"/>
    </row>
    <row r="301" spans="1:14" ht="20.100000000000001" customHeight="1" x14ac:dyDescent="0.25">
      <c r="A301" s="191">
        <v>295</v>
      </c>
      <c r="B301" s="200" t="str">
        <f>IF('Frais réels'!B300="","",'Frais réels'!B300)</f>
        <v/>
      </c>
      <c r="C301" s="200" t="str">
        <f>IF('Frais réels'!C300="","",'Frais réels'!C300)</f>
        <v/>
      </c>
      <c r="D301" s="200" t="str">
        <f>IF('Frais réels'!D300="","",'Frais réels'!D300)</f>
        <v/>
      </c>
      <c r="E301" s="200" t="str">
        <f>IF('Frais réels'!E300="","",'Frais réels'!E300)</f>
        <v/>
      </c>
      <c r="F301" s="200" t="str">
        <f>IF('Frais réels'!F300="","",'Frais réels'!F300)</f>
        <v/>
      </c>
      <c r="G301" s="224" t="str">
        <f>IF('Frais réels'!G300="","",'Frais réels'!G300)</f>
        <v/>
      </c>
      <c r="H301" s="42"/>
      <c r="I301" s="203" t="str">
        <f t="shared" si="14"/>
        <v/>
      </c>
      <c r="J301" s="205" t="str">
        <f t="shared" si="15"/>
        <v/>
      </c>
      <c r="K301" s="217" t="str">
        <f>IF(F301="", "", IF(E301="Billets de train", "", IF(E301="", "", VLOOKUP(F301,Listes!$G$37:$H$39, 2, FALSE))))</f>
        <v/>
      </c>
      <c r="L301" s="225" t="str">
        <f t="shared" si="16"/>
        <v/>
      </c>
      <c r="M301" s="206"/>
      <c r="N301" s="66"/>
    </row>
    <row r="302" spans="1:14" ht="20.100000000000001" customHeight="1" x14ac:dyDescent="0.25">
      <c r="A302" s="191">
        <v>296</v>
      </c>
      <c r="B302" s="200" t="str">
        <f>IF('Frais réels'!B301="","",'Frais réels'!B301)</f>
        <v/>
      </c>
      <c r="C302" s="200" t="str">
        <f>IF('Frais réels'!C301="","",'Frais réels'!C301)</f>
        <v/>
      </c>
      <c r="D302" s="200" t="str">
        <f>IF('Frais réels'!D301="","",'Frais réels'!D301)</f>
        <v/>
      </c>
      <c r="E302" s="200" t="str">
        <f>IF('Frais réels'!E301="","",'Frais réels'!E301)</f>
        <v/>
      </c>
      <c r="F302" s="200" t="str">
        <f>IF('Frais réels'!F301="","",'Frais réels'!F301)</f>
        <v/>
      </c>
      <c r="G302" s="224" t="str">
        <f>IF('Frais réels'!G301="","",'Frais réels'!G301)</f>
        <v/>
      </c>
      <c r="H302" s="42"/>
      <c r="I302" s="203" t="str">
        <f t="shared" si="14"/>
        <v/>
      </c>
      <c r="J302" s="205" t="str">
        <f t="shared" si="15"/>
        <v/>
      </c>
      <c r="K302" s="217" t="str">
        <f>IF(F302="", "", IF(E302="Billets de train", "", IF(E302="", "", VLOOKUP(F302,Listes!$G$37:$H$39, 2, FALSE))))</f>
        <v/>
      </c>
      <c r="L302" s="225" t="str">
        <f t="shared" si="16"/>
        <v/>
      </c>
      <c r="M302" s="206"/>
      <c r="N302" s="66"/>
    </row>
    <row r="303" spans="1:14" ht="20.100000000000001" customHeight="1" x14ac:dyDescent="0.25">
      <c r="A303" s="191">
        <v>297</v>
      </c>
      <c r="B303" s="200" t="str">
        <f>IF('Frais réels'!B302="","",'Frais réels'!B302)</f>
        <v/>
      </c>
      <c r="C303" s="200" t="str">
        <f>IF('Frais réels'!C302="","",'Frais réels'!C302)</f>
        <v/>
      </c>
      <c r="D303" s="200" t="str">
        <f>IF('Frais réels'!D302="","",'Frais réels'!D302)</f>
        <v/>
      </c>
      <c r="E303" s="200" t="str">
        <f>IF('Frais réels'!E302="","",'Frais réels'!E302)</f>
        <v/>
      </c>
      <c r="F303" s="200" t="str">
        <f>IF('Frais réels'!F302="","",'Frais réels'!F302)</f>
        <v/>
      </c>
      <c r="G303" s="224" t="str">
        <f>IF('Frais réels'!G302="","",'Frais réels'!G302)</f>
        <v/>
      </c>
      <c r="H303" s="42"/>
      <c r="I303" s="203" t="str">
        <f t="shared" si="14"/>
        <v/>
      </c>
      <c r="J303" s="205" t="str">
        <f t="shared" si="15"/>
        <v/>
      </c>
      <c r="K303" s="217" t="str">
        <f>IF(F303="", "", IF(E303="Billets de train", "", IF(E303="", "", VLOOKUP(F303,Listes!$G$37:$H$39, 2, FALSE))))</f>
        <v/>
      </c>
      <c r="L303" s="225" t="str">
        <f t="shared" si="16"/>
        <v/>
      </c>
      <c r="M303" s="206"/>
      <c r="N303" s="66"/>
    </row>
    <row r="304" spans="1:14" ht="20.100000000000001" customHeight="1" x14ac:dyDescent="0.25">
      <c r="A304" s="191">
        <v>298</v>
      </c>
      <c r="B304" s="200" t="str">
        <f>IF('Frais réels'!B303="","",'Frais réels'!B303)</f>
        <v/>
      </c>
      <c r="C304" s="200" t="str">
        <f>IF('Frais réels'!C303="","",'Frais réels'!C303)</f>
        <v/>
      </c>
      <c r="D304" s="200" t="str">
        <f>IF('Frais réels'!D303="","",'Frais réels'!D303)</f>
        <v/>
      </c>
      <c r="E304" s="200" t="str">
        <f>IF('Frais réels'!E303="","",'Frais réels'!E303)</f>
        <v/>
      </c>
      <c r="F304" s="200" t="str">
        <f>IF('Frais réels'!F303="","",'Frais réels'!F303)</f>
        <v/>
      </c>
      <c r="G304" s="224" t="str">
        <f>IF('Frais réels'!G303="","",'Frais réels'!G303)</f>
        <v/>
      </c>
      <c r="H304" s="42"/>
      <c r="I304" s="203" t="str">
        <f t="shared" si="14"/>
        <v/>
      </c>
      <c r="J304" s="205" t="str">
        <f t="shared" si="15"/>
        <v/>
      </c>
      <c r="K304" s="217" t="str">
        <f>IF(F304="", "", IF(E304="Billets de train", "", IF(E304="", "", VLOOKUP(F304,Listes!$G$37:$H$39, 2, FALSE))))</f>
        <v/>
      </c>
      <c r="L304" s="225" t="str">
        <f t="shared" si="16"/>
        <v/>
      </c>
      <c r="M304" s="206"/>
      <c r="N304" s="66"/>
    </row>
    <row r="305" spans="1:14" ht="20.100000000000001" customHeight="1" x14ac:dyDescent="0.25">
      <c r="A305" s="191">
        <v>299</v>
      </c>
      <c r="B305" s="200" t="str">
        <f>IF('Frais réels'!B304="","",'Frais réels'!B304)</f>
        <v/>
      </c>
      <c r="C305" s="200" t="str">
        <f>IF('Frais réels'!C304="","",'Frais réels'!C304)</f>
        <v/>
      </c>
      <c r="D305" s="200" t="str">
        <f>IF('Frais réels'!D304="","",'Frais réels'!D304)</f>
        <v/>
      </c>
      <c r="E305" s="200" t="str">
        <f>IF('Frais réels'!E304="","",'Frais réels'!E304)</f>
        <v/>
      </c>
      <c r="F305" s="200" t="str">
        <f>IF('Frais réels'!F304="","",'Frais réels'!F304)</f>
        <v/>
      </c>
      <c r="G305" s="224" t="str">
        <f>IF('Frais réels'!G304="","",'Frais réels'!G304)</f>
        <v/>
      </c>
      <c r="H305" s="42"/>
      <c r="I305" s="203" t="str">
        <f t="shared" si="14"/>
        <v/>
      </c>
      <c r="J305" s="205" t="str">
        <f t="shared" si="15"/>
        <v/>
      </c>
      <c r="K305" s="217" t="str">
        <f>IF(F305="", "", IF(E305="Billets de train", "", IF(E305="", "", VLOOKUP(F305,Listes!$G$37:$H$39, 2, FALSE))))</f>
        <v/>
      </c>
      <c r="L305" s="225" t="str">
        <f t="shared" si="16"/>
        <v/>
      </c>
      <c r="M305" s="206"/>
      <c r="N305" s="66"/>
    </row>
    <row r="306" spans="1:14" ht="20.100000000000001" customHeight="1" x14ac:dyDescent="0.25">
      <c r="A306" s="191">
        <v>300</v>
      </c>
      <c r="B306" s="200" t="str">
        <f>IF('Frais réels'!B305="","",'Frais réels'!B305)</f>
        <v/>
      </c>
      <c r="C306" s="200" t="str">
        <f>IF('Frais réels'!C305="","",'Frais réels'!C305)</f>
        <v/>
      </c>
      <c r="D306" s="200" t="str">
        <f>IF('Frais réels'!D305="","",'Frais réels'!D305)</f>
        <v/>
      </c>
      <c r="E306" s="200" t="str">
        <f>IF('Frais réels'!E305="","",'Frais réels'!E305)</f>
        <v/>
      </c>
      <c r="F306" s="200" t="str">
        <f>IF('Frais réels'!F305="","",'Frais réels'!F305)</f>
        <v/>
      </c>
      <c r="G306" s="224" t="str">
        <f>IF('Frais réels'!G305="","",'Frais réels'!G305)</f>
        <v/>
      </c>
      <c r="H306" s="42"/>
      <c r="I306" s="203" t="str">
        <f t="shared" si="14"/>
        <v/>
      </c>
      <c r="J306" s="205" t="str">
        <f t="shared" si="15"/>
        <v/>
      </c>
      <c r="K306" s="217" t="str">
        <f>IF(F306="", "", IF(E306="Billets de train", "", IF(E306="", "", VLOOKUP(F306,Listes!$G$37:$H$39, 2, FALSE))))</f>
        <v/>
      </c>
      <c r="L306" s="225" t="str">
        <f t="shared" si="16"/>
        <v/>
      </c>
      <c r="M306" s="206"/>
      <c r="N306" s="66"/>
    </row>
    <row r="307" spans="1:14" ht="20.100000000000001" customHeight="1" x14ac:dyDescent="0.25">
      <c r="A307" s="191">
        <v>301</v>
      </c>
      <c r="B307" s="200" t="str">
        <f>IF('Frais réels'!B306="","",'Frais réels'!B306)</f>
        <v/>
      </c>
      <c r="C307" s="200" t="str">
        <f>IF('Frais réels'!C306="","",'Frais réels'!C306)</f>
        <v/>
      </c>
      <c r="D307" s="200" t="str">
        <f>IF('Frais réels'!D306="","",'Frais réels'!D306)</f>
        <v/>
      </c>
      <c r="E307" s="200" t="str">
        <f>IF('Frais réels'!E306="","",'Frais réels'!E306)</f>
        <v/>
      </c>
      <c r="F307" s="200" t="str">
        <f>IF('Frais réels'!F306="","",'Frais réels'!F306)</f>
        <v/>
      </c>
      <c r="G307" s="224" t="str">
        <f>IF('Frais réels'!G306="","",'Frais réels'!G306)</f>
        <v/>
      </c>
      <c r="H307" s="42"/>
      <c r="I307" s="203" t="str">
        <f t="shared" si="14"/>
        <v/>
      </c>
      <c r="J307" s="205" t="str">
        <f t="shared" si="15"/>
        <v/>
      </c>
      <c r="K307" s="217" t="str">
        <f>IF(F307="", "", IF(E307="Billets de train", "", IF(E307="", "", VLOOKUP(F307,Listes!$G$37:$H$39, 2, FALSE))))</f>
        <v/>
      </c>
      <c r="L307" s="225" t="str">
        <f t="shared" si="16"/>
        <v/>
      </c>
      <c r="M307" s="206"/>
      <c r="N307" s="66"/>
    </row>
    <row r="308" spans="1:14" ht="20.100000000000001" customHeight="1" x14ac:dyDescent="0.25">
      <c r="A308" s="191">
        <v>302</v>
      </c>
      <c r="B308" s="200" t="str">
        <f>IF('Frais réels'!B307="","",'Frais réels'!B307)</f>
        <v/>
      </c>
      <c r="C308" s="200" t="str">
        <f>IF('Frais réels'!C307="","",'Frais réels'!C307)</f>
        <v/>
      </c>
      <c r="D308" s="200" t="str">
        <f>IF('Frais réels'!D307="","",'Frais réels'!D307)</f>
        <v/>
      </c>
      <c r="E308" s="200" t="str">
        <f>IF('Frais réels'!E307="","",'Frais réels'!E307)</f>
        <v/>
      </c>
      <c r="F308" s="200" t="str">
        <f>IF('Frais réels'!F307="","",'Frais réels'!F307)</f>
        <v/>
      </c>
      <c r="G308" s="224" t="str">
        <f>IF('Frais réels'!G307="","",'Frais réels'!G307)</f>
        <v/>
      </c>
      <c r="H308" s="42"/>
      <c r="I308" s="203" t="str">
        <f t="shared" si="14"/>
        <v/>
      </c>
      <c r="J308" s="205" t="str">
        <f t="shared" si="15"/>
        <v/>
      </c>
      <c r="K308" s="217" t="str">
        <f>IF(F308="", "", IF(E308="Billets de train", "", IF(E308="", "", VLOOKUP(F308,Listes!$G$37:$H$39, 2, FALSE))))</f>
        <v/>
      </c>
      <c r="L308" s="225" t="str">
        <f t="shared" si="16"/>
        <v/>
      </c>
      <c r="M308" s="206"/>
      <c r="N308" s="66"/>
    </row>
    <row r="309" spans="1:14" ht="20.100000000000001" customHeight="1" x14ac:dyDescent="0.25">
      <c r="A309" s="191">
        <v>303</v>
      </c>
      <c r="B309" s="200" t="str">
        <f>IF('Frais réels'!B308="","",'Frais réels'!B308)</f>
        <v/>
      </c>
      <c r="C309" s="200" t="str">
        <f>IF('Frais réels'!C308="","",'Frais réels'!C308)</f>
        <v/>
      </c>
      <c r="D309" s="200" t="str">
        <f>IF('Frais réels'!D308="","",'Frais réels'!D308)</f>
        <v/>
      </c>
      <c r="E309" s="200" t="str">
        <f>IF('Frais réels'!E308="","",'Frais réels'!E308)</f>
        <v/>
      </c>
      <c r="F309" s="200" t="str">
        <f>IF('Frais réels'!F308="","",'Frais réels'!F308)</f>
        <v/>
      </c>
      <c r="G309" s="224" t="str">
        <f>IF('Frais réels'!G308="","",'Frais réels'!G308)</f>
        <v/>
      </c>
      <c r="H309" s="42"/>
      <c r="I309" s="203" t="str">
        <f t="shared" si="14"/>
        <v/>
      </c>
      <c r="J309" s="205" t="str">
        <f t="shared" si="15"/>
        <v/>
      </c>
      <c r="K309" s="217" t="str">
        <f>IF(F309="", "", IF(E309="Billets de train", "", IF(E309="", "", VLOOKUP(F309,Listes!$G$37:$H$39, 2, FALSE))))</f>
        <v/>
      </c>
      <c r="L309" s="225" t="str">
        <f t="shared" si="16"/>
        <v/>
      </c>
      <c r="M309" s="206"/>
      <c r="N309" s="66"/>
    </row>
    <row r="310" spans="1:14" ht="20.100000000000001" customHeight="1" x14ac:dyDescent="0.25">
      <c r="A310" s="191">
        <v>304</v>
      </c>
      <c r="B310" s="200" t="str">
        <f>IF('Frais réels'!B309="","",'Frais réels'!B309)</f>
        <v/>
      </c>
      <c r="C310" s="200" t="str">
        <f>IF('Frais réels'!C309="","",'Frais réels'!C309)</f>
        <v/>
      </c>
      <c r="D310" s="200" t="str">
        <f>IF('Frais réels'!D309="","",'Frais réels'!D309)</f>
        <v/>
      </c>
      <c r="E310" s="200" t="str">
        <f>IF('Frais réels'!E309="","",'Frais réels'!E309)</f>
        <v/>
      </c>
      <c r="F310" s="200" t="str">
        <f>IF('Frais réels'!F309="","",'Frais réels'!F309)</f>
        <v/>
      </c>
      <c r="G310" s="224" t="str">
        <f>IF('Frais réels'!G309="","",'Frais réels'!G309)</f>
        <v/>
      </c>
      <c r="H310" s="42"/>
      <c r="I310" s="203" t="str">
        <f t="shared" si="14"/>
        <v/>
      </c>
      <c r="J310" s="205" t="str">
        <f t="shared" si="15"/>
        <v/>
      </c>
      <c r="K310" s="217" t="str">
        <f>IF(F310="", "", IF(E310="Billets de train", "", IF(E310="", "", VLOOKUP(F310,Listes!$G$37:$H$39, 2, FALSE))))</f>
        <v/>
      </c>
      <c r="L310" s="225" t="str">
        <f t="shared" si="16"/>
        <v/>
      </c>
      <c r="M310" s="206"/>
      <c r="N310" s="66"/>
    </row>
    <row r="311" spans="1:14" ht="20.100000000000001" customHeight="1" x14ac:dyDescent="0.25">
      <c r="A311" s="191">
        <v>305</v>
      </c>
      <c r="B311" s="200" t="str">
        <f>IF('Frais réels'!B310="","",'Frais réels'!B310)</f>
        <v/>
      </c>
      <c r="C311" s="200" t="str">
        <f>IF('Frais réels'!C310="","",'Frais réels'!C310)</f>
        <v/>
      </c>
      <c r="D311" s="200" t="str">
        <f>IF('Frais réels'!D310="","",'Frais réels'!D310)</f>
        <v/>
      </c>
      <c r="E311" s="200" t="str">
        <f>IF('Frais réels'!E310="","",'Frais réels'!E310)</f>
        <v/>
      </c>
      <c r="F311" s="200" t="str">
        <f>IF('Frais réels'!F310="","",'Frais réels'!F310)</f>
        <v/>
      </c>
      <c r="G311" s="224" t="str">
        <f>IF('Frais réels'!G310="","",'Frais réels'!G310)</f>
        <v/>
      </c>
      <c r="H311" s="42"/>
      <c r="I311" s="203" t="str">
        <f t="shared" si="14"/>
        <v/>
      </c>
      <c r="J311" s="205" t="str">
        <f t="shared" si="15"/>
        <v/>
      </c>
      <c r="K311" s="217" t="str">
        <f>IF(F311="", "", IF(E311="Billets de train", "", IF(E311="", "", VLOOKUP(F311,Listes!$G$37:$H$39, 2, FALSE))))</f>
        <v/>
      </c>
      <c r="L311" s="225" t="str">
        <f t="shared" si="16"/>
        <v/>
      </c>
      <c r="M311" s="206"/>
      <c r="N311" s="66"/>
    </row>
    <row r="312" spans="1:14" ht="20.100000000000001" customHeight="1" x14ac:dyDescent="0.25">
      <c r="A312" s="191">
        <v>306</v>
      </c>
      <c r="B312" s="200" t="str">
        <f>IF('Frais réels'!B311="","",'Frais réels'!B311)</f>
        <v/>
      </c>
      <c r="C312" s="200" t="str">
        <f>IF('Frais réels'!C311="","",'Frais réels'!C311)</f>
        <v/>
      </c>
      <c r="D312" s="200" t="str">
        <f>IF('Frais réels'!D311="","",'Frais réels'!D311)</f>
        <v/>
      </c>
      <c r="E312" s="200" t="str">
        <f>IF('Frais réels'!E311="","",'Frais réels'!E311)</f>
        <v/>
      </c>
      <c r="F312" s="200" t="str">
        <f>IF('Frais réels'!F311="","",'Frais réels'!F311)</f>
        <v/>
      </c>
      <c r="G312" s="224" t="str">
        <f>IF('Frais réels'!G311="","",'Frais réels'!G311)</f>
        <v/>
      </c>
      <c r="H312" s="42"/>
      <c r="I312" s="203" t="str">
        <f t="shared" si="14"/>
        <v/>
      </c>
      <c r="J312" s="205" t="str">
        <f t="shared" si="15"/>
        <v/>
      </c>
      <c r="K312" s="217" t="str">
        <f>IF(F312="", "", IF(E312="Billets de train", "", IF(E312="", "", VLOOKUP(F312,Listes!$G$37:$H$39, 2, FALSE))))</f>
        <v/>
      </c>
      <c r="L312" s="225" t="str">
        <f t="shared" si="16"/>
        <v/>
      </c>
      <c r="M312" s="206"/>
      <c r="N312" s="66"/>
    </row>
    <row r="313" spans="1:14" ht="20.100000000000001" customHeight="1" x14ac:dyDescent="0.25">
      <c r="A313" s="191">
        <v>307</v>
      </c>
      <c r="B313" s="200" t="str">
        <f>IF('Frais réels'!B312="","",'Frais réels'!B312)</f>
        <v/>
      </c>
      <c r="C313" s="200" t="str">
        <f>IF('Frais réels'!C312="","",'Frais réels'!C312)</f>
        <v/>
      </c>
      <c r="D313" s="200" t="str">
        <f>IF('Frais réels'!D312="","",'Frais réels'!D312)</f>
        <v/>
      </c>
      <c r="E313" s="200" t="str">
        <f>IF('Frais réels'!E312="","",'Frais réels'!E312)</f>
        <v/>
      </c>
      <c r="F313" s="200" t="str">
        <f>IF('Frais réels'!F312="","",'Frais réels'!F312)</f>
        <v/>
      </c>
      <c r="G313" s="224" t="str">
        <f>IF('Frais réels'!G312="","",'Frais réels'!G312)</f>
        <v/>
      </c>
      <c r="H313" s="42"/>
      <c r="I313" s="203" t="str">
        <f t="shared" si="14"/>
        <v/>
      </c>
      <c r="J313" s="205" t="str">
        <f t="shared" si="15"/>
        <v/>
      </c>
      <c r="K313" s="217" t="str">
        <f>IF(F313="", "", IF(E313="Billets de train", "", IF(E313="", "", VLOOKUP(F313,Listes!$G$37:$H$39, 2, FALSE))))</f>
        <v/>
      </c>
      <c r="L313" s="225" t="str">
        <f t="shared" si="16"/>
        <v/>
      </c>
      <c r="M313" s="206"/>
      <c r="N313" s="66"/>
    </row>
    <row r="314" spans="1:14" ht="20.100000000000001" customHeight="1" x14ac:dyDescent="0.25">
      <c r="A314" s="191">
        <v>308</v>
      </c>
      <c r="B314" s="200" t="str">
        <f>IF('Frais réels'!B313="","",'Frais réels'!B313)</f>
        <v/>
      </c>
      <c r="C314" s="200" t="str">
        <f>IF('Frais réels'!C313="","",'Frais réels'!C313)</f>
        <v/>
      </c>
      <c r="D314" s="200" t="str">
        <f>IF('Frais réels'!D313="","",'Frais réels'!D313)</f>
        <v/>
      </c>
      <c r="E314" s="200" t="str">
        <f>IF('Frais réels'!E313="","",'Frais réels'!E313)</f>
        <v/>
      </c>
      <c r="F314" s="200" t="str">
        <f>IF('Frais réels'!F313="","",'Frais réels'!F313)</f>
        <v/>
      </c>
      <c r="G314" s="224" t="str">
        <f>IF('Frais réels'!G313="","",'Frais réels'!G313)</f>
        <v/>
      </c>
      <c r="H314" s="42"/>
      <c r="I314" s="203" t="str">
        <f t="shared" si="14"/>
        <v/>
      </c>
      <c r="J314" s="205" t="str">
        <f t="shared" si="15"/>
        <v/>
      </c>
      <c r="K314" s="217" t="str">
        <f>IF(F314="", "", IF(E314="Billets de train", "", IF(E314="", "", VLOOKUP(F314,Listes!$G$37:$H$39, 2, FALSE))))</f>
        <v/>
      </c>
      <c r="L314" s="225" t="str">
        <f t="shared" si="16"/>
        <v/>
      </c>
      <c r="M314" s="206"/>
      <c r="N314" s="66"/>
    </row>
    <row r="315" spans="1:14" ht="20.100000000000001" customHeight="1" x14ac:dyDescent="0.25">
      <c r="A315" s="191">
        <v>309</v>
      </c>
      <c r="B315" s="200" t="str">
        <f>IF('Frais réels'!B314="","",'Frais réels'!B314)</f>
        <v/>
      </c>
      <c r="C315" s="200" t="str">
        <f>IF('Frais réels'!C314="","",'Frais réels'!C314)</f>
        <v/>
      </c>
      <c r="D315" s="200" t="str">
        <f>IF('Frais réels'!D314="","",'Frais réels'!D314)</f>
        <v/>
      </c>
      <c r="E315" s="200" t="str">
        <f>IF('Frais réels'!E314="","",'Frais réels'!E314)</f>
        <v/>
      </c>
      <c r="F315" s="200" t="str">
        <f>IF('Frais réels'!F314="","",'Frais réels'!F314)</f>
        <v/>
      </c>
      <c r="G315" s="224" t="str">
        <f>IF('Frais réels'!G314="","",'Frais réels'!G314)</f>
        <v/>
      </c>
      <c r="H315" s="42"/>
      <c r="I315" s="203" t="str">
        <f t="shared" si="14"/>
        <v/>
      </c>
      <c r="J315" s="205" t="str">
        <f t="shared" si="15"/>
        <v/>
      </c>
      <c r="K315" s="217" t="str">
        <f>IF(F315="", "", IF(E315="Billets de train", "", IF(E315="", "", VLOOKUP(F315,Listes!$G$37:$H$39, 2, FALSE))))</f>
        <v/>
      </c>
      <c r="L315" s="225" t="str">
        <f t="shared" si="16"/>
        <v/>
      </c>
      <c r="M315" s="206"/>
      <c r="N315" s="66"/>
    </row>
    <row r="316" spans="1:14" ht="20.100000000000001" customHeight="1" x14ac:dyDescent="0.25">
      <c r="A316" s="191">
        <v>310</v>
      </c>
      <c r="B316" s="200" t="str">
        <f>IF('Frais réels'!B315="","",'Frais réels'!B315)</f>
        <v/>
      </c>
      <c r="C316" s="200" t="str">
        <f>IF('Frais réels'!C315="","",'Frais réels'!C315)</f>
        <v/>
      </c>
      <c r="D316" s="200" t="str">
        <f>IF('Frais réels'!D315="","",'Frais réels'!D315)</f>
        <v/>
      </c>
      <c r="E316" s="200" t="str">
        <f>IF('Frais réels'!E315="","",'Frais réels'!E315)</f>
        <v/>
      </c>
      <c r="F316" s="200" t="str">
        <f>IF('Frais réels'!F315="","",'Frais réels'!F315)</f>
        <v/>
      </c>
      <c r="G316" s="224" t="str">
        <f>IF('Frais réels'!G315="","",'Frais réels'!G315)</f>
        <v/>
      </c>
      <c r="H316" s="42"/>
      <c r="I316" s="203" t="str">
        <f t="shared" si="14"/>
        <v/>
      </c>
      <c r="J316" s="205" t="str">
        <f t="shared" si="15"/>
        <v/>
      </c>
      <c r="K316" s="217" t="str">
        <f>IF(F316="", "", IF(E316="Billets de train", "", IF(E316="", "", VLOOKUP(F316,Listes!$G$37:$H$39, 2, FALSE))))</f>
        <v/>
      </c>
      <c r="L316" s="225" t="str">
        <f t="shared" si="16"/>
        <v/>
      </c>
      <c r="M316" s="206"/>
      <c r="N316" s="66"/>
    </row>
    <row r="317" spans="1:14" ht="20.100000000000001" customHeight="1" x14ac:dyDescent="0.25">
      <c r="A317" s="191">
        <v>311</v>
      </c>
      <c r="B317" s="200" t="str">
        <f>IF('Frais réels'!B316="","",'Frais réels'!B316)</f>
        <v/>
      </c>
      <c r="C317" s="200" t="str">
        <f>IF('Frais réels'!C316="","",'Frais réels'!C316)</f>
        <v/>
      </c>
      <c r="D317" s="200" t="str">
        <f>IF('Frais réels'!D316="","",'Frais réels'!D316)</f>
        <v/>
      </c>
      <c r="E317" s="200" t="str">
        <f>IF('Frais réels'!E316="","",'Frais réels'!E316)</f>
        <v/>
      </c>
      <c r="F317" s="200" t="str">
        <f>IF('Frais réels'!F316="","",'Frais réels'!F316)</f>
        <v/>
      </c>
      <c r="G317" s="224" t="str">
        <f>IF('Frais réels'!G316="","",'Frais réels'!G316)</f>
        <v/>
      </c>
      <c r="H317" s="42"/>
      <c r="I317" s="203" t="str">
        <f t="shared" si="14"/>
        <v/>
      </c>
      <c r="J317" s="205" t="str">
        <f t="shared" si="15"/>
        <v/>
      </c>
      <c r="K317" s="217" t="str">
        <f>IF(F317="", "", IF(E317="Billets de train", "", IF(E317="", "", VLOOKUP(F317,Listes!$G$37:$H$39, 2, FALSE))))</f>
        <v/>
      </c>
      <c r="L317" s="225" t="str">
        <f t="shared" si="16"/>
        <v/>
      </c>
      <c r="M317" s="206"/>
      <c r="N317" s="66"/>
    </row>
    <row r="318" spans="1:14" ht="20.100000000000001" customHeight="1" x14ac:dyDescent="0.25">
      <c r="A318" s="191">
        <v>312</v>
      </c>
      <c r="B318" s="200" t="str">
        <f>IF('Frais réels'!B317="","",'Frais réels'!B317)</f>
        <v/>
      </c>
      <c r="C318" s="200" t="str">
        <f>IF('Frais réels'!C317="","",'Frais réels'!C317)</f>
        <v/>
      </c>
      <c r="D318" s="200" t="str">
        <f>IF('Frais réels'!D317="","",'Frais réels'!D317)</f>
        <v/>
      </c>
      <c r="E318" s="200" t="str">
        <f>IF('Frais réels'!E317="","",'Frais réels'!E317)</f>
        <v/>
      </c>
      <c r="F318" s="200" t="str">
        <f>IF('Frais réels'!F317="","",'Frais réels'!F317)</f>
        <v/>
      </c>
      <c r="G318" s="224" t="str">
        <f>IF('Frais réels'!G317="","",'Frais réels'!G317)</f>
        <v/>
      </c>
      <c r="H318" s="42"/>
      <c r="I318" s="203" t="str">
        <f t="shared" si="14"/>
        <v/>
      </c>
      <c r="J318" s="205" t="str">
        <f t="shared" si="15"/>
        <v/>
      </c>
      <c r="K318" s="217" t="str">
        <f>IF(F318="", "", IF(E318="Billets de train", "", IF(E318="", "", VLOOKUP(F318,Listes!$G$37:$H$39, 2, FALSE))))</f>
        <v/>
      </c>
      <c r="L318" s="225" t="str">
        <f t="shared" si="16"/>
        <v/>
      </c>
      <c r="M318" s="206"/>
      <c r="N318" s="66"/>
    </row>
    <row r="319" spans="1:14" ht="20.100000000000001" customHeight="1" x14ac:dyDescent="0.25">
      <c r="A319" s="191">
        <v>313</v>
      </c>
      <c r="B319" s="200" t="str">
        <f>IF('Frais réels'!B318="","",'Frais réels'!B318)</f>
        <v/>
      </c>
      <c r="C319" s="200" t="str">
        <f>IF('Frais réels'!C318="","",'Frais réels'!C318)</f>
        <v/>
      </c>
      <c r="D319" s="200" t="str">
        <f>IF('Frais réels'!D318="","",'Frais réels'!D318)</f>
        <v/>
      </c>
      <c r="E319" s="200" t="str">
        <f>IF('Frais réels'!E318="","",'Frais réels'!E318)</f>
        <v/>
      </c>
      <c r="F319" s="200" t="str">
        <f>IF('Frais réels'!F318="","",'Frais réels'!F318)</f>
        <v/>
      </c>
      <c r="G319" s="224" t="str">
        <f>IF('Frais réels'!G318="","",'Frais réels'!G318)</f>
        <v/>
      </c>
      <c r="H319" s="42"/>
      <c r="I319" s="203" t="str">
        <f t="shared" si="14"/>
        <v/>
      </c>
      <c r="J319" s="205" t="str">
        <f t="shared" si="15"/>
        <v/>
      </c>
      <c r="K319" s="217" t="str">
        <f>IF(F319="", "", IF(E319="Billets de train", "", IF(E319="", "", VLOOKUP(F319,Listes!$G$37:$H$39, 2, FALSE))))</f>
        <v/>
      </c>
      <c r="L319" s="225" t="str">
        <f t="shared" si="16"/>
        <v/>
      </c>
      <c r="M319" s="206"/>
      <c r="N319" s="66"/>
    </row>
    <row r="320" spans="1:14" ht="20.100000000000001" customHeight="1" x14ac:dyDescent="0.25">
      <c r="A320" s="191">
        <v>314</v>
      </c>
      <c r="B320" s="200" t="str">
        <f>IF('Frais réels'!B319="","",'Frais réels'!B319)</f>
        <v/>
      </c>
      <c r="C320" s="200" t="str">
        <f>IF('Frais réels'!C319="","",'Frais réels'!C319)</f>
        <v/>
      </c>
      <c r="D320" s="200" t="str">
        <f>IF('Frais réels'!D319="","",'Frais réels'!D319)</f>
        <v/>
      </c>
      <c r="E320" s="200" t="str">
        <f>IF('Frais réels'!E319="","",'Frais réels'!E319)</f>
        <v/>
      </c>
      <c r="F320" s="200" t="str">
        <f>IF('Frais réels'!F319="","",'Frais réels'!F319)</f>
        <v/>
      </c>
      <c r="G320" s="224" t="str">
        <f>IF('Frais réels'!G319="","",'Frais réels'!G319)</f>
        <v/>
      </c>
      <c r="H320" s="42"/>
      <c r="I320" s="203" t="str">
        <f t="shared" si="14"/>
        <v/>
      </c>
      <c r="J320" s="205" t="str">
        <f t="shared" si="15"/>
        <v/>
      </c>
      <c r="K320" s="217" t="str">
        <f>IF(F320="", "", IF(E320="Billets de train", "", IF(E320="", "", VLOOKUP(F320,Listes!$G$37:$H$39, 2, FALSE))))</f>
        <v/>
      </c>
      <c r="L320" s="225" t="str">
        <f t="shared" si="16"/>
        <v/>
      </c>
      <c r="M320" s="206"/>
      <c r="N320" s="66"/>
    </row>
    <row r="321" spans="1:14" ht="20.100000000000001" customHeight="1" x14ac:dyDescent="0.25">
      <c r="A321" s="191">
        <v>315</v>
      </c>
      <c r="B321" s="200" t="str">
        <f>IF('Frais réels'!B320="","",'Frais réels'!B320)</f>
        <v/>
      </c>
      <c r="C321" s="200" t="str">
        <f>IF('Frais réels'!C320="","",'Frais réels'!C320)</f>
        <v/>
      </c>
      <c r="D321" s="200" t="str">
        <f>IF('Frais réels'!D320="","",'Frais réels'!D320)</f>
        <v/>
      </c>
      <c r="E321" s="200" t="str">
        <f>IF('Frais réels'!E320="","",'Frais réels'!E320)</f>
        <v/>
      </c>
      <c r="F321" s="200" t="str">
        <f>IF('Frais réels'!F320="","",'Frais réels'!F320)</f>
        <v/>
      </c>
      <c r="G321" s="224" t="str">
        <f>IF('Frais réels'!G320="","",'Frais réels'!G320)</f>
        <v/>
      </c>
      <c r="H321" s="42"/>
      <c r="I321" s="203" t="str">
        <f t="shared" si="14"/>
        <v/>
      </c>
      <c r="J321" s="205" t="str">
        <f t="shared" si="15"/>
        <v/>
      </c>
      <c r="K321" s="217" t="str">
        <f>IF(F321="", "", IF(E321="Billets de train", "", IF(E321="", "", VLOOKUP(F321,Listes!$G$37:$H$39, 2, FALSE))))</f>
        <v/>
      </c>
      <c r="L321" s="225" t="str">
        <f t="shared" si="16"/>
        <v/>
      </c>
      <c r="M321" s="206"/>
      <c r="N321" s="66"/>
    </row>
    <row r="322" spans="1:14" ht="20.100000000000001" customHeight="1" x14ac:dyDescent="0.25">
      <c r="A322" s="191">
        <v>316</v>
      </c>
      <c r="B322" s="200" t="str">
        <f>IF('Frais réels'!B321="","",'Frais réels'!B321)</f>
        <v/>
      </c>
      <c r="C322" s="200" t="str">
        <f>IF('Frais réels'!C321="","",'Frais réels'!C321)</f>
        <v/>
      </c>
      <c r="D322" s="200" t="str">
        <f>IF('Frais réels'!D321="","",'Frais réels'!D321)</f>
        <v/>
      </c>
      <c r="E322" s="200" t="str">
        <f>IF('Frais réels'!E321="","",'Frais réels'!E321)</f>
        <v/>
      </c>
      <c r="F322" s="200" t="str">
        <f>IF('Frais réels'!F321="","",'Frais réels'!F321)</f>
        <v/>
      </c>
      <c r="G322" s="224" t="str">
        <f>IF('Frais réels'!G321="","",'Frais réels'!G321)</f>
        <v/>
      </c>
      <c r="H322" s="42"/>
      <c r="I322" s="203" t="str">
        <f t="shared" si="14"/>
        <v/>
      </c>
      <c r="J322" s="205" t="str">
        <f t="shared" si="15"/>
        <v/>
      </c>
      <c r="K322" s="217" t="str">
        <f>IF(F322="", "", IF(E322="Billets de train", "", IF(E322="", "", VLOOKUP(F322,Listes!$G$37:$H$39, 2, FALSE))))</f>
        <v/>
      </c>
      <c r="L322" s="225" t="str">
        <f t="shared" si="16"/>
        <v/>
      </c>
      <c r="M322" s="206"/>
      <c r="N322" s="66"/>
    </row>
    <row r="323" spans="1:14" ht="20.100000000000001" customHeight="1" x14ac:dyDescent="0.25">
      <c r="A323" s="191">
        <v>317</v>
      </c>
      <c r="B323" s="200" t="str">
        <f>IF('Frais réels'!B322="","",'Frais réels'!B322)</f>
        <v/>
      </c>
      <c r="C323" s="200" t="str">
        <f>IF('Frais réels'!C322="","",'Frais réels'!C322)</f>
        <v/>
      </c>
      <c r="D323" s="200" t="str">
        <f>IF('Frais réels'!D322="","",'Frais réels'!D322)</f>
        <v/>
      </c>
      <c r="E323" s="200" t="str">
        <f>IF('Frais réels'!E322="","",'Frais réels'!E322)</f>
        <v/>
      </c>
      <c r="F323" s="200" t="str">
        <f>IF('Frais réels'!F322="","",'Frais réels'!F322)</f>
        <v/>
      </c>
      <c r="G323" s="224" t="str">
        <f>IF('Frais réels'!G322="","",'Frais réels'!G322)</f>
        <v/>
      </c>
      <c r="H323" s="42"/>
      <c r="I323" s="203" t="str">
        <f t="shared" si="14"/>
        <v/>
      </c>
      <c r="J323" s="205" t="str">
        <f t="shared" si="15"/>
        <v/>
      </c>
      <c r="K323" s="217" t="str">
        <f>IF(F323="", "", IF(E323="Billets de train", "", IF(E323="", "", VLOOKUP(F323,Listes!$G$37:$H$39, 2, FALSE))))</f>
        <v/>
      </c>
      <c r="L323" s="225" t="str">
        <f t="shared" si="16"/>
        <v/>
      </c>
      <c r="M323" s="206"/>
      <c r="N323" s="66"/>
    </row>
    <row r="324" spans="1:14" ht="20.100000000000001" customHeight="1" x14ac:dyDescent="0.25">
      <c r="A324" s="191">
        <v>318</v>
      </c>
      <c r="B324" s="200" t="str">
        <f>IF('Frais réels'!B323="","",'Frais réels'!B323)</f>
        <v/>
      </c>
      <c r="C324" s="200" t="str">
        <f>IF('Frais réels'!C323="","",'Frais réels'!C323)</f>
        <v/>
      </c>
      <c r="D324" s="200" t="str">
        <f>IF('Frais réels'!D323="","",'Frais réels'!D323)</f>
        <v/>
      </c>
      <c r="E324" s="200" t="str">
        <f>IF('Frais réels'!E323="","",'Frais réels'!E323)</f>
        <v/>
      </c>
      <c r="F324" s="200" t="str">
        <f>IF('Frais réels'!F323="","",'Frais réels'!F323)</f>
        <v/>
      </c>
      <c r="G324" s="224" t="str">
        <f>IF('Frais réels'!G323="","",'Frais réels'!G323)</f>
        <v/>
      </c>
      <c r="H324" s="42"/>
      <c r="I324" s="203" t="str">
        <f t="shared" si="14"/>
        <v/>
      </c>
      <c r="J324" s="205" t="str">
        <f t="shared" si="15"/>
        <v/>
      </c>
      <c r="K324" s="217" t="str">
        <f>IF(F324="", "", IF(E324="Billets de train", "", IF(E324="", "", VLOOKUP(F324,Listes!$G$37:$H$39, 2, FALSE))))</f>
        <v/>
      </c>
      <c r="L324" s="225" t="str">
        <f t="shared" si="16"/>
        <v/>
      </c>
      <c r="M324" s="206"/>
      <c r="N324" s="66"/>
    </row>
    <row r="325" spans="1:14" ht="20.100000000000001" customHeight="1" x14ac:dyDescent="0.25">
      <c r="A325" s="191">
        <v>319</v>
      </c>
      <c r="B325" s="200" t="str">
        <f>IF('Frais réels'!B324="","",'Frais réels'!B324)</f>
        <v/>
      </c>
      <c r="C325" s="200" t="str">
        <f>IF('Frais réels'!C324="","",'Frais réels'!C324)</f>
        <v/>
      </c>
      <c r="D325" s="200" t="str">
        <f>IF('Frais réels'!D324="","",'Frais réels'!D324)</f>
        <v/>
      </c>
      <c r="E325" s="200" t="str">
        <f>IF('Frais réels'!E324="","",'Frais réels'!E324)</f>
        <v/>
      </c>
      <c r="F325" s="200" t="str">
        <f>IF('Frais réels'!F324="","",'Frais réels'!F324)</f>
        <v/>
      </c>
      <c r="G325" s="224" t="str">
        <f>IF('Frais réels'!G324="","",'Frais réels'!G324)</f>
        <v/>
      </c>
      <c r="H325" s="42"/>
      <c r="I325" s="203" t="str">
        <f t="shared" si="14"/>
        <v/>
      </c>
      <c r="J325" s="205" t="str">
        <f t="shared" si="15"/>
        <v/>
      </c>
      <c r="K325" s="217" t="str">
        <f>IF(F325="", "", IF(E325="Billets de train", "", IF(E325="", "", VLOOKUP(F325,Listes!$G$37:$H$39, 2, FALSE))))</f>
        <v/>
      </c>
      <c r="L325" s="225" t="str">
        <f t="shared" si="16"/>
        <v/>
      </c>
      <c r="M325" s="206"/>
      <c r="N325" s="66"/>
    </row>
    <row r="326" spans="1:14" ht="20.100000000000001" customHeight="1" x14ac:dyDescent="0.25">
      <c r="A326" s="191">
        <v>320</v>
      </c>
      <c r="B326" s="200" t="str">
        <f>IF('Frais réels'!B325="","",'Frais réels'!B325)</f>
        <v/>
      </c>
      <c r="C326" s="200" t="str">
        <f>IF('Frais réels'!C325="","",'Frais réels'!C325)</f>
        <v/>
      </c>
      <c r="D326" s="200" t="str">
        <f>IF('Frais réels'!D325="","",'Frais réels'!D325)</f>
        <v/>
      </c>
      <c r="E326" s="200" t="str">
        <f>IF('Frais réels'!E325="","",'Frais réels'!E325)</f>
        <v/>
      </c>
      <c r="F326" s="200" t="str">
        <f>IF('Frais réels'!F325="","",'Frais réels'!F325)</f>
        <v/>
      </c>
      <c r="G326" s="224" t="str">
        <f>IF('Frais réels'!G325="","",'Frais réels'!G325)</f>
        <v/>
      </c>
      <c r="H326" s="42"/>
      <c r="I326" s="203" t="str">
        <f t="shared" si="14"/>
        <v/>
      </c>
      <c r="J326" s="205" t="str">
        <f t="shared" si="15"/>
        <v/>
      </c>
      <c r="K326" s="217" t="str">
        <f>IF(F326="", "", IF(E326="Billets de train", "", IF(E326="", "", VLOOKUP(F326,Listes!$G$37:$H$39, 2, FALSE))))</f>
        <v/>
      </c>
      <c r="L326" s="225" t="str">
        <f t="shared" si="16"/>
        <v/>
      </c>
      <c r="M326" s="206"/>
      <c r="N326" s="66"/>
    </row>
    <row r="327" spans="1:14" ht="20.100000000000001" customHeight="1" x14ac:dyDescent="0.25">
      <c r="A327" s="191">
        <v>321</v>
      </c>
      <c r="B327" s="200" t="str">
        <f>IF('Frais réels'!B326="","",'Frais réels'!B326)</f>
        <v/>
      </c>
      <c r="C327" s="200" t="str">
        <f>IF('Frais réels'!C326="","",'Frais réels'!C326)</f>
        <v/>
      </c>
      <c r="D327" s="200" t="str">
        <f>IF('Frais réels'!D326="","",'Frais réels'!D326)</f>
        <v/>
      </c>
      <c r="E327" s="200" t="str">
        <f>IF('Frais réels'!E326="","",'Frais réels'!E326)</f>
        <v/>
      </c>
      <c r="F327" s="200" t="str">
        <f>IF('Frais réels'!F326="","",'Frais réels'!F326)</f>
        <v/>
      </c>
      <c r="G327" s="224" t="str">
        <f>IF('Frais réels'!G326="","",'Frais réels'!G326)</f>
        <v/>
      </c>
      <c r="H327" s="42"/>
      <c r="I327" s="203" t="str">
        <f t="shared" si="14"/>
        <v/>
      </c>
      <c r="J327" s="205" t="str">
        <f t="shared" si="15"/>
        <v/>
      </c>
      <c r="K327" s="217" t="str">
        <f>IF(F327="", "", IF(E327="Billets de train", "", IF(E327="", "", VLOOKUP(F327,Listes!$G$37:$H$39, 2, FALSE))))</f>
        <v/>
      </c>
      <c r="L327" s="225" t="str">
        <f t="shared" si="16"/>
        <v/>
      </c>
      <c r="M327" s="206"/>
      <c r="N327" s="66"/>
    </row>
    <row r="328" spans="1:14" ht="20.100000000000001" customHeight="1" x14ac:dyDescent="0.25">
      <c r="A328" s="191">
        <v>322</v>
      </c>
      <c r="B328" s="200" t="str">
        <f>IF('Frais réels'!B327="","",'Frais réels'!B327)</f>
        <v/>
      </c>
      <c r="C328" s="200" t="str">
        <f>IF('Frais réels'!C327="","",'Frais réels'!C327)</f>
        <v/>
      </c>
      <c r="D328" s="200" t="str">
        <f>IF('Frais réels'!D327="","",'Frais réels'!D327)</f>
        <v/>
      </c>
      <c r="E328" s="200" t="str">
        <f>IF('Frais réels'!E327="","",'Frais réels'!E327)</f>
        <v/>
      </c>
      <c r="F328" s="200" t="str">
        <f>IF('Frais réels'!F327="","",'Frais réels'!F327)</f>
        <v/>
      </c>
      <c r="G328" s="224" t="str">
        <f>IF('Frais réels'!G327="","",'Frais réels'!G327)</f>
        <v/>
      </c>
      <c r="H328" s="42"/>
      <c r="I328" s="203" t="str">
        <f t="shared" ref="I328:I391" si="17">IF($G328="","",IF($H328&gt;$G328,"Le montant éligible ne peut etre supérieur au montant présenté",""))</f>
        <v/>
      </c>
      <c r="J328" s="205" t="str">
        <f t="shared" ref="J328:J391" si="18">IF(OR(H328=0, ISBLANK(H328)), "", H328)</f>
        <v/>
      </c>
      <c r="K328" s="217" t="str">
        <f>IF(F328="", "", IF(E328="Billets de train", "", IF(E328="", "", VLOOKUP(F328,Listes!$G$37:$H$39, 2, FALSE))))</f>
        <v/>
      </c>
      <c r="L328" s="225" t="str">
        <f t="shared" ref="L328:L391" si="19">IF(J328="", "", IF(MIN(J328,K328)=0, "", MIN(J328,K328)))</f>
        <v/>
      </c>
      <c r="M328" s="206"/>
      <c r="N328" s="66"/>
    </row>
    <row r="329" spans="1:14" ht="20.100000000000001" customHeight="1" x14ac:dyDescent="0.25">
      <c r="A329" s="191">
        <v>323</v>
      </c>
      <c r="B329" s="200" t="str">
        <f>IF('Frais réels'!B328="","",'Frais réels'!B328)</f>
        <v/>
      </c>
      <c r="C329" s="200" t="str">
        <f>IF('Frais réels'!C328="","",'Frais réels'!C328)</f>
        <v/>
      </c>
      <c r="D329" s="200" t="str">
        <f>IF('Frais réels'!D328="","",'Frais réels'!D328)</f>
        <v/>
      </c>
      <c r="E329" s="200" t="str">
        <f>IF('Frais réels'!E328="","",'Frais réels'!E328)</f>
        <v/>
      </c>
      <c r="F329" s="200" t="str">
        <f>IF('Frais réels'!F328="","",'Frais réels'!F328)</f>
        <v/>
      </c>
      <c r="G329" s="224" t="str">
        <f>IF('Frais réels'!G328="","",'Frais réels'!G328)</f>
        <v/>
      </c>
      <c r="H329" s="42"/>
      <c r="I329" s="203" t="str">
        <f t="shared" si="17"/>
        <v/>
      </c>
      <c r="J329" s="205" t="str">
        <f t="shared" si="18"/>
        <v/>
      </c>
      <c r="K329" s="217" t="str">
        <f>IF(F329="", "", IF(E329="Billets de train", "", IF(E329="", "", VLOOKUP(F329,Listes!$G$37:$H$39, 2, FALSE))))</f>
        <v/>
      </c>
      <c r="L329" s="225" t="str">
        <f t="shared" si="19"/>
        <v/>
      </c>
      <c r="M329" s="206"/>
      <c r="N329" s="66"/>
    </row>
    <row r="330" spans="1:14" ht="20.100000000000001" customHeight="1" x14ac:dyDescent="0.25">
      <c r="A330" s="191">
        <v>324</v>
      </c>
      <c r="B330" s="200" t="str">
        <f>IF('Frais réels'!B329="","",'Frais réels'!B329)</f>
        <v/>
      </c>
      <c r="C330" s="200" t="str">
        <f>IF('Frais réels'!C329="","",'Frais réels'!C329)</f>
        <v/>
      </c>
      <c r="D330" s="200" t="str">
        <f>IF('Frais réels'!D329="","",'Frais réels'!D329)</f>
        <v/>
      </c>
      <c r="E330" s="200" t="str">
        <f>IF('Frais réels'!E329="","",'Frais réels'!E329)</f>
        <v/>
      </c>
      <c r="F330" s="200" t="str">
        <f>IF('Frais réels'!F329="","",'Frais réels'!F329)</f>
        <v/>
      </c>
      <c r="G330" s="224" t="str">
        <f>IF('Frais réels'!G329="","",'Frais réels'!G329)</f>
        <v/>
      </c>
      <c r="H330" s="42"/>
      <c r="I330" s="203" t="str">
        <f t="shared" si="17"/>
        <v/>
      </c>
      <c r="J330" s="205" t="str">
        <f t="shared" si="18"/>
        <v/>
      </c>
      <c r="K330" s="217" t="str">
        <f>IF(F330="", "", IF(E330="Billets de train", "", IF(E330="", "", VLOOKUP(F330,Listes!$G$37:$H$39, 2, FALSE))))</f>
        <v/>
      </c>
      <c r="L330" s="225" t="str">
        <f t="shared" si="19"/>
        <v/>
      </c>
      <c r="M330" s="206"/>
      <c r="N330" s="66"/>
    </row>
    <row r="331" spans="1:14" ht="20.100000000000001" customHeight="1" x14ac:dyDescent="0.25">
      <c r="A331" s="191">
        <v>325</v>
      </c>
      <c r="B331" s="200" t="str">
        <f>IF('Frais réels'!B330="","",'Frais réels'!B330)</f>
        <v/>
      </c>
      <c r="C331" s="200" t="str">
        <f>IF('Frais réels'!C330="","",'Frais réels'!C330)</f>
        <v/>
      </c>
      <c r="D331" s="200" t="str">
        <f>IF('Frais réels'!D330="","",'Frais réels'!D330)</f>
        <v/>
      </c>
      <c r="E331" s="200" t="str">
        <f>IF('Frais réels'!E330="","",'Frais réels'!E330)</f>
        <v/>
      </c>
      <c r="F331" s="200" t="str">
        <f>IF('Frais réels'!F330="","",'Frais réels'!F330)</f>
        <v/>
      </c>
      <c r="G331" s="224" t="str">
        <f>IF('Frais réels'!G330="","",'Frais réels'!G330)</f>
        <v/>
      </c>
      <c r="H331" s="42"/>
      <c r="I331" s="203" t="str">
        <f t="shared" si="17"/>
        <v/>
      </c>
      <c r="J331" s="205" t="str">
        <f t="shared" si="18"/>
        <v/>
      </c>
      <c r="K331" s="217" t="str">
        <f>IF(F331="", "", IF(E331="Billets de train", "", IF(E331="", "", VLOOKUP(F331,Listes!$G$37:$H$39, 2, FALSE))))</f>
        <v/>
      </c>
      <c r="L331" s="225" t="str">
        <f t="shared" si="19"/>
        <v/>
      </c>
      <c r="M331" s="206"/>
      <c r="N331" s="66"/>
    </row>
    <row r="332" spans="1:14" ht="20.100000000000001" customHeight="1" x14ac:dyDescent="0.25">
      <c r="A332" s="191">
        <v>326</v>
      </c>
      <c r="B332" s="200" t="str">
        <f>IF('Frais réels'!B331="","",'Frais réels'!B331)</f>
        <v/>
      </c>
      <c r="C332" s="200" t="str">
        <f>IF('Frais réels'!C331="","",'Frais réels'!C331)</f>
        <v/>
      </c>
      <c r="D332" s="200" t="str">
        <f>IF('Frais réels'!D331="","",'Frais réels'!D331)</f>
        <v/>
      </c>
      <c r="E332" s="200" t="str">
        <f>IF('Frais réels'!E331="","",'Frais réels'!E331)</f>
        <v/>
      </c>
      <c r="F332" s="200" t="str">
        <f>IF('Frais réels'!F331="","",'Frais réels'!F331)</f>
        <v/>
      </c>
      <c r="G332" s="224" t="str">
        <f>IF('Frais réels'!G331="","",'Frais réels'!G331)</f>
        <v/>
      </c>
      <c r="H332" s="42"/>
      <c r="I332" s="203" t="str">
        <f t="shared" si="17"/>
        <v/>
      </c>
      <c r="J332" s="205" t="str">
        <f t="shared" si="18"/>
        <v/>
      </c>
      <c r="K332" s="217" t="str">
        <f>IF(F332="", "", IF(E332="Billets de train", "", IF(E332="", "", VLOOKUP(F332,Listes!$G$37:$H$39, 2, FALSE))))</f>
        <v/>
      </c>
      <c r="L332" s="225" t="str">
        <f t="shared" si="19"/>
        <v/>
      </c>
      <c r="M332" s="206"/>
      <c r="N332" s="66"/>
    </row>
    <row r="333" spans="1:14" ht="20.100000000000001" customHeight="1" x14ac:dyDescent="0.25">
      <c r="A333" s="191">
        <v>327</v>
      </c>
      <c r="B333" s="200" t="str">
        <f>IF('Frais réels'!B332="","",'Frais réels'!B332)</f>
        <v/>
      </c>
      <c r="C333" s="200" t="str">
        <f>IF('Frais réels'!C332="","",'Frais réels'!C332)</f>
        <v/>
      </c>
      <c r="D333" s="200" t="str">
        <f>IF('Frais réels'!D332="","",'Frais réels'!D332)</f>
        <v/>
      </c>
      <c r="E333" s="200" t="str">
        <f>IF('Frais réels'!E332="","",'Frais réels'!E332)</f>
        <v/>
      </c>
      <c r="F333" s="200" t="str">
        <f>IF('Frais réels'!F332="","",'Frais réels'!F332)</f>
        <v/>
      </c>
      <c r="G333" s="224" t="str">
        <f>IF('Frais réels'!G332="","",'Frais réels'!G332)</f>
        <v/>
      </c>
      <c r="H333" s="42"/>
      <c r="I333" s="203" t="str">
        <f t="shared" si="17"/>
        <v/>
      </c>
      <c r="J333" s="205" t="str">
        <f t="shared" si="18"/>
        <v/>
      </c>
      <c r="K333" s="217" t="str">
        <f>IF(F333="", "", IF(E333="Billets de train", "", IF(E333="", "", VLOOKUP(F333,Listes!$G$37:$H$39, 2, FALSE))))</f>
        <v/>
      </c>
      <c r="L333" s="225" t="str">
        <f t="shared" si="19"/>
        <v/>
      </c>
      <c r="M333" s="206"/>
      <c r="N333" s="66"/>
    </row>
    <row r="334" spans="1:14" ht="20.100000000000001" customHeight="1" x14ac:dyDescent="0.25">
      <c r="A334" s="191">
        <v>328</v>
      </c>
      <c r="B334" s="200" t="str">
        <f>IF('Frais réels'!B333="","",'Frais réels'!B333)</f>
        <v/>
      </c>
      <c r="C334" s="200" t="str">
        <f>IF('Frais réels'!C333="","",'Frais réels'!C333)</f>
        <v/>
      </c>
      <c r="D334" s="200" t="str">
        <f>IF('Frais réels'!D333="","",'Frais réels'!D333)</f>
        <v/>
      </c>
      <c r="E334" s="200" t="str">
        <f>IF('Frais réels'!E333="","",'Frais réels'!E333)</f>
        <v/>
      </c>
      <c r="F334" s="200" t="str">
        <f>IF('Frais réels'!F333="","",'Frais réels'!F333)</f>
        <v/>
      </c>
      <c r="G334" s="224" t="str">
        <f>IF('Frais réels'!G333="","",'Frais réels'!G333)</f>
        <v/>
      </c>
      <c r="H334" s="42"/>
      <c r="I334" s="203" t="str">
        <f t="shared" si="17"/>
        <v/>
      </c>
      <c r="J334" s="205" t="str">
        <f t="shared" si="18"/>
        <v/>
      </c>
      <c r="K334" s="217" t="str">
        <f>IF(F334="", "", IF(E334="Billets de train", "", IF(E334="", "", VLOOKUP(F334,Listes!$G$37:$H$39, 2, FALSE))))</f>
        <v/>
      </c>
      <c r="L334" s="225" t="str">
        <f t="shared" si="19"/>
        <v/>
      </c>
      <c r="M334" s="206"/>
      <c r="N334" s="66"/>
    </row>
    <row r="335" spans="1:14" ht="20.100000000000001" customHeight="1" x14ac:dyDescent="0.25">
      <c r="A335" s="191">
        <v>329</v>
      </c>
      <c r="B335" s="200" t="str">
        <f>IF('Frais réels'!B334="","",'Frais réels'!B334)</f>
        <v/>
      </c>
      <c r="C335" s="200" t="str">
        <f>IF('Frais réels'!C334="","",'Frais réels'!C334)</f>
        <v/>
      </c>
      <c r="D335" s="200" t="str">
        <f>IF('Frais réels'!D334="","",'Frais réels'!D334)</f>
        <v/>
      </c>
      <c r="E335" s="200" t="str">
        <f>IF('Frais réels'!E334="","",'Frais réels'!E334)</f>
        <v/>
      </c>
      <c r="F335" s="200" t="str">
        <f>IF('Frais réels'!F334="","",'Frais réels'!F334)</f>
        <v/>
      </c>
      <c r="G335" s="224" t="str">
        <f>IF('Frais réels'!G334="","",'Frais réels'!G334)</f>
        <v/>
      </c>
      <c r="H335" s="42"/>
      <c r="I335" s="203" t="str">
        <f t="shared" si="17"/>
        <v/>
      </c>
      <c r="J335" s="205" t="str">
        <f t="shared" si="18"/>
        <v/>
      </c>
      <c r="K335" s="217" t="str">
        <f>IF(F335="", "", IF(E335="Billets de train", "", IF(E335="", "", VLOOKUP(F335,Listes!$G$37:$H$39, 2, FALSE))))</f>
        <v/>
      </c>
      <c r="L335" s="225" t="str">
        <f t="shared" si="19"/>
        <v/>
      </c>
      <c r="M335" s="206"/>
      <c r="N335" s="66"/>
    </row>
    <row r="336" spans="1:14" ht="20.100000000000001" customHeight="1" x14ac:dyDescent="0.25">
      <c r="A336" s="191">
        <v>330</v>
      </c>
      <c r="B336" s="200" t="str">
        <f>IF('Frais réels'!B335="","",'Frais réels'!B335)</f>
        <v/>
      </c>
      <c r="C336" s="200" t="str">
        <f>IF('Frais réels'!C335="","",'Frais réels'!C335)</f>
        <v/>
      </c>
      <c r="D336" s="200" t="str">
        <f>IF('Frais réels'!D335="","",'Frais réels'!D335)</f>
        <v/>
      </c>
      <c r="E336" s="200" t="str">
        <f>IF('Frais réels'!E335="","",'Frais réels'!E335)</f>
        <v/>
      </c>
      <c r="F336" s="200" t="str">
        <f>IF('Frais réels'!F335="","",'Frais réels'!F335)</f>
        <v/>
      </c>
      <c r="G336" s="224" t="str">
        <f>IF('Frais réels'!G335="","",'Frais réels'!G335)</f>
        <v/>
      </c>
      <c r="H336" s="42"/>
      <c r="I336" s="203" t="str">
        <f t="shared" si="17"/>
        <v/>
      </c>
      <c r="J336" s="205" t="str">
        <f t="shared" si="18"/>
        <v/>
      </c>
      <c r="K336" s="217" t="str">
        <f>IF(F336="", "", IF(E336="Billets de train", "", IF(E336="", "", VLOOKUP(F336,Listes!$G$37:$H$39, 2, FALSE))))</f>
        <v/>
      </c>
      <c r="L336" s="225" t="str">
        <f t="shared" si="19"/>
        <v/>
      </c>
      <c r="M336" s="206"/>
      <c r="N336" s="66"/>
    </row>
    <row r="337" spans="1:14" ht="20.100000000000001" customHeight="1" x14ac:dyDescent="0.25">
      <c r="A337" s="191">
        <v>331</v>
      </c>
      <c r="B337" s="200" t="str">
        <f>IF('Frais réels'!B336="","",'Frais réels'!B336)</f>
        <v/>
      </c>
      <c r="C337" s="200" t="str">
        <f>IF('Frais réels'!C336="","",'Frais réels'!C336)</f>
        <v/>
      </c>
      <c r="D337" s="200" t="str">
        <f>IF('Frais réels'!D336="","",'Frais réels'!D336)</f>
        <v/>
      </c>
      <c r="E337" s="200" t="str">
        <f>IF('Frais réels'!E336="","",'Frais réels'!E336)</f>
        <v/>
      </c>
      <c r="F337" s="200" t="str">
        <f>IF('Frais réels'!F336="","",'Frais réels'!F336)</f>
        <v/>
      </c>
      <c r="G337" s="224" t="str">
        <f>IF('Frais réels'!G336="","",'Frais réels'!G336)</f>
        <v/>
      </c>
      <c r="H337" s="42"/>
      <c r="I337" s="203" t="str">
        <f t="shared" si="17"/>
        <v/>
      </c>
      <c r="J337" s="205" t="str">
        <f t="shared" si="18"/>
        <v/>
      </c>
      <c r="K337" s="217" t="str">
        <f>IF(F337="", "", IF(E337="Billets de train", "", IF(E337="", "", VLOOKUP(F337,Listes!$G$37:$H$39, 2, FALSE))))</f>
        <v/>
      </c>
      <c r="L337" s="225" t="str">
        <f t="shared" si="19"/>
        <v/>
      </c>
      <c r="M337" s="206"/>
      <c r="N337" s="66"/>
    </row>
    <row r="338" spans="1:14" ht="20.100000000000001" customHeight="1" x14ac:dyDescent="0.25">
      <c r="A338" s="191">
        <v>332</v>
      </c>
      <c r="B338" s="200" t="str">
        <f>IF('Frais réels'!B337="","",'Frais réels'!B337)</f>
        <v/>
      </c>
      <c r="C338" s="200" t="str">
        <f>IF('Frais réels'!C337="","",'Frais réels'!C337)</f>
        <v/>
      </c>
      <c r="D338" s="200" t="str">
        <f>IF('Frais réels'!D337="","",'Frais réels'!D337)</f>
        <v/>
      </c>
      <c r="E338" s="200" t="str">
        <f>IF('Frais réels'!E337="","",'Frais réels'!E337)</f>
        <v/>
      </c>
      <c r="F338" s="200" t="str">
        <f>IF('Frais réels'!F337="","",'Frais réels'!F337)</f>
        <v/>
      </c>
      <c r="G338" s="224" t="str">
        <f>IF('Frais réels'!G337="","",'Frais réels'!G337)</f>
        <v/>
      </c>
      <c r="H338" s="42"/>
      <c r="I338" s="203" t="str">
        <f t="shared" si="17"/>
        <v/>
      </c>
      <c r="J338" s="205" t="str">
        <f t="shared" si="18"/>
        <v/>
      </c>
      <c r="K338" s="217" t="str">
        <f>IF(F338="", "", IF(E338="Billets de train", "", IF(E338="", "", VLOOKUP(F338,Listes!$G$37:$H$39, 2, FALSE))))</f>
        <v/>
      </c>
      <c r="L338" s="225" t="str">
        <f t="shared" si="19"/>
        <v/>
      </c>
      <c r="M338" s="206"/>
      <c r="N338" s="66"/>
    </row>
    <row r="339" spans="1:14" ht="20.100000000000001" customHeight="1" x14ac:dyDescent="0.25">
      <c r="A339" s="191">
        <v>333</v>
      </c>
      <c r="B339" s="200" t="str">
        <f>IF('Frais réels'!B338="","",'Frais réels'!B338)</f>
        <v/>
      </c>
      <c r="C339" s="200" t="str">
        <f>IF('Frais réels'!C338="","",'Frais réels'!C338)</f>
        <v/>
      </c>
      <c r="D339" s="200" t="str">
        <f>IF('Frais réels'!D338="","",'Frais réels'!D338)</f>
        <v/>
      </c>
      <c r="E339" s="200" t="str">
        <f>IF('Frais réels'!E338="","",'Frais réels'!E338)</f>
        <v/>
      </c>
      <c r="F339" s="200" t="str">
        <f>IF('Frais réels'!F338="","",'Frais réels'!F338)</f>
        <v/>
      </c>
      <c r="G339" s="224" t="str">
        <f>IF('Frais réels'!G338="","",'Frais réels'!G338)</f>
        <v/>
      </c>
      <c r="H339" s="42"/>
      <c r="I339" s="203" t="str">
        <f t="shared" si="17"/>
        <v/>
      </c>
      <c r="J339" s="205" t="str">
        <f t="shared" si="18"/>
        <v/>
      </c>
      <c r="K339" s="217" t="str">
        <f>IF(F339="", "", IF(E339="Billets de train", "", IF(E339="", "", VLOOKUP(F339,Listes!$G$37:$H$39, 2, FALSE))))</f>
        <v/>
      </c>
      <c r="L339" s="225" t="str">
        <f t="shared" si="19"/>
        <v/>
      </c>
      <c r="M339" s="206"/>
      <c r="N339" s="66"/>
    </row>
    <row r="340" spans="1:14" ht="20.100000000000001" customHeight="1" x14ac:dyDescent="0.25">
      <c r="A340" s="191">
        <v>334</v>
      </c>
      <c r="B340" s="200" t="str">
        <f>IF('Frais réels'!B339="","",'Frais réels'!B339)</f>
        <v/>
      </c>
      <c r="C340" s="200" t="str">
        <f>IF('Frais réels'!C339="","",'Frais réels'!C339)</f>
        <v/>
      </c>
      <c r="D340" s="200" t="str">
        <f>IF('Frais réels'!D339="","",'Frais réels'!D339)</f>
        <v/>
      </c>
      <c r="E340" s="200" t="str">
        <f>IF('Frais réels'!E339="","",'Frais réels'!E339)</f>
        <v/>
      </c>
      <c r="F340" s="200" t="str">
        <f>IF('Frais réels'!F339="","",'Frais réels'!F339)</f>
        <v/>
      </c>
      <c r="G340" s="224" t="str">
        <f>IF('Frais réels'!G339="","",'Frais réels'!G339)</f>
        <v/>
      </c>
      <c r="H340" s="42"/>
      <c r="I340" s="203" t="str">
        <f t="shared" si="17"/>
        <v/>
      </c>
      <c r="J340" s="205" t="str">
        <f t="shared" si="18"/>
        <v/>
      </c>
      <c r="K340" s="217" t="str">
        <f>IF(F340="", "", IF(E340="Billets de train", "", IF(E340="", "", VLOOKUP(F340,Listes!$G$37:$H$39, 2, FALSE))))</f>
        <v/>
      </c>
      <c r="L340" s="225" t="str">
        <f t="shared" si="19"/>
        <v/>
      </c>
      <c r="M340" s="206"/>
      <c r="N340" s="66"/>
    </row>
    <row r="341" spans="1:14" ht="20.100000000000001" customHeight="1" x14ac:dyDescent="0.25">
      <c r="A341" s="191">
        <v>335</v>
      </c>
      <c r="B341" s="200" t="str">
        <f>IF('Frais réels'!B340="","",'Frais réels'!B340)</f>
        <v/>
      </c>
      <c r="C341" s="200" t="str">
        <f>IF('Frais réels'!C340="","",'Frais réels'!C340)</f>
        <v/>
      </c>
      <c r="D341" s="200" t="str">
        <f>IF('Frais réels'!D340="","",'Frais réels'!D340)</f>
        <v/>
      </c>
      <c r="E341" s="200" t="str">
        <f>IF('Frais réels'!E340="","",'Frais réels'!E340)</f>
        <v/>
      </c>
      <c r="F341" s="200" t="str">
        <f>IF('Frais réels'!F340="","",'Frais réels'!F340)</f>
        <v/>
      </c>
      <c r="G341" s="224" t="str">
        <f>IF('Frais réels'!G340="","",'Frais réels'!G340)</f>
        <v/>
      </c>
      <c r="H341" s="42"/>
      <c r="I341" s="203" t="str">
        <f t="shared" si="17"/>
        <v/>
      </c>
      <c r="J341" s="205" t="str">
        <f t="shared" si="18"/>
        <v/>
      </c>
      <c r="K341" s="217" t="str">
        <f>IF(F341="", "", IF(E341="Billets de train", "", IF(E341="", "", VLOOKUP(F341,Listes!$G$37:$H$39, 2, FALSE))))</f>
        <v/>
      </c>
      <c r="L341" s="225" t="str">
        <f t="shared" si="19"/>
        <v/>
      </c>
      <c r="M341" s="206"/>
      <c r="N341" s="66"/>
    </row>
    <row r="342" spans="1:14" ht="20.100000000000001" customHeight="1" x14ac:dyDescent="0.25">
      <c r="A342" s="191">
        <v>336</v>
      </c>
      <c r="B342" s="200" t="str">
        <f>IF('Frais réels'!B341="","",'Frais réels'!B341)</f>
        <v/>
      </c>
      <c r="C342" s="200" t="str">
        <f>IF('Frais réels'!C341="","",'Frais réels'!C341)</f>
        <v/>
      </c>
      <c r="D342" s="200" t="str">
        <f>IF('Frais réels'!D341="","",'Frais réels'!D341)</f>
        <v/>
      </c>
      <c r="E342" s="200" t="str">
        <f>IF('Frais réels'!E341="","",'Frais réels'!E341)</f>
        <v/>
      </c>
      <c r="F342" s="200" t="str">
        <f>IF('Frais réels'!F341="","",'Frais réels'!F341)</f>
        <v/>
      </c>
      <c r="G342" s="224" t="str">
        <f>IF('Frais réels'!G341="","",'Frais réels'!G341)</f>
        <v/>
      </c>
      <c r="H342" s="42"/>
      <c r="I342" s="203" t="str">
        <f t="shared" si="17"/>
        <v/>
      </c>
      <c r="J342" s="205" t="str">
        <f t="shared" si="18"/>
        <v/>
      </c>
      <c r="K342" s="217" t="str">
        <f>IF(F342="", "", IF(E342="Billets de train", "", IF(E342="", "", VLOOKUP(F342,Listes!$G$37:$H$39, 2, FALSE))))</f>
        <v/>
      </c>
      <c r="L342" s="225" t="str">
        <f t="shared" si="19"/>
        <v/>
      </c>
      <c r="M342" s="206"/>
      <c r="N342" s="66"/>
    </row>
    <row r="343" spans="1:14" ht="20.100000000000001" customHeight="1" x14ac:dyDescent="0.25">
      <c r="A343" s="191">
        <v>337</v>
      </c>
      <c r="B343" s="200" t="str">
        <f>IF('Frais réels'!B342="","",'Frais réels'!B342)</f>
        <v/>
      </c>
      <c r="C343" s="200" t="str">
        <f>IF('Frais réels'!C342="","",'Frais réels'!C342)</f>
        <v/>
      </c>
      <c r="D343" s="200" t="str">
        <f>IF('Frais réels'!D342="","",'Frais réels'!D342)</f>
        <v/>
      </c>
      <c r="E343" s="200" t="str">
        <f>IF('Frais réels'!E342="","",'Frais réels'!E342)</f>
        <v/>
      </c>
      <c r="F343" s="200" t="str">
        <f>IF('Frais réels'!F342="","",'Frais réels'!F342)</f>
        <v/>
      </c>
      <c r="G343" s="224" t="str">
        <f>IF('Frais réels'!G342="","",'Frais réels'!G342)</f>
        <v/>
      </c>
      <c r="H343" s="42"/>
      <c r="I343" s="203" t="str">
        <f t="shared" si="17"/>
        <v/>
      </c>
      <c r="J343" s="205" t="str">
        <f t="shared" si="18"/>
        <v/>
      </c>
      <c r="K343" s="217" t="str">
        <f>IF(F343="", "", IF(E343="Billets de train", "", IF(E343="", "", VLOOKUP(F343,Listes!$G$37:$H$39, 2, FALSE))))</f>
        <v/>
      </c>
      <c r="L343" s="225" t="str">
        <f t="shared" si="19"/>
        <v/>
      </c>
      <c r="M343" s="206"/>
      <c r="N343" s="66"/>
    </row>
    <row r="344" spans="1:14" ht="20.100000000000001" customHeight="1" x14ac:dyDescent="0.25">
      <c r="A344" s="191">
        <v>338</v>
      </c>
      <c r="B344" s="200" t="str">
        <f>IF('Frais réels'!B343="","",'Frais réels'!B343)</f>
        <v/>
      </c>
      <c r="C344" s="200" t="str">
        <f>IF('Frais réels'!C343="","",'Frais réels'!C343)</f>
        <v/>
      </c>
      <c r="D344" s="200" t="str">
        <f>IF('Frais réels'!D343="","",'Frais réels'!D343)</f>
        <v/>
      </c>
      <c r="E344" s="200" t="str">
        <f>IF('Frais réels'!E343="","",'Frais réels'!E343)</f>
        <v/>
      </c>
      <c r="F344" s="200" t="str">
        <f>IF('Frais réels'!F343="","",'Frais réels'!F343)</f>
        <v/>
      </c>
      <c r="G344" s="224" t="str">
        <f>IF('Frais réels'!G343="","",'Frais réels'!G343)</f>
        <v/>
      </c>
      <c r="H344" s="42"/>
      <c r="I344" s="203" t="str">
        <f t="shared" si="17"/>
        <v/>
      </c>
      <c r="J344" s="205" t="str">
        <f t="shared" si="18"/>
        <v/>
      </c>
      <c r="K344" s="217" t="str">
        <f>IF(F344="", "", IF(E344="Billets de train", "", IF(E344="", "", VLOOKUP(F344,Listes!$G$37:$H$39, 2, FALSE))))</f>
        <v/>
      </c>
      <c r="L344" s="225" t="str">
        <f t="shared" si="19"/>
        <v/>
      </c>
      <c r="M344" s="206"/>
      <c r="N344" s="66"/>
    </row>
    <row r="345" spans="1:14" ht="20.100000000000001" customHeight="1" x14ac:dyDescent="0.25">
      <c r="A345" s="191">
        <v>339</v>
      </c>
      <c r="B345" s="200" t="str">
        <f>IF('Frais réels'!B344="","",'Frais réels'!B344)</f>
        <v/>
      </c>
      <c r="C345" s="200" t="str">
        <f>IF('Frais réels'!C344="","",'Frais réels'!C344)</f>
        <v/>
      </c>
      <c r="D345" s="200" t="str">
        <f>IF('Frais réels'!D344="","",'Frais réels'!D344)</f>
        <v/>
      </c>
      <c r="E345" s="200" t="str">
        <f>IF('Frais réels'!E344="","",'Frais réels'!E344)</f>
        <v/>
      </c>
      <c r="F345" s="200" t="str">
        <f>IF('Frais réels'!F344="","",'Frais réels'!F344)</f>
        <v/>
      </c>
      <c r="G345" s="224" t="str">
        <f>IF('Frais réels'!G344="","",'Frais réels'!G344)</f>
        <v/>
      </c>
      <c r="H345" s="42"/>
      <c r="I345" s="203" t="str">
        <f t="shared" si="17"/>
        <v/>
      </c>
      <c r="J345" s="205" t="str">
        <f t="shared" si="18"/>
        <v/>
      </c>
      <c r="K345" s="217" t="str">
        <f>IF(F345="", "", IF(E345="Billets de train", "", IF(E345="", "", VLOOKUP(F345,Listes!$G$37:$H$39, 2, FALSE))))</f>
        <v/>
      </c>
      <c r="L345" s="225" t="str">
        <f t="shared" si="19"/>
        <v/>
      </c>
      <c r="M345" s="206"/>
      <c r="N345" s="66"/>
    </row>
    <row r="346" spans="1:14" ht="20.100000000000001" customHeight="1" x14ac:dyDescent="0.25">
      <c r="A346" s="191">
        <v>340</v>
      </c>
      <c r="B346" s="200" t="str">
        <f>IF('Frais réels'!B345="","",'Frais réels'!B345)</f>
        <v/>
      </c>
      <c r="C346" s="200" t="str">
        <f>IF('Frais réels'!C345="","",'Frais réels'!C345)</f>
        <v/>
      </c>
      <c r="D346" s="200" t="str">
        <f>IF('Frais réels'!D345="","",'Frais réels'!D345)</f>
        <v/>
      </c>
      <c r="E346" s="200" t="str">
        <f>IF('Frais réels'!E345="","",'Frais réels'!E345)</f>
        <v/>
      </c>
      <c r="F346" s="200" t="str">
        <f>IF('Frais réels'!F345="","",'Frais réels'!F345)</f>
        <v/>
      </c>
      <c r="G346" s="224" t="str">
        <f>IF('Frais réels'!G345="","",'Frais réels'!G345)</f>
        <v/>
      </c>
      <c r="H346" s="42"/>
      <c r="I346" s="203" t="str">
        <f t="shared" si="17"/>
        <v/>
      </c>
      <c r="J346" s="205" t="str">
        <f t="shared" si="18"/>
        <v/>
      </c>
      <c r="K346" s="217" t="str">
        <f>IF(F346="", "", IF(E346="Billets de train", "", IF(E346="", "", VLOOKUP(F346,Listes!$G$37:$H$39, 2, FALSE))))</f>
        <v/>
      </c>
      <c r="L346" s="225" t="str">
        <f t="shared" si="19"/>
        <v/>
      </c>
      <c r="M346" s="206"/>
      <c r="N346" s="66"/>
    </row>
    <row r="347" spans="1:14" ht="20.100000000000001" customHeight="1" x14ac:dyDescent="0.25">
      <c r="A347" s="191">
        <v>341</v>
      </c>
      <c r="B347" s="200" t="str">
        <f>IF('Frais réels'!B346="","",'Frais réels'!B346)</f>
        <v/>
      </c>
      <c r="C347" s="200" t="str">
        <f>IF('Frais réels'!C346="","",'Frais réels'!C346)</f>
        <v/>
      </c>
      <c r="D347" s="200" t="str">
        <f>IF('Frais réels'!D346="","",'Frais réels'!D346)</f>
        <v/>
      </c>
      <c r="E347" s="200" t="str">
        <f>IF('Frais réels'!E346="","",'Frais réels'!E346)</f>
        <v/>
      </c>
      <c r="F347" s="200" t="str">
        <f>IF('Frais réels'!F346="","",'Frais réels'!F346)</f>
        <v/>
      </c>
      <c r="G347" s="224" t="str">
        <f>IF('Frais réels'!G346="","",'Frais réels'!G346)</f>
        <v/>
      </c>
      <c r="H347" s="42"/>
      <c r="I347" s="203" t="str">
        <f t="shared" si="17"/>
        <v/>
      </c>
      <c r="J347" s="205" t="str">
        <f t="shared" si="18"/>
        <v/>
      </c>
      <c r="K347" s="217" t="str">
        <f>IF(F347="", "", IF(E347="Billets de train", "", IF(E347="", "", VLOOKUP(F347,Listes!$G$37:$H$39, 2, FALSE))))</f>
        <v/>
      </c>
      <c r="L347" s="225" t="str">
        <f t="shared" si="19"/>
        <v/>
      </c>
      <c r="M347" s="206"/>
      <c r="N347" s="66"/>
    </row>
    <row r="348" spans="1:14" ht="20.100000000000001" customHeight="1" x14ac:dyDescent="0.25">
      <c r="A348" s="191">
        <v>342</v>
      </c>
      <c r="B348" s="200" t="str">
        <f>IF('Frais réels'!B347="","",'Frais réels'!B347)</f>
        <v/>
      </c>
      <c r="C348" s="200" t="str">
        <f>IF('Frais réels'!C347="","",'Frais réels'!C347)</f>
        <v/>
      </c>
      <c r="D348" s="200" t="str">
        <f>IF('Frais réels'!D347="","",'Frais réels'!D347)</f>
        <v/>
      </c>
      <c r="E348" s="200" t="str">
        <f>IF('Frais réels'!E347="","",'Frais réels'!E347)</f>
        <v/>
      </c>
      <c r="F348" s="200" t="str">
        <f>IF('Frais réels'!F347="","",'Frais réels'!F347)</f>
        <v/>
      </c>
      <c r="G348" s="224" t="str">
        <f>IF('Frais réels'!G347="","",'Frais réels'!G347)</f>
        <v/>
      </c>
      <c r="H348" s="42"/>
      <c r="I348" s="203" t="str">
        <f t="shared" si="17"/>
        <v/>
      </c>
      <c r="J348" s="205" t="str">
        <f t="shared" si="18"/>
        <v/>
      </c>
      <c r="K348" s="217" t="str">
        <f>IF(F348="", "", IF(E348="Billets de train", "", IF(E348="", "", VLOOKUP(F348,Listes!$G$37:$H$39, 2, FALSE))))</f>
        <v/>
      </c>
      <c r="L348" s="225" t="str">
        <f t="shared" si="19"/>
        <v/>
      </c>
      <c r="M348" s="206"/>
      <c r="N348" s="66"/>
    </row>
    <row r="349" spans="1:14" ht="20.100000000000001" customHeight="1" x14ac:dyDescent="0.25">
      <c r="A349" s="191">
        <v>343</v>
      </c>
      <c r="B349" s="200" t="str">
        <f>IF('Frais réels'!B348="","",'Frais réels'!B348)</f>
        <v/>
      </c>
      <c r="C349" s="200" t="str">
        <f>IF('Frais réels'!C348="","",'Frais réels'!C348)</f>
        <v/>
      </c>
      <c r="D349" s="200" t="str">
        <f>IF('Frais réels'!D348="","",'Frais réels'!D348)</f>
        <v/>
      </c>
      <c r="E349" s="200" t="str">
        <f>IF('Frais réels'!E348="","",'Frais réels'!E348)</f>
        <v/>
      </c>
      <c r="F349" s="200" t="str">
        <f>IF('Frais réels'!F348="","",'Frais réels'!F348)</f>
        <v/>
      </c>
      <c r="G349" s="224" t="str">
        <f>IF('Frais réels'!G348="","",'Frais réels'!G348)</f>
        <v/>
      </c>
      <c r="H349" s="42"/>
      <c r="I349" s="203" t="str">
        <f t="shared" si="17"/>
        <v/>
      </c>
      <c r="J349" s="205" t="str">
        <f t="shared" si="18"/>
        <v/>
      </c>
      <c r="K349" s="217" t="str">
        <f>IF(F349="", "", IF(E349="Billets de train", "", IF(E349="", "", VLOOKUP(F349,Listes!$G$37:$H$39, 2, FALSE))))</f>
        <v/>
      </c>
      <c r="L349" s="225" t="str">
        <f t="shared" si="19"/>
        <v/>
      </c>
      <c r="M349" s="206"/>
      <c r="N349" s="66"/>
    </row>
    <row r="350" spans="1:14" ht="20.100000000000001" customHeight="1" x14ac:dyDescent="0.25">
      <c r="A350" s="191">
        <v>344</v>
      </c>
      <c r="B350" s="200" t="str">
        <f>IF('Frais réels'!B349="","",'Frais réels'!B349)</f>
        <v/>
      </c>
      <c r="C350" s="200" t="str">
        <f>IF('Frais réels'!C349="","",'Frais réels'!C349)</f>
        <v/>
      </c>
      <c r="D350" s="200" t="str">
        <f>IF('Frais réels'!D349="","",'Frais réels'!D349)</f>
        <v/>
      </c>
      <c r="E350" s="200" t="str">
        <f>IF('Frais réels'!E349="","",'Frais réels'!E349)</f>
        <v/>
      </c>
      <c r="F350" s="200" t="str">
        <f>IF('Frais réels'!F349="","",'Frais réels'!F349)</f>
        <v/>
      </c>
      <c r="G350" s="224" t="str">
        <f>IF('Frais réels'!G349="","",'Frais réels'!G349)</f>
        <v/>
      </c>
      <c r="H350" s="42"/>
      <c r="I350" s="203" t="str">
        <f t="shared" si="17"/>
        <v/>
      </c>
      <c r="J350" s="205" t="str">
        <f t="shared" si="18"/>
        <v/>
      </c>
      <c r="K350" s="217" t="str">
        <f>IF(F350="", "", IF(E350="Billets de train", "", IF(E350="", "", VLOOKUP(F350,Listes!$G$37:$H$39, 2, FALSE))))</f>
        <v/>
      </c>
      <c r="L350" s="225" t="str">
        <f t="shared" si="19"/>
        <v/>
      </c>
      <c r="M350" s="206"/>
      <c r="N350" s="66"/>
    </row>
    <row r="351" spans="1:14" ht="20.100000000000001" customHeight="1" x14ac:dyDescent="0.25">
      <c r="A351" s="191">
        <v>345</v>
      </c>
      <c r="B351" s="200" t="str">
        <f>IF('Frais réels'!B350="","",'Frais réels'!B350)</f>
        <v/>
      </c>
      <c r="C351" s="200" t="str">
        <f>IF('Frais réels'!C350="","",'Frais réels'!C350)</f>
        <v/>
      </c>
      <c r="D351" s="200" t="str">
        <f>IF('Frais réels'!D350="","",'Frais réels'!D350)</f>
        <v/>
      </c>
      <c r="E351" s="200" t="str">
        <f>IF('Frais réels'!E350="","",'Frais réels'!E350)</f>
        <v/>
      </c>
      <c r="F351" s="200" t="str">
        <f>IF('Frais réels'!F350="","",'Frais réels'!F350)</f>
        <v/>
      </c>
      <c r="G351" s="224" t="str">
        <f>IF('Frais réels'!G350="","",'Frais réels'!G350)</f>
        <v/>
      </c>
      <c r="H351" s="42"/>
      <c r="I351" s="203" t="str">
        <f t="shared" si="17"/>
        <v/>
      </c>
      <c r="J351" s="205" t="str">
        <f t="shared" si="18"/>
        <v/>
      </c>
      <c r="K351" s="217" t="str">
        <f>IF(F351="", "", IF(E351="Billets de train", "", IF(E351="", "", VLOOKUP(F351,Listes!$G$37:$H$39, 2, FALSE))))</f>
        <v/>
      </c>
      <c r="L351" s="225" t="str">
        <f t="shared" si="19"/>
        <v/>
      </c>
      <c r="M351" s="206"/>
      <c r="N351" s="66"/>
    </row>
    <row r="352" spans="1:14" ht="20.100000000000001" customHeight="1" x14ac:dyDescent="0.25">
      <c r="A352" s="191">
        <v>346</v>
      </c>
      <c r="B352" s="200" t="str">
        <f>IF('Frais réels'!B351="","",'Frais réels'!B351)</f>
        <v/>
      </c>
      <c r="C352" s="200" t="str">
        <f>IF('Frais réels'!C351="","",'Frais réels'!C351)</f>
        <v/>
      </c>
      <c r="D352" s="200" t="str">
        <f>IF('Frais réels'!D351="","",'Frais réels'!D351)</f>
        <v/>
      </c>
      <c r="E352" s="200" t="str">
        <f>IF('Frais réels'!E351="","",'Frais réels'!E351)</f>
        <v/>
      </c>
      <c r="F352" s="200" t="str">
        <f>IF('Frais réels'!F351="","",'Frais réels'!F351)</f>
        <v/>
      </c>
      <c r="G352" s="224" t="str">
        <f>IF('Frais réels'!G351="","",'Frais réels'!G351)</f>
        <v/>
      </c>
      <c r="H352" s="42"/>
      <c r="I352" s="203" t="str">
        <f t="shared" si="17"/>
        <v/>
      </c>
      <c r="J352" s="205" t="str">
        <f t="shared" si="18"/>
        <v/>
      </c>
      <c r="K352" s="217" t="str">
        <f>IF(F352="", "", IF(E352="Billets de train", "", IF(E352="", "", VLOOKUP(F352,Listes!$G$37:$H$39, 2, FALSE))))</f>
        <v/>
      </c>
      <c r="L352" s="225" t="str">
        <f t="shared" si="19"/>
        <v/>
      </c>
      <c r="M352" s="206"/>
      <c r="N352" s="66"/>
    </row>
    <row r="353" spans="1:14" ht="20.100000000000001" customHeight="1" x14ac:dyDescent="0.25">
      <c r="A353" s="191">
        <v>347</v>
      </c>
      <c r="B353" s="200" t="str">
        <f>IF('Frais réels'!B352="","",'Frais réels'!B352)</f>
        <v/>
      </c>
      <c r="C353" s="200" t="str">
        <f>IF('Frais réels'!C352="","",'Frais réels'!C352)</f>
        <v/>
      </c>
      <c r="D353" s="200" t="str">
        <f>IF('Frais réels'!D352="","",'Frais réels'!D352)</f>
        <v/>
      </c>
      <c r="E353" s="200" t="str">
        <f>IF('Frais réels'!E352="","",'Frais réels'!E352)</f>
        <v/>
      </c>
      <c r="F353" s="200" t="str">
        <f>IF('Frais réels'!F352="","",'Frais réels'!F352)</f>
        <v/>
      </c>
      <c r="G353" s="224" t="str">
        <f>IF('Frais réels'!G352="","",'Frais réels'!G352)</f>
        <v/>
      </c>
      <c r="H353" s="42"/>
      <c r="I353" s="203" t="str">
        <f t="shared" si="17"/>
        <v/>
      </c>
      <c r="J353" s="205" t="str">
        <f t="shared" si="18"/>
        <v/>
      </c>
      <c r="K353" s="217" t="str">
        <f>IF(F353="", "", IF(E353="Billets de train", "", IF(E353="", "", VLOOKUP(F353,Listes!$G$37:$H$39, 2, FALSE))))</f>
        <v/>
      </c>
      <c r="L353" s="225" t="str">
        <f t="shared" si="19"/>
        <v/>
      </c>
      <c r="M353" s="206"/>
      <c r="N353" s="66"/>
    </row>
    <row r="354" spans="1:14" ht="20.100000000000001" customHeight="1" x14ac:dyDescent="0.25">
      <c r="A354" s="191">
        <v>348</v>
      </c>
      <c r="B354" s="200" t="str">
        <f>IF('Frais réels'!B353="","",'Frais réels'!B353)</f>
        <v/>
      </c>
      <c r="C354" s="200" t="str">
        <f>IF('Frais réels'!C353="","",'Frais réels'!C353)</f>
        <v/>
      </c>
      <c r="D354" s="200" t="str">
        <f>IF('Frais réels'!D353="","",'Frais réels'!D353)</f>
        <v/>
      </c>
      <c r="E354" s="200" t="str">
        <f>IF('Frais réels'!E353="","",'Frais réels'!E353)</f>
        <v/>
      </c>
      <c r="F354" s="200" t="str">
        <f>IF('Frais réels'!F353="","",'Frais réels'!F353)</f>
        <v/>
      </c>
      <c r="G354" s="224" t="str">
        <f>IF('Frais réels'!G353="","",'Frais réels'!G353)</f>
        <v/>
      </c>
      <c r="H354" s="42"/>
      <c r="I354" s="203" t="str">
        <f t="shared" si="17"/>
        <v/>
      </c>
      <c r="J354" s="205" t="str">
        <f t="shared" si="18"/>
        <v/>
      </c>
      <c r="K354" s="217" t="str">
        <f>IF(F354="", "", IF(E354="Billets de train", "", IF(E354="", "", VLOOKUP(F354,Listes!$G$37:$H$39, 2, FALSE))))</f>
        <v/>
      </c>
      <c r="L354" s="225" t="str">
        <f t="shared" si="19"/>
        <v/>
      </c>
      <c r="M354" s="206"/>
      <c r="N354" s="66"/>
    </row>
    <row r="355" spans="1:14" ht="20.100000000000001" customHeight="1" x14ac:dyDescent="0.25">
      <c r="A355" s="191">
        <v>349</v>
      </c>
      <c r="B355" s="200" t="str">
        <f>IF('Frais réels'!B354="","",'Frais réels'!B354)</f>
        <v/>
      </c>
      <c r="C355" s="200" t="str">
        <f>IF('Frais réels'!C354="","",'Frais réels'!C354)</f>
        <v/>
      </c>
      <c r="D355" s="200" t="str">
        <f>IF('Frais réels'!D354="","",'Frais réels'!D354)</f>
        <v/>
      </c>
      <c r="E355" s="200" t="str">
        <f>IF('Frais réels'!E354="","",'Frais réels'!E354)</f>
        <v/>
      </c>
      <c r="F355" s="200" t="str">
        <f>IF('Frais réels'!F354="","",'Frais réels'!F354)</f>
        <v/>
      </c>
      <c r="G355" s="224" t="str">
        <f>IF('Frais réels'!G354="","",'Frais réels'!G354)</f>
        <v/>
      </c>
      <c r="H355" s="42"/>
      <c r="I355" s="203" t="str">
        <f t="shared" si="17"/>
        <v/>
      </c>
      <c r="J355" s="205" t="str">
        <f t="shared" si="18"/>
        <v/>
      </c>
      <c r="K355" s="217" t="str">
        <f>IF(F355="", "", IF(E355="Billets de train", "", IF(E355="", "", VLOOKUP(F355,Listes!$G$37:$H$39, 2, FALSE))))</f>
        <v/>
      </c>
      <c r="L355" s="225" t="str">
        <f t="shared" si="19"/>
        <v/>
      </c>
      <c r="M355" s="206"/>
      <c r="N355" s="66"/>
    </row>
    <row r="356" spans="1:14" ht="20.100000000000001" customHeight="1" x14ac:dyDescent="0.25">
      <c r="A356" s="191">
        <v>350</v>
      </c>
      <c r="B356" s="200" t="str">
        <f>IF('Frais réels'!B355="","",'Frais réels'!B355)</f>
        <v/>
      </c>
      <c r="C356" s="200" t="str">
        <f>IF('Frais réels'!C355="","",'Frais réels'!C355)</f>
        <v/>
      </c>
      <c r="D356" s="200" t="str">
        <f>IF('Frais réels'!D355="","",'Frais réels'!D355)</f>
        <v/>
      </c>
      <c r="E356" s="200" t="str">
        <f>IF('Frais réels'!E355="","",'Frais réels'!E355)</f>
        <v/>
      </c>
      <c r="F356" s="200" t="str">
        <f>IF('Frais réels'!F355="","",'Frais réels'!F355)</f>
        <v/>
      </c>
      <c r="G356" s="224" t="str">
        <f>IF('Frais réels'!G355="","",'Frais réels'!G355)</f>
        <v/>
      </c>
      <c r="H356" s="42"/>
      <c r="I356" s="203" t="str">
        <f t="shared" si="17"/>
        <v/>
      </c>
      <c r="J356" s="205" t="str">
        <f t="shared" si="18"/>
        <v/>
      </c>
      <c r="K356" s="217" t="str">
        <f>IF(F356="", "", IF(E356="Billets de train", "", IF(E356="", "", VLOOKUP(F356,Listes!$G$37:$H$39, 2, FALSE))))</f>
        <v/>
      </c>
      <c r="L356" s="225" t="str">
        <f t="shared" si="19"/>
        <v/>
      </c>
      <c r="M356" s="206"/>
      <c r="N356" s="66"/>
    </row>
    <row r="357" spans="1:14" ht="20.100000000000001" customHeight="1" x14ac:dyDescent="0.25">
      <c r="A357" s="191">
        <v>351</v>
      </c>
      <c r="B357" s="200" t="str">
        <f>IF('Frais réels'!B356="","",'Frais réels'!B356)</f>
        <v/>
      </c>
      <c r="C357" s="200" t="str">
        <f>IF('Frais réels'!C356="","",'Frais réels'!C356)</f>
        <v/>
      </c>
      <c r="D357" s="200" t="str">
        <f>IF('Frais réels'!D356="","",'Frais réels'!D356)</f>
        <v/>
      </c>
      <c r="E357" s="200" t="str">
        <f>IF('Frais réels'!E356="","",'Frais réels'!E356)</f>
        <v/>
      </c>
      <c r="F357" s="200" t="str">
        <f>IF('Frais réels'!F356="","",'Frais réels'!F356)</f>
        <v/>
      </c>
      <c r="G357" s="224" t="str">
        <f>IF('Frais réels'!G356="","",'Frais réels'!G356)</f>
        <v/>
      </c>
      <c r="H357" s="42"/>
      <c r="I357" s="203" t="str">
        <f t="shared" si="17"/>
        <v/>
      </c>
      <c r="J357" s="205" t="str">
        <f t="shared" si="18"/>
        <v/>
      </c>
      <c r="K357" s="217" t="str">
        <f>IF(F357="", "", IF(E357="Billets de train", "", IF(E357="", "", VLOOKUP(F357,Listes!$G$37:$H$39, 2, FALSE))))</f>
        <v/>
      </c>
      <c r="L357" s="225" t="str">
        <f t="shared" si="19"/>
        <v/>
      </c>
      <c r="M357" s="206"/>
      <c r="N357" s="66"/>
    </row>
    <row r="358" spans="1:14" ht="20.100000000000001" customHeight="1" x14ac:dyDescent="0.25">
      <c r="A358" s="191">
        <v>352</v>
      </c>
      <c r="B358" s="200" t="str">
        <f>IF('Frais réels'!B357="","",'Frais réels'!B357)</f>
        <v/>
      </c>
      <c r="C358" s="200" t="str">
        <f>IF('Frais réels'!C357="","",'Frais réels'!C357)</f>
        <v/>
      </c>
      <c r="D358" s="200" t="str">
        <f>IF('Frais réels'!D357="","",'Frais réels'!D357)</f>
        <v/>
      </c>
      <c r="E358" s="200" t="str">
        <f>IF('Frais réels'!E357="","",'Frais réels'!E357)</f>
        <v/>
      </c>
      <c r="F358" s="200" t="str">
        <f>IF('Frais réels'!F357="","",'Frais réels'!F357)</f>
        <v/>
      </c>
      <c r="G358" s="224" t="str">
        <f>IF('Frais réels'!G357="","",'Frais réels'!G357)</f>
        <v/>
      </c>
      <c r="H358" s="42"/>
      <c r="I358" s="203" t="str">
        <f t="shared" si="17"/>
        <v/>
      </c>
      <c r="J358" s="205" t="str">
        <f t="shared" si="18"/>
        <v/>
      </c>
      <c r="K358" s="217" t="str">
        <f>IF(F358="", "", IF(E358="Billets de train", "", IF(E358="", "", VLOOKUP(F358,Listes!$G$37:$H$39, 2, FALSE))))</f>
        <v/>
      </c>
      <c r="L358" s="225" t="str">
        <f t="shared" si="19"/>
        <v/>
      </c>
      <c r="M358" s="206"/>
      <c r="N358" s="66"/>
    </row>
    <row r="359" spans="1:14" ht="20.100000000000001" customHeight="1" x14ac:dyDescent="0.25">
      <c r="A359" s="191">
        <v>353</v>
      </c>
      <c r="B359" s="200" t="str">
        <f>IF('Frais réels'!B358="","",'Frais réels'!B358)</f>
        <v/>
      </c>
      <c r="C359" s="200" t="str">
        <f>IF('Frais réels'!C358="","",'Frais réels'!C358)</f>
        <v/>
      </c>
      <c r="D359" s="200" t="str">
        <f>IF('Frais réels'!D358="","",'Frais réels'!D358)</f>
        <v/>
      </c>
      <c r="E359" s="200" t="str">
        <f>IF('Frais réels'!E358="","",'Frais réels'!E358)</f>
        <v/>
      </c>
      <c r="F359" s="200" t="str">
        <f>IF('Frais réels'!F358="","",'Frais réels'!F358)</f>
        <v/>
      </c>
      <c r="G359" s="224" t="str">
        <f>IF('Frais réels'!G358="","",'Frais réels'!G358)</f>
        <v/>
      </c>
      <c r="H359" s="42"/>
      <c r="I359" s="203" t="str">
        <f t="shared" si="17"/>
        <v/>
      </c>
      <c r="J359" s="205" t="str">
        <f t="shared" si="18"/>
        <v/>
      </c>
      <c r="K359" s="217" t="str">
        <f>IF(F359="", "", IF(E359="Billets de train", "", IF(E359="", "", VLOOKUP(F359,Listes!$G$37:$H$39, 2, FALSE))))</f>
        <v/>
      </c>
      <c r="L359" s="225" t="str">
        <f t="shared" si="19"/>
        <v/>
      </c>
      <c r="M359" s="206"/>
      <c r="N359" s="66"/>
    </row>
    <row r="360" spans="1:14" ht="20.100000000000001" customHeight="1" x14ac:dyDescent="0.25">
      <c r="A360" s="191">
        <v>354</v>
      </c>
      <c r="B360" s="200" t="str">
        <f>IF('Frais réels'!B359="","",'Frais réels'!B359)</f>
        <v/>
      </c>
      <c r="C360" s="200" t="str">
        <f>IF('Frais réels'!C359="","",'Frais réels'!C359)</f>
        <v/>
      </c>
      <c r="D360" s="200" t="str">
        <f>IF('Frais réels'!D359="","",'Frais réels'!D359)</f>
        <v/>
      </c>
      <c r="E360" s="200" t="str">
        <f>IF('Frais réels'!E359="","",'Frais réels'!E359)</f>
        <v/>
      </c>
      <c r="F360" s="200" t="str">
        <f>IF('Frais réels'!F359="","",'Frais réels'!F359)</f>
        <v/>
      </c>
      <c r="G360" s="224" t="str">
        <f>IF('Frais réels'!G359="","",'Frais réels'!G359)</f>
        <v/>
      </c>
      <c r="H360" s="42"/>
      <c r="I360" s="203" t="str">
        <f t="shared" si="17"/>
        <v/>
      </c>
      <c r="J360" s="205" t="str">
        <f t="shared" si="18"/>
        <v/>
      </c>
      <c r="K360" s="217" t="str">
        <f>IF(F360="", "", IF(E360="Billets de train", "", IF(E360="", "", VLOOKUP(F360,Listes!$G$37:$H$39, 2, FALSE))))</f>
        <v/>
      </c>
      <c r="L360" s="225" t="str">
        <f t="shared" si="19"/>
        <v/>
      </c>
      <c r="M360" s="206"/>
      <c r="N360" s="66"/>
    </row>
    <row r="361" spans="1:14" ht="20.100000000000001" customHeight="1" x14ac:dyDescent="0.25">
      <c r="A361" s="191">
        <v>355</v>
      </c>
      <c r="B361" s="200" t="str">
        <f>IF('Frais réels'!B360="","",'Frais réels'!B360)</f>
        <v/>
      </c>
      <c r="C361" s="200" t="str">
        <f>IF('Frais réels'!C360="","",'Frais réels'!C360)</f>
        <v/>
      </c>
      <c r="D361" s="200" t="str">
        <f>IF('Frais réels'!D360="","",'Frais réels'!D360)</f>
        <v/>
      </c>
      <c r="E361" s="200" t="str">
        <f>IF('Frais réels'!E360="","",'Frais réels'!E360)</f>
        <v/>
      </c>
      <c r="F361" s="200" t="str">
        <f>IF('Frais réels'!F360="","",'Frais réels'!F360)</f>
        <v/>
      </c>
      <c r="G361" s="224" t="str">
        <f>IF('Frais réels'!G360="","",'Frais réels'!G360)</f>
        <v/>
      </c>
      <c r="H361" s="42"/>
      <c r="I361" s="203" t="str">
        <f t="shared" si="17"/>
        <v/>
      </c>
      <c r="J361" s="205" t="str">
        <f t="shared" si="18"/>
        <v/>
      </c>
      <c r="K361" s="217" t="str">
        <f>IF(F361="", "", IF(E361="Billets de train", "", IF(E361="", "", VLOOKUP(F361,Listes!$G$37:$H$39, 2, FALSE))))</f>
        <v/>
      </c>
      <c r="L361" s="225" t="str">
        <f t="shared" si="19"/>
        <v/>
      </c>
      <c r="M361" s="206"/>
      <c r="N361" s="66"/>
    </row>
    <row r="362" spans="1:14" ht="20.100000000000001" customHeight="1" x14ac:dyDescent="0.25">
      <c r="A362" s="191">
        <v>356</v>
      </c>
      <c r="B362" s="200" t="str">
        <f>IF('Frais réels'!B361="","",'Frais réels'!B361)</f>
        <v/>
      </c>
      <c r="C362" s="200" t="str">
        <f>IF('Frais réels'!C361="","",'Frais réels'!C361)</f>
        <v/>
      </c>
      <c r="D362" s="200" t="str">
        <f>IF('Frais réels'!D361="","",'Frais réels'!D361)</f>
        <v/>
      </c>
      <c r="E362" s="200" t="str">
        <f>IF('Frais réels'!E361="","",'Frais réels'!E361)</f>
        <v/>
      </c>
      <c r="F362" s="200" t="str">
        <f>IF('Frais réels'!F361="","",'Frais réels'!F361)</f>
        <v/>
      </c>
      <c r="G362" s="224" t="str">
        <f>IF('Frais réels'!G361="","",'Frais réels'!G361)</f>
        <v/>
      </c>
      <c r="H362" s="42"/>
      <c r="I362" s="203" t="str">
        <f t="shared" si="17"/>
        <v/>
      </c>
      <c r="J362" s="205" t="str">
        <f t="shared" si="18"/>
        <v/>
      </c>
      <c r="K362" s="217" t="str">
        <f>IF(F362="", "", IF(E362="Billets de train", "", IF(E362="", "", VLOOKUP(F362,Listes!$G$37:$H$39, 2, FALSE))))</f>
        <v/>
      </c>
      <c r="L362" s="225" t="str">
        <f t="shared" si="19"/>
        <v/>
      </c>
      <c r="M362" s="206"/>
      <c r="N362" s="66"/>
    </row>
    <row r="363" spans="1:14" ht="20.100000000000001" customHeight="1" x14ac:dyDescent="0.25">
      <c r="A363" s="191">
        <v>357</v>
      </c>
      <c r="B363" s="200" t="str">
        <f>IF('Frais réels'!B362="","",'Frais réels'!B362)</f>
        <v/>
      </c>
      <c r="C363" s="200" t="str">
        <f>IF('Frais réels'!C362="","",'Frais réels'!C362)</f>
        <v/>
      </c>
      <c r="D363" s="200" t="str">
        <f>IF('Frais réels'!D362="","",'Frais réels'!D362)</f>
        <v/>
      </c>
      <c r="E363" s="200" t="str">
        <f>IF('Frais réels'!E362="","",'Frais réels'!E362)</f>
        <v/>
      </c>
      <c r="F363" s="200" t="str">
        <f>IF('Frais réels'!F362="","",'Frais réels'!F362)</f>
        <v/>
      </c>
      <c r="G363" s="224" t="str">
        <f>IF('Frais réels'!G362="","",'Frais réels'!G362)</f>
        <v/>
      </c>
      <c r="H363" s="42"/>
      <c r="I363" s="203" t="str">
        <f t="shared" si="17"/>
        <v/>
      </c>
      <c r="J363" s="205" t="str">
        <f t="shared" si="18"/>
        <v/>
      </c>
      <c r="K363" s="217" t="str">
        <f>IF(F363="", "", IF(E363="Billets de train", "", IF(E363="", "", VLOOKUP(F363,Listes!$G$37:$H$39, 2, FALSE))))</f>
        <v/>
      </c>
      <c r="L363" s="225" t="str">
        <f t="shared" si="19"/>
        <v/>
      </c>
      <c r="M363" s="206"/>
      <c r="N363" s="66"/>
    </row>
    <row r="364" spans="1:14" ht="20.100000000000001" customHeight="1" x14ac:dyDescent="0.25">
      <c r="A364" s="191">
        <v>358</v>
      </c>
      <c r="B364" s="200" t="str">
        <f>IF('Frais réels'!B363="","",'Frais réels'!B363)</f>
        <v/>
      </c>
      <c r="C364" s="200" t="str">
        <f>IF('Frais réels'!C363="","",'Frais réels'!C363)</f>
        <v/>
      </c>
      <c r="D364" s="200" t="str">
        <f>IF('Frais réels'!D363="","",'Frais réels'!D363)</f>
        <v/>
      </c>
      <c r="E364" s="200" t="str">
        <f>IF('Frais réels'!E363="","",'Frais réels'!E363)</f>
        <v/>
      </c>
      <c r="F364" s="200" t="str">
        <f>IF('Frais réels'!F363="","",'Frais réels'!F363)</f>
        <v/>
      </c>
      <c r="G364" s="224" t="str">
        <f>IF('Frais réels'!G363="","",'Frais réels'!G363)</f>
        <v/>
      </c>
      <c r="H364" s="42"/>
      <c r="I364" s="203" t="str">
        <f t="shared" si="17"/>
        <v/>
      </c>
      <c r="J364" s="205" t="str">
        <f t="shared" si="18"/>
        <v/>
      </c>
      <c r="K364" s="217" t="str">
        <f>IF(F364="", "", IF(E364="Billets de train", "", IF(E364="", "", VLOOKUP(F364,Listes!$G$37:$H$39, 2, FALSE))))</f>
        <v/>
      </c>
      <c r="L364" s="225" t="str">
        <f t="shared" si="19"/>
        <v/>
      </c>
      <c r="M364" s="206"/>
      <c r="N364" s="66"/>
    </row>
    <row r="365" spans="1:14" ht="20.100000000000001" customHeight="1" x14ac:dyDescent="0.25">
      <c r="A365" s="191">
        <v>359</v>
      </c>
      <c r="B365" s="200" t="str">
        <f>IF('Frais réels'!B364="","",'Frais réels'!B364)</f>
        <v/>
      </c>
      <c r="C365" s="200" t="str">
        <f>IF('Frais réels'!C364="","",'Frais réels'!C364)</f>
        <v/>
      </c>
      <c r="D365" s="200" t="str">
        <f>IF('Frais réels'!D364="","",'Frais réels'!D364)</f>
        <v/>
      </c>
      <c r="E365" s="200" t="str">
        <f>IF('Frais réels'!E364="","",'Frais réels'!E364)</f>
        <v/>
      </c>
      <c r="F365" s="200" t="str">
        <f>IF('Frais réels'!F364="","",'Frais réels'!F364)</f>
        <v/>
      </c>
      <c r="G365" s="224" t="str">
        <f>IF('Frais réels'!G364="","",'Frais réels'!G364)</f>
        <v/>
      </c>
      <c r="H365" s="42"/>
      <c r="I365" s="203" t="str">
        <f t="shared" si="17"/>
        <v/>
      </c>
      <c r="J365" s="205" t="str">
        <f t="shared" si="18"/>
        <v/>
      </c>
      <c r="K365" s="217" t="str">
        <f>IF(F365="", "", IF(E365="Billets de train", "", IF(E365="", "", VLOOKUP(F365,Listes!$G$37:$H$39, 2, FALSE))))</f>
        <v/>
      </c>
      <c r="L365" s="225" t="str">
        <f t="shared" si="19"/>
        <v/>
      </c>
      <c r="M365" s="206"/>
      <c r="N365" s="66"/>
    </row>
    <row r="366" spans="1:14" ht="20.100000000000001" customHeight="1" x14ac:dyDescent="0.25">
      <c r="A366" s="191">
        <v>360</v>
      </c>
      <c r="B366" s="200" t="str">
        <f>IF('Frais réels'!B365="","",'Frais réels'!B365)</f>
        <v/>
      </c>
      <c r="C366" s="200" t="str">
        <f>IF('Frais réels'!C365="","",'Frais réels'!C365)</f>
        <v/>
      </c>
      <c r="D366" s="200" t="str">
        <f>IF('Frais réels'!D365="","",'Frais réels'!D365)</f>
        <v/>
      </c>
      <c r="E366" s="200" t="str">
        <f>IF('Frais réels'!E365="","",'Frais réels'!E365)</f>
        <v/>
      </c>
      <c r="F366" s="200" t="str">
        <f>IF('Frais réels'!F365="","",'Frais réels'!F365)</f>
        <v/>
      </c>
      <c r="G366" s="224" t="str">
        <f>IF('Frais réels'!G365="","",'Frais réels'!G365)</f>
        <v/>
      </c>
      <c r="H366" s="42"/>
      <c r="I366" s="203" t="str">
        <f t="shared" si="17"/>
        <v/>
      </c>
      <c r="J366" s="205" t="str">
        <f t="shared" si="18"/>
        <v/>
      </c>
      <c r="K366" s="217" t="str">
        <f>IF(F366="", "", IF(E366="Billets de train", "", IF(E366="", "", VLOOKUP(F366,Listes!$G$37:$H$39, 2, FALSE))))</f>
        <v/>
      </c>
      <c r="L366" s="225" t="str">
        <f t="shared" si="19"/>
        <v/>
      </c>
      <c r="M366" s="206"/>
      <c r="N366" s="66"/>
    </row>
    <row r="367" spans="1:14" ht="20.100000000000001" customHeight="1" x14ac:dyDescent="0.25">
      <c r="A367" s="191">
        <v>361</v>
      </c>
      <c r="B367" s="200" t="str">
        <f>IF('Frais réels'!B366="","",'Frais réels'!B366)</f>
        <v/>
      </c>
      <c r="C367" s="200" t="str">
        <f>IF('Frais réels'!C366="","",'Frais réels'!C366)</f>
        <v/>
      </c>
      <c r="D367" s="200" t="str">
        <f>IF('Frais réels'!D366="","",'Frais réels'!D366)</f>
        <v/>
      </c>
      <c r="E367" s="200" t="str">
        <f>IF('Frais réels'!E366="","",'Frais réels'!E366)</f>
        <v/>
      </c>
      <c r="F367" s="200" t="str">
        <f>IF('Frais réels'!F366="","",'Frais réels'!F366)</f>
        <v/>
      </c>
      <c r="G367" s="224" t="str">
        <f>IF('Frais réels'!G366="","",'Frais réels'!G366)</f>
        <v/>
      </c>
      <c r="H367" s="42"/>
      <c r="I367" s="203" t="str">
        <f t="shared" si="17"/>
        <v/>
      </c>
      <c r="J367" s="205" t="str">
        <f t="shared" si="18"/>
        <v/>
      </c>
      <c r="K367" s="217" t="str">
        <f>IF(F367="", "", IF(E367="Billets de train", "", IF(E367="", "", VLOOKUP(F367,Listes!$G$37:$H$39, 2, FALSE))))</f>
        <v/>
      </c>
      <c r="L367" s="225" t="str">
        <f t="shared" si="19"/>
        <v/>
      </c>
      <c r="M367" s="206"/>
      <c r="N367" s="66"/>
    </row>
    <row r="368" spans="1:14" ht="20.100000000000001" customHeight="1" x14ac:dyDescent="0.25">
      <c r="A368" s="191">
        <v>362</v>
      </c>
      <c r="B368" s="200" t="str">
        <f>IF('Frais réels'!B367="","",'Frais réels'!B367)</f>
        <v/>
      </c>
      <c r="C368" s="200" t="str">
        <f>IF('Frais réels'!C367="","",'Frais réels'!C367)</f>
        <v/>
      </c>
      <c r="D368" s="200" t="str">
        <f>IF('Frais réels'!D367="","",'Frais réels'!D367)</f>
        <v/>
      </c>
      <c r="E368" s="200" t="str">
        <f>IF('Frais réels'!E367="","",'Frais réels'!E367)</f>
        <v/>
      </c>
      <c r="F368" s="200" t="str">
        <f>IF('Frais réels'!F367="","",'Frais réels'!F367)</f>
        <v/>
      </c>
      <c r="G368" s="224" t="str">
        <f>IF('Frais réels'!G367="","",'Frais réels'!G367)</f>
        <v/>
      </c>
      <c r="H368" s="42"/>
      <c r="I368" s="203" t="str">
        <f t="shared" si="17"/>
        <v/>
      </c>
      <c r="J368" s="205" t="str">
        <f t="shared" si="18"/>
        <v/>
      </c>
      <c r="K368" s="217" t="str">
        <f>IF(F368="", "", IF(E368="Billets de train", "", IF(E368="", "", VLOOKUP(F368,Listes!$G$37:$H$39, 2, FALSE))))</f>
        <v/>
      </c>
      <c r="L368" s="225" t="str">
        <f t="shared" si="19"/>
        <v/>
      </c>
      <c r="M368" s="206"/>
      <c r="N368" s="66"/>
    </row>
    <row r="369" spans="1:14" ht="20.100000000000001" customHeight="1" x14ac:dyDescent="0.25">
      <c r="A369" s="191">
        <v>363</v>
      </c>
      <c r="B369" s="200" t="str">
        <f>IF('Frais réels'!B368="","",'Frais réels'!B368)</f>
        <v/>
      </c>
      <c r="C369" s="200" t="str">
        <f>IF('Frais réels'!C368="","",'Frais réels'!C368)</f>
        <v/>
      </c>
      <c r="D369" s="200" t="str">
        <f>IF('Frais réels'!D368="","",'Frais réels'!D368)</f>
        <v/>
      </c>
      <c r="E369" s="200" t="str">
        <f>IF('Frais réels'!E368="","",'Frais réels'!E368)</f>
        <v/>
      </c>
      <c r="F369" s="200" t="str">
        <f>IF('Frais réels'!F368="","",'Frais réels'!F368)</f>
        <v/>
      </c>
      <c r="G369" s="224" t="str">
        <f>IF('Frais réels'!G368="","",'Frais réels'!G368)</f>
        <v/>
      </c>
      <c r="H369" s="42"/>
      <c r="I369" s="203" t="str">
        <f t="shared" si="17"/>
        <v/>
      </c>
      <c r="J369" s="205" t="str">
        <f t="shared" si="18"/>
        <v/>
      </c>
      <c r="K369" s="217" t="str">
        <f>IF(F369="", "", IF(E369="Billets de train", "", IF(E369="", "", VLOOKUP(F369,Listes!$G$37:$H$39, 2, FALSE))))</f>
        <v/>
      </c>
      <c r="L369" s="225" t="str">
        <f t="shared" si="19"/>
        <v/>
      </c>
      <c r="M369" s="206"/>
      <c r="N369" s="66"/>
    </row>
    <row r="370" spans="1:14" ht="20.100000000000001" customHeight="1" x14ac:dyDescent="0.25">
      <c r="A370" s="191">
        <v>364</v>
      </c>
      <c r="B370" s="200" t="str">
        <f>IF('Frais réels'!B369="","",'Frais réels'!B369)</f>
        <v/>
      </c>
      <c r="C370" s="200" t="str">
        <f>IF('Frais réels'!C369="","",'Frais réels'!C369)</f>
        <v/>
      </c>
      <c r="D370" s="200" t="str">
        <f>IF('Frais réels'!D369="","",'Frais réels'!D369)</f>
        <v/>
      </c>
      <c r="E370" s="200" t="str">
        <f>IF('Frais réels'!E369="","",'Frais réels'!E369)</f>
        <v/>
      </c>
      <c r="F370" s="200" t="str">
        <f>IF('Frais réels'!F369="","",'Frais réels'!F369)</f>
        <v/>
      </c>
      <c r="G370" s="224" t="str">
        <f>IF('Frais réels'!G369="","",'Frais réels'!G369)</f>
        <v/>
      </c>
      <c r="H370" s="42"/>
      <c r="I370" s="203" t="str">
        <f t="shared" si="17"/>
        <v/>
      </c>
      <c r="J370" s="205" t="str">
        <f t="shared" si="18"/>
        <v/>
      </c>
      <c r="K370" s="217" t="str">
        <f>IF(F370="", "", IF(E370="Billets de train", "", IF(E370="", "", VLOOKUP(F370,Listes!$G$37:$H$39, 2, FALSE))))</f>
        <v/>
      </c>
      <c r="L370" s="225" t="str">
        <f t="shared" si="19"/>
        <v/>
      </c>
      <c r="M370" s="206"/>
      <c r="N370" s="66"/>
    </row>
    <row r="371" spans="1:14" ht="20.100000000000001" customHeight="1" x14ac:dyDescent="0.25">
      <c r="A371" s="191">
        <v>365</v>
      </c>
      <c r="B371" s="200" t="str">
        <f>IF('Frais réels'!B370="","",'Frais réels'!B370)</f>
        <v/>
      </c>
      <c r="C371" s="200" t="str">
        <f>IF('Frais réels'!C370="","",'Frais réels'!C370)</f>
        <v/>
      </c>
      <c r="D371" s="200" t="str">
        <f>IF('Frais réels'!D370="","",'Frais réels'!D370)</f>
        <v/>
      </c>
      <c r="E371" s="200" t="str">
        <f>IF('Frais réels'!E370="","",'Frais réels'!E370)</f>
        <v/>
      </c>
      <c r="F371" s="200" t="str">
        <f>IF('Frais réels'!F370="","",'Frais réels'!F370)</f>
        <v/>
      </c>
      <c r="G371" s="224" t="str">
        <f>IF('Frais réels'!G370="","",'Frais réels'!G370)</f>
        <v/>
      </c>
      <c r="H371" s="42"/>
      <c r="I371" s="203" t="str">
        <f t="shared" si="17"/>
        <v/>
      </c>
      <c r="J371" s="205" t="str">
        <f t="shared" si="18"/>
        <v/>
      </c>
      <c r="K371" s="217" t="str">
        <f>IF(F371="", "", IF(E371="Billets de train", "", IF(E371="", "", VLOOKUP(F371,Listes!$G$37:$H$39, 2, FALSE))))</f>
        <v/>
      </c>
      <c r="L371" s="225" t="str">
        <f t="shared" si="19"/>
        <v/>
      </c>
      <c r="M371" s="206"/>
      <c r="N371" s="66"/>
    </row>
    <row r="372" spans="1:14" ht="20.100000000000001" customHeight="1" x14ac:dyDescent="0.25">
      <c r="A372" s="191">
        <v>366</v>
      </c>
      <c r="B372" s="200" t="str">
        <f>IF('Frais réels'!B371="","",'Frais réels'!B371)</f>
        <v/>
      </c>
      <c r="C372" s="200" t="str">
        <f>IF('Frais réels'!C371="","",'Frais réels'!C371)</f>
        <v/>
      </c>
      <c r="D372" s="200" t="str">
        <f>IF('Frais réels'!D371="","",'Frais réels'!D371)</f>
        <v/>
      </c>
      <c r="E372" s="200" t="str">
        <f>IF('Frais réels'!E371="","",'Frais réels'!E371)</f>
        <v/>
      </c>
      <c r="F372" s="200" t="str">
        <f>IF('Frais réels'!F371="","",'Frais réels'!F371)</f>
        <v/>
      </c>
      <c r="G372" s="224" t="str">
        <f>IF('Frais réels'!G371="","",'Frais réels'!G371)</f>
        <v/>
      </c>
      <c r="H372" s="42"/>
      <c r="I372" s="203" t="str">
        <f t="shared" si="17"/>
        <v/>
      </c>
      <c r="J372" s="205" t="str">
        <f t="shared" si="18"/>
        <v/>
      </c>
      <c r="K372" s="217" t="str">
        <f>IF(F372="", "", IF(E372="Billets de train", "", IF(E372="", "", VLOOKUP(F372,Listes!$G$37:$H$39, 2, FALSE))))</f>
        <v/>
      </c>
      <c r="L372" s="225" t="str">
        <f t="shared" si="19"/>
        <v/>
      </c>
      <c r="M372" s="206"/>
      <c r="N372" s="66"/>
    </row>
    <row r="373" spans="1:14" ht="20.100000000000001" customHeight="1" x14ac:dyDescent="0.25">
      <c r="A373" s="191">
        <v>367</v>
      </c>
      <c r="B373" s="200" t="str">
        <f>IF('Frais réels'!B372="","",'Frais réels'!B372)</f>
        <v/>
      </c>
      <c r="C373" s="200" t="str">
        <f>IF('Frais réels'!C372="","",'Frais réels'!C372)</f>
        <v/>
      </c>
      <c r="D373" s="200" t="str">
        <f>IF('Frais réels'!D372="","",'Frais réels'!D372)</f>
        <v/>
      </c>
      <c r="E373" s="200" t="str">
        <f>IF('Frais réels'!E372="","",'Frais réels'!E372)</f>
        <v/>
      </c>
      <c r="F373" s="200" t="str">
        <f>IF('Frais réels'!F372="","",'Frais réels'!F372)</f>
        <v/>
      </c>
      <c r="G373" s="224" t="str">
        <f>IF('Frais réels'!G372="","",'Frais réels'!G372)</f>
        <v/>
      </c>
      <c r="H373" s="42"/>
      <c r="I373" s="203" t="str">
        <f t="shared" si="17"/>
        <v/>
      </c>
      <c r="J373" s="205" t="str">
        <f t="shared" si="18"/>
        <v/>
      </c>
      <c r="K373" s="217" t="str">
        <f>IF(F373="", "", IF(E373="Billets de train", "", IF(E373="", "", VLOOKUP(F373,Listes!$G$37:$H$39, 2, FALSE))))</f>
        <v/>
      </c>
      <c r="L373" s="225" t="str">
        <f t="shared" si="19"/>
        <v/>
      </c>
      <c r="M373" s="206"/>
      <c r="N373" s="66"/>
    </row>
    <row r="374" spans="1:14" ht="20.100000000000001" customHeight="1" x14ac:dyDescent="0.25">
      <c r="A374" s="191">
        <v>368</v>
      </c>
      <c r="B374" s="200" t="str">
        <f>IF('Frais réels'!B373="","",'Frais réels'!B373)</f>
        <v/>
      </c>
      <c r="C374" s="200" t="str">
        <f>IF('Frais réels'!C373="","",'Frais réels'!C373)</f>
        <v/>
      </c>
      <c r="D374" s="200" t="str">
        <f>IF('Frais réels'!D373="","",'Frais réels'!D373)</f>
        <v/>
      </c>
      <c r="E374" s="200" t="str">
        <f>IF('Frais réels'!E373="","",'Frais réels'!E373)</f>
        <v/>
      </c>
      <c r="F374" s="200" t="str">
        <f>IF('Frais réels'!F373="","",'Frais réels'!F373)</f>
        <v/>
      </c>
      <c r="G374" s="224" t="str">
        <f>IF('Frais réels'!G373="","",'Frais réels'!G373)</f>
        <v/>
      </c>
      <c r="H374" s="42"/>
      <c r="I374" s="203" t="str">
        <f t="shared" si="17"/>
        <v/>
      </c>
      <c r="J374" s="205" t="str">
        <f t="shared" si="18"/>
        <v/>
      </c>
      <c r="K374" s="217" t="str">
        <f>IF(F374="", "", IF(E374="Billets de train", "", IF(E374="", "", VLOOKUP(F374,Listes!$G$37:$H$39, 2, FALSE))))</f>
        <v/>
      </c>
      <c r="L374" s="225" t="str">
        <f t="shared" si="19"/>
        <v/>
      </c>
      <c r="M374" s="206"/>
      <c r="N374" s="66"/>
    </row>
    <row r="375" spans="1:14" ht="20.100000000000001" customHeight="1" x14ac:dyDescent="0.25">
      <c r="A375" s="191">
        <v>369</v>
      </c>
      <c r="B375" s="200" t="str">
        <f>IF('Frais réels'!B374="","",'Frais réels'!B374)</f>
        <v/>
      </c>
      <c r="C375" s="200" t="str">
        <f>IF('Frais réels'!C374="","",'Frais réels'!C374)</f>
        <v/>
      </c>
      <c r="D375" s="200" t="str">
        <f>IF('Frais réels'!D374="","",'Frais réels'!D374)</f>
        <v/>
      </c>
      <c r="E375" s="200" t="str">
        <f>IF('Frais réels'!E374="","",'Frais réels'!E374)</f>
        <v/>
      </c>
      <c r="F375" s="200" t="str">
        <f>IF('Frais réels'!F374="","",'Frais réels'!F374)</f>
        <v/>
      </c>
      <c r="G375" s="224" t="str">
        <f>IF('Frais réels'!G374="","",'Frais réels'!G374)</f>
        <v/>
      </c>
      <c r="H375" s="42"/>
      <c r="I375" s="203" t="str">
        <f t="shared" si="17"/>
        <v/>
      </c>
      <c r="J375" s="205" t="str">
        <f t="shared" si="18"/>
        <v/>
      </c>
      <c r="K375" s="217" t="str">
        <f>IF(F375="", "", IF(E375="Billets de train", "", IF(E375="", "", VLOOKUP(F375,Listes!$G$37:$H$39, 2, FALSE))))</f>
        <v/>
      </c>
      <c r="L375" s="225" t="str">
        <f t="shared" si="19"/>
        <v/>
      </c>
      <c r="M375" s="206"/>
      <c r="N375" s="66"/>
    </row>
    <row r="376" spans="1:14" ht="20.100000000000001" customHeight="1" x14ac:dyDescent="0.25">
      <c r="A376" s="191">
        <v>370</v>
      </c>
      <c r="B376" s="200" t="str">
        <f>IF('Frais réels'!B375="","",'Frais réels'!B375)</f>
        <v/>
      </c>
      <c r="C376" s="200" t="str">
        <f>IF('Frais réels'!C375="","",'Frais réels'!C375)</f>
        <v/>
      </c>
      <c r="D376" s="200" t="str">
        <f>IF('Frais réels'!D375="","",'Frais réels'!D375)</f>
        <v/>
      </c>
      <c r="E376" s="200" t="str">
        <f>IF('Frais réels'!E375="","",'Frais réels'!E375)</f>
        <v/>
      </c>
      <c r="F376" s="200" t="str">
        <f>IF('Frais réels'!F375="","",'Frais réels'!F375)</f>
        <v/>
      </c>
      <c r="G376" s="224" t="str">
        <f>IF('Frais réels'!G375="","",'Frais réels'!G375)</f>
        <v/>
      </c>
      <c r="H376" s="42"/>
      <c r="I376" s="203" t="str">
        <f t="shared" si="17"/>
        <v/>
      </c>
      <c r="J376" s="205" t="str">
        <f t="shared" si="18"/>
        <v/>
      </c>
      <c r="K376" s="217" t="str">
        <f>IF(F376="", "", IF(E376="Billets de train", "", IF(E376="", "", VLOOKUP(F376,Listes!$G$37:$H$39, 2, FALSE))))</f>
        <v/>
      </c>
      <c r="L376" s="225" t="str">
        <f t="shared" si="19"/>
        <v/>
      </c>
      <c r="M376" s="206"/>
      <c r="N376" s="66"/>
    </row>
    <row r="377" spans="1:14" ht="20.100000000000001" customHeight="1" x14ac:dyDescent="0.25">
      <c r="A377" s="191">
        <v>371</v>
      </c>
      <c r="B377" s="200" t="str">
        <f>IF('Frais réels'!B376="","",'Frais réels'!B376)</f>
        <v/>
      </c>
      <c r="C377" s="200" t="str">
        <f>IF('Frais réels'!C376="","",'Frais réels'!C376)</f>
        <v/>
      </c>
      <c r="D377" s="200" t="str">
        <f>IF('Frais réels'!D376="","",'Frais réels'!D376)</f>
        <v/>
      </c>
      <c r="E377" s="200" t="str">
        <f>IF('Frais réels'!E376="","",'Frais réels'!E376)</f>
        <v/>
      </c>
      <c r="F377" s="200" t="str">
        <f>IF('Frais réels'!F376="","",'Frais réels'!F376)</f>
        <v/>
      </c>
      <c r="G377" s="224" t="str">
        <f>IF('Frais réels'!G376="","",'Frais réels'!G376)</f>
        <v/>
      </c>
      <c r="H377" s="42"/>
      <c r="I377" s="203" t="str">
        <f t="shared" si="17"/>
        <v/>
      </c>
      <c r="J377" s="205" t="str">
        <f t="shared" si="18"/>
        <v/>
      </c>
      <c r="K377" s="217" t="str">
        <f>IF(F377="", "", IF(E377="Billets de train", "", IF(E377="", "", VLOOKUP(F377,Listes!$G$37:$H$39, 2, FALSE))))</f>
        <v/>
      </c>
      <c r="L377" s="225" t="str">
        <f t="shared" si="19"/>
        <v/>
      </c>
      <c r="M377" s="206"/>
      <c r="N377" s="66"/>
    </row>
    <row r="378" spans="1:14" ht="20.100000000000001" customHeight="1" x14ac:dyDescent="0.25">
      <c r="A378" s="191">
        <v>372</v>
      </c>
      <c r="B378" s="200" t="str">
        <f>IF('Frais réels'!B377="","",'Frais réels'!B377)</f>
        <v/>
      </c>
      <c r="C378" s="200" t="str">
        <f>IF('Frais réels'!C377="","",'Frais réels'!C377)</f>
        <v/>
      </c>
      <c r="D378" s="200" t="str">
        <f>IF('Frais réels'!D377="","",'Frais réels'!D377)</f>
        <v/>
      </c>
      <c r="E378" s="200" t="str">
        <f>IF('Frais réels'!E377="","",'Frais réels'!E377)</f>
        <v/>
      </c>
      <c r="F378" s="200" t="str">
        <f>IF('Frais réels'!F377="","",'Frais réels'!F377)</f>
        <v/>
      </c>
      <c r="G378" s="224" t="str">
        <f>IF('Frais réels'!G377="","",'Frais réels'!G377)</f>
        <v/>
      </c>
      <c r="H378" s="42"/>
      <c r="I378" s="203" t="str">
        <f t="shared" si="17"/>
        <v/>
      </c>
      <c r="J378" s="205" t="str">
        <f t="shared" si="18"/>
        <v/>
      </c>
      <c r="K378" s="217" t="str">
        <f>IF(F378="", "", IF(E378="Billets de train", "", IF(E378="", "", VLOOKUP(F378,Listes!$G$37:$H$39, 2, FALSE))))</f>
        <v/>
      </c>
      <c r="L378" s="225" t="str">
        <f t="shared" si="19"/>
        <v/>
      </c>
      <c r="M378" s="206"/>
      <c r="N378" s="66"/>
    </row>
    <row r="379" spans="1:14" ht="20.100000000000001" customHeight="1" x14ac:dyDescent="0.25">
      <c r="A379" s="191">
        <v>373</v>
      </c>
      <c r="B379" s="200" t="str">
        <f>IF('Frais réels'!B378="","",'Frais réels'!B378)</f>
        <v/>
      </c>
      <c r="C379" s="200" t="str">
        <f>IF('Frais réels'!C378="","",'Frais réels'!C378)</f>
        <v/>
      </c>
      <c r="D379" s="200" t="str">
        <f>IF('Frais réels'!D378="","",'Frais réels'!D378)</f>
        <v/>
      </c>
      <c r="E379" s="200" t="str">
        <f>IF('Frais réels'!E378="","",'Frais réels'!E378)</f>
        <v/>
      </c>
      <c r="F379" s="200" t="str">
        <f>IF('Frais réels'!F378="","",'Frais réels'!F378)</f>
        <v/>
      </c>
      <c r="G379" s="224" t="str">
        <f>IF('Frais réels'!G378="","",'Frais réels'!G378)</f>
        <v/>
      </c>
      <c r="H379" s="42"/>
      <c r="I379" s="203" t="str">
        <f t="shared" si="17"/>
        <v/>
      </c>
      <c r="J379" s="205" t="str">
        <f t="shared" si="18"/>
        <v/>
      </c>
      <c r="K379" s="217" t="str">
        <f>IF(F379="", "", IF(E379="Billets de train", "", IF(E379="", "", VLOOKUP(F379,Listes!$G$37:$H$39, 2, FALSE))))</f>
        <v/>
      </c>
      <c r="L379" s="225" t="str">
        <f t="shared" si="19"/>
        <v/>
      </c>
      <c r="M379" s="206"/>
      <c r="N379" s="66"/>
    </row>
    <row r="380" spans="1:14" ht="20.100000000000001" customHeight="1" x14ac:dyDescent="0.25">
      <c r="A380" s="191">
        <v>374</v>
      </c>
      <c r="B380" s="200" t="str">
        <f>IF('Frais réels'!B379="","",'Frais réels'!B379)</f>
        <v/>
      </c>
      <c r="C380" s="200" t="str">
        <f>IF('Frais réels'!C379="","",'Frais réels'!C379)</f>
        <v/>
      </c>
      <c r="D380" s="200" t="str">
        <f>IF('Frais réels'!D379="","",'Frais réels'!D379)</f>
        <v/>
      </c>
      <c r="E380" s="200" t="str">
        <f>IF('Frais réels'!E379="","",'Frais réels'!E379)</f>
        <v/>
      </c>
      <c r="F380" s="200" t="str">
        <f>IF('Frais réels'!F379="","",'Frais réels'!F379)</f>
        <v/>
      </c>
      <c r="G380" s="224" t="str">
        <f>IF('Frais réels'!G379="","",'Frais réels'!G379)</f>
        <v/>
      </c>
      <c r="H380" s="42"/>
      <c r="I380" s="203" t="str">
        <f t="shared" si="17"/>
        <v/>
      </c>
      <c r="J380" s="205" t="str">
        <f t="shared" si="18"/>
        <v/>
      </c>
      <c r="K380" s="217" t="str">
        <f>IF(F380="", "", IF(E380="Billets de train", "", IF(E380="", "", VLOOKUP(F380,Listes!$G$37:$H$39, 2, FALSE))))</f>
        <v/>
      </c>
      <c r="L380" s="225" t="str">
        <f t="shared" si="19"/>
        <v/>
      </c>
      <c r="M380" s="206"/>
      <c r="N380" s="66"/>
    </row>
    <row r="381" spans="1:14" ht="20.100000000000001" customHeight="1" x14ac:dyDescent="0.25">
      <c r="A381" s="191">
        <v>375</v>
      </c>
      <c r="B381" s="200" t="str">
        <f>IF('Frais réels'!B380="","",'Frais réels'!B380)</f>
        <v/>
      </c>
      <c r="C381" s="200" t="str">
        <f>IF('Frais réels'!C380="","",'Frais réels'!C380)</f>
        <v/>
      </c>
      <c r="D381" s="200" t="str">
        <f>IF('Frais réels'!D380="","",'Frais réels'!D380)</f>
        <v/>
      </c>
      <c r="E381" s="200" t="str">
        <f>IF('Frais réels'!E380="","",'Frais réels'!E380)</f>
        <v/>
      </c>
      <c r="F381" s="200" t="str">
        <f>IF('Frais réels'!F380="","",'Frais réels'!F380)</f>
        <v/>
      </c>
      <c r="G381" s="224" t="str">
        <f>IF('Frais réels'!G380="","",'Frais réels'!G380)</f>
        <v/>
      </c>
      <c r="H381" s="42"/>
      <c r="I381" s="203" t="str">
        <f t="shared" si="17"/>
        <v/>
      </c>
      <c r="J381" s="205" t="str">
        <f t="shared" si="18"/>
        <v/>
      </c>
      <c r="K381" s="217" t="str">
        <f>IF(F381="", "", IF(E381="Billets de train", "", IF(E381="", "", VLOOKUP(F381,Listes!$G$37:$H$39, 2, FALSE))))</f>
        <v/>
      </c>
      <c r="L381" s="225" t="str">
        <f t="shared" si="19"/>
        <v/>
      </c>
      <c r="M381" s="206"/>
      <c r="N381" s="66"/>
    </row>
    <row r="382" spans="1:14" ht="20.100000000000001" customHeight="1" x14ac:dyDescent="0.25">
      <c r="A382" s="191">
        <v>376</v>
      </c>
      <c r="B382" s="200" t="str">
        <f>IF('Frais réels'!B381="","",'Frais réels'!B381)</f>
        <v/>
      </c>
      <c r="C382" s="200" t="str">
        <f>IF('Frais réels'!C381="","",'Frais réels'!C381)</f>
        <v/>
      </c>
      <c r="D382" s="200" t="str">
        <f>IF('Frais réels'!D381="","",'Frais réels'!D381)</f>
        <v/>
      </c>
      <c r="E382" s="200" t="str">
        <f>IF('Frais réels'!E381="","",'Frais réels'!E381)</f>
        <v/>
      </c>
      <c r="F382" s="200" t="str">
        <f>IF('Frais réels'!F381="","",'Frais réels'!F381)</f>
        <v/>
      </c>
      <c r="G382" s="224" t="str">
        <f>IF('Frais réels'!G381="","",'Frais réels'!G381)</f>
        <v/>
      </c>
      <c r="H382" s="42"/>
      <c r="I382" s="203" t="str">
        <f t="shared" si="17"/>
        <v/>
      </c>
      <c r="J382" s="205" t="str">
        <f t="shared" si="18"/>
        <v/>
      </c>
      <c r="K382" s="217" t="str">
        <f>IF(F382="", "", IF(E382="Billets de train", "", IF(E382="", "", VLOOKUP(F382,Listes!$G$37:$H$39, 2, FALSE))))</f>
        <v/>
      </c>
      <c r="L382" s="225" t="str">
        <f t="shared" si="19"/>
        <v/>
      </c>
      <c r="M382" s="206"/>
      <c r="N382" s="66"/>
    </row>
    <row r="383" spans="1:14" ht="20.100000000000001" customHeight="1" x14ac:dyDescent="0.25">
      <c r="A383" s="191">
        <v>377</v>
      </c>
      <c r="B383" s="200" t="str">
        <f>IF('Frais réels'!B382="","",'Frais réels'!B382)</f>
        <v/>
      </c>
      <c r="C383" s="200" t="str">
        <f>IF('Frais réels'!C382="","",'Frais réels'!C382)</f>
        <v/>
      </c>
      <c r="D383" s="200" t="str">
        <f>IF('Frais réels'!D382="","",'Frais réels'!D382)</f>
        <v/>
      </c>
      <c r="E383" s="200" t="str">
        <f>IF('Frais réels'!E382="","",'Frais réels'!E382)</f>
        <v/>
      </c>
      <c r="F383" s="200" t="str">
        <f>IF('Frais réels'!F382="","",'Frais réels'!F382)</f>
        <v/>
      </c>
      <c r="G383" s="224" t="str">
        <f>IF('Frais réels'!G382="","",'Frais réels'!G382)</f>
        <v/>
      </c>
      <c r="H383" s="42"/>
      <c r="I383" s="203" t="str">
        <f t="shared" si="17"/>
        <v/>
      </c>
      <c r="J383" s="205" t="str">
        <f t="shared" si="18"/>
        <v/>
      </c>
      <c r="K383" s="217" t="str">
        <f>IF(F383="", "", IF(E383="Billets de train", "", IF(E383="", "", VLOOKUP(F383,Listes!$G$37:$H$39, 2, FALSE))))</f>
        <v/>
      </c>
      <c r="L383" s="225" t="str">
        <f t="shared" si="19"/>
        <v/>
      </c>
      <c r="M383" s="206"/>
      <c r="N383" s="66"/>
    </row>
    <row r="384" spans="1:14" ht="20.100000000000001" customHeight="1" x14ac:dyDescent="0.25">
      <c r="A384" s="191">
        <v>378</v>
      </c>
      <c r="B384" s="200" t="str">
        <f>IF('Frais réels'!B383="","",'Frais réels'!B383)</f>
        <v/>
      </c>
      <c r="C384" s="200" t="str">
        <f>IF('Frais réels'!C383="","",'Frais réels'!C383)</f>
        <v/>
      </c>
      <c r="D384" s="200" t="str">
        <f>IF('Frais réels'!D383="","",'Frais réels'!D383)</f>
        <v/>
      </c>
      <c r="E384" s="200" t="str">
        <f>IF('Frais réels'!E383="","",'Frais réels'!E383)</f>
        <v/>
      </c>
      <c r="F384" s="200" t="str">
        <f>IF('Frais réels'!F383="","",'Frais réels'!F383)</f>
        <v/>
      </c>
      <c r="G384" s="224" t="str">
        <f>IF('Frais réels'!G383="","",'Frais réels'!G383)</f>
        <v/>
      </c>
      <c r="H384" s="42"/>
      <c r="I384" s="203" t="str">
        <f t="shared" si="17"/>
        <v/>
      </c>
      <c r="J384" s="205" t="str">
        <f t="shared" si="18"/>
        <v/>
      </c>
      <c r="K384" s="217" t="str">
        <f>IF(F384="", "", IF(E384="Billets de train", "", IF(E384="", "", VLOOKUP(F384,Listes!$G$37:$H$39, 2, FALSE))))</f>
        <v/>
      </c>
      <c r="L384" s="225" t="str">
        <f t="shared" si="19"/>
        <v/>
      </c>
      <c r="M384" s="206"/>
      <c r="N384" s="66"/>
    </row>
    <row r="385" spans="1:14" ht="20.100000000000001" customHeight="1" x14ac:dyDescent="0.25">
      <c r="A385" s="191">
        <v>379</v>
      </c>
      <c r="B385" s="200" t="str">
        <f>IF('Frais réels'!B384="","",'Frais réels'!B384)</f>
        <v/>
      </c>
      <c r="C385" s="200" t="str">
        <f>IF('Frais réels'!C384="","",'Frais réels'!C384)</f>
        <v/>
      </c>
      <c r="D385" s="200" t="str">
        <f>IF('Frais réels'!D384="","",'Frais réels'!D384)</f>
        <v/>
      </c>
      <c r="E385" s="200" t="str">
        <f>IF('Frais réels'!E384="","",'Frais réels'!E384)</f>
        <v/>
      </c>
      <c r="F385" s="200" t="str">
        <f>IF('Frais réels'!F384="","",'Frais réels'!F384)</f>
        <v/>
      </c>
      <c r="G385" s="224" t="str">
        <f>IF('Frais réels'!G384="","",'Frais réels'!G384)</f>
        <v/>
      </c>
      <c r="H385" s="42"/>
      <c r="I385" s="203" t="str">
        <f t="shared" si="17"/>
        <v/>
      </c>
      <c r="J385" s="205" t="str">
        <f t="shared" si="18"/>
        <v/>
      </c>
      <c r="K385" s="217" t="str">
        <f>IF(F385="", "", IF(E385="Billets de train", "", IF(E385="", "", VLOOKUP(F385,Listes!$G$37:$H$39, 2, FALSE))))</f>
        <v/>
      </c>
      <c r="L385" s="225" t="str">
        <f t="shared" si="19"/>
        <v/>
      </c>
      <c r="M385" s="206"/>
      <c r="N385" s="66"/>
    </row>
    <row r="386" spans="1:14" ht="20.100000000000001" customHeight="1" x14ac:dyDescent="0.25">
      <c r="A386" s="191">
        <v>380</v>
      </c>
      <c r="B386" s="200" t="str">
        <f>IF('Frais réels'!B385="","",'Frais réels'!B385)</f>
        <v/>
      </c>
      <c r="C386" s="200" t="str">
        <f>IF('Frais réels'!C385="","",'Frais réels'!C385)</f>
        <v/>
      </c>
      <c r="D386" s="200" t="str">
        <f>IF('Frais réels'!D385="","",'Frais réels'!D385)</f>
        <v/>
      </c>
      <c r="E386" s="200" t="str">
        <f>IF('Frais réels'!E385="","",'Frais réels'!E385)</f>
        <v/>
      </c>
      <c r="F386" s="200" t="str">
        <f>IF('Frais réels'!F385="","",'Frais réels'!F385)</f>
        <v/>
      </c>
      <c r="G386" s="224" t="str">
        <f>IF('Frais réels'!G385="","",'Frais réels'!G385)</f>
        <v/>
      </c>
      <c r="H386" s="42"/>
      <c r="I386" s="203" t="str">
        <f t="shared" si="17"/>
        <v/>
      </c>
      <c r="J386" s="205" t="str">
        <f t="shared" si="18"/>
        <v/>
      </c>
      <c r="K386" s="217" t="str">
        <f>IF(F386="", "", IF(E386="Billets de train", "", IF(E386="", "", VLOOKUP(F386,Listes!$G$37:$H$39, 2, FALSE))))</f>
        <v/>
      </c>
      <c r="L386" s="225" t="str">
        <f t="shared" si="19"/>
        <v/>
      </c>
      <c r="M386" s="206"/>
      <c r="N386" s="66"/>
    </row>
    <row r="387" spans="1:14" ht="20.100000000000001" customHeight="1" x14ac:dyDescent="0.25">
      <c r="A387" s="191">
        <v>381</v>
      </c>
      <c r="B387" s="200" t="str">
        <f>IF('Frais réels'!B386="","",'Frais réels'!B386)</f>
        <v/>
      </c>
      <c r="C387" s="200" t="str">
        <f>IF('Frais réels'!C386="","",'Frais réels'!C386)</f>
        <v/>
      </c>
      <c r="D387" s="200" t="str">
        <f>IF('Frais réels'!D386="","",'Frais réels'!D386)</f>
        <v/>
      </c>
      <c r="E387" s="200" t="str">
        <f>IF('Frais réels'!E386="","",'Frais réels'!E386)</f>
        <v/>
      </c>
      <c r="F387" s="200" t="str">
        <f>IF('Frais réels'!F386="","",'Frais réels'!F386)</f>
        <v/>
      </c>
      <c r="G387" s="224" t="str">
        <f>IF('Frais réels'!G386="","",'Frais réels'!G386)</f>
        <v/>
      </c>
      <c r="H387" s="42"/>
      <c r="I387" s="203" t="str">
        <f t="shared" si="17"/>
        <v/>
      </c>
      <c r="J387" s="205" t="str">
        <f t="shared" si="18"/>
        <v/>
      </c>
      <c r="K387" s="217" t="str">
        <f>IF(F387="", "", IF(E387="Billets de train", "", IF(E387="", "", VLOOKUP(F387,Listes!$G$37:$H$39, 2, FALSE))))</f>
        <v/>
      </c>
      <c r="L387" s="225" t="str">
        <f t="shared" si="19"/>
        <v/>
      </c>
      <c r="M387" s="206"/>
      <c r="N387" s="66"/>
    </row>
    <row r="388" spans="1:14" ht="20.100000000000001" customHeight="1" x14ac:dyDescent="0.25">
      <c r="A388" s="191">
        <v>382</v>
      </c>
      <c r="B388" s="200" t="str">
        <f>IF('Frais réels'!B387="","",'Frais réels'!B387)</f>
        <v/>
      </c>
      <c r="C388" s="200" t="str">
        <f>IF('Frais réels'!C387="","",'Frais réels'!C387)</f>
        <v/>
      </c>
      <c r="D388" s="200" t="str">
        <f>IF('Frais réels'!D387="","",'Frais réels'!D387)</f>
        <v/>
      </c>
      <c r="E388" s="200" t="str">
        <f>IF('Frais réels'!E387="","",'Frais réels'!E387)</f>
        <v/>
      </c>
      <c r="F388" s="200" t="str">
        <f>IF('Frais réels'!F387="","",'Frais réels'!F387)</f>
        <v/>
      </c>
      <c r="G388" s="224" t="str">
        <f>IF('Frais réels'!G387="","",'Frais réels'!G387)</f>
        <v/>
      </c>
      <c r="H388" s="42"/>
      <c r="I388" s="203" t="str">
        <f t="shared" si="17"/>
        <v/>
      </c>
      <c r="J388" s="205" t="str">
        <f t="shared" si="18"/>
        <v/>
      </c>
      <c r="K388" s="217" t="str">
        <f>IF(F388="", "", IF(E388="Billets de train", "", IF(E388="", "", VLOOKUP(F388,Listes!$G$37:$H$39, 2, FALSE))))</f>
        <v/>
      </c>
      <c r="L388" s="225" t="str">
        <f t="shared" si="19"/>
        <v/>
      </c>
      <c r="M388" s="206"/>
      <c r="N388" s="66"/>
    </row>
    <row r="389" spans="1:14" ht="20.100000000000001" customHeight="1" x14ac:dyDescent="0.25">
      <c r="A389" s="191">
        <v>383</v>
      </c>
      <c r="B389" s="200" t="str">
        <f>IF('Frais réels'!B388="","",'Frais réels'!B388)</f>
        <v/>
      </c>
      <c r="C389" s="200" t="str">
        <f>IF('Frais réels'!C388="","",'Frais réels'!C388)</f>
        <v/>
      </c>
      <c r="D389" s="200" t="str">
        <f>IF('Frais réels'!D388="","",'Frais réels'!D388)</f>
        <v/>
      </c>
      <c r="E389" s="200" t="str">
        <f>IF('Frais réels'!E388="","",'Frais réels'!E388)</f>
        <v/>
      </c>
      <c r="F389" s="200" t="str">
        <f>IF('Frais réels'!F388="","",'Frais réels'!F388)</f>
        <v/>
      </c>
      <c r="G389" s="224" t="str">
        <f>IF('Frais réels'!G388="","",'Frais réels'!G388)</f>
        <v/>
      </c>
      <c r="H389" s="42"/>
      <c r="I389" s="203" t="str">
        <f t="shared" si="17"/>
        <v/>
      </c>
      <c r="J389" s="205" t="str">
        <f t="shared" si="18"/>
        <v/>
      </c>
      <c r="K389" s="217" t="str">
        <f>IF(F389="", "", IF(E389="Billets de train", "", IF(E389="", "", VLOOKUP(F389,Listes!$G$37:$H$39, 2, FALSE))))</f>
        <v/>
      </c>
      <c r="L389" s="225" t="str">
        <f t="shared" si="19"/>
        <v/>
      </c>
      <c r="M389" s="206"/>
      <c r="N389" s="66"/>
    </row>
    <row r="390" spans="1:14" ht="20.100000000000001" customHeight="1" x14ac:dyDescent="0.25">
      <c r="A390" s="191">
        <v>384</v>
      </c>
      <c r="B390" s="200" t="str">
        <f>IF('Frais réels'!B389="","",'Frais réels'!B389)</f>
        <v/>
      </c>
      <c r="C390" s="200" t="str">
        <f>IF('Frais réels'!C389="","",'Frais réels'!C389)</f>
        <v/>
      </c>
      <c r="D390" s="200" t="str">
        <f>IF('Frais réels'!D389="","",'Frais réels'!D389)</f>
        <v/>
      </c>
      <c r="E390" s="200" t="str">
        <f>IF('Frais réels'!E389="","",'Frais réels'!E389)</f>
        <v/>
      </c>
      <c r="F390" s="200" t="str">
        <f>IF('Frais réels'!F389="","",'Frais réels'!F389)</f>
        <v/>
      </c>
      <c r="G390" s="224" t="str">
        <f>IF('Frais réels'!G389="","",'Frais réels'!G389)</f>
        <v/>
      </c>
      <c r="H390" s="42"/>
      <c r="I390" s="203" t="str">
        <f t="shared" si="17"/>
        <v/>
      </c>
      <c r="J390" s="205" t="str">
        <f t="shared" si="18"/>
        <v/>
      </c>
      <c r="K390" s="217" t="str">
        <f>IF(F390="", "", IF(E390="Billets de train", "", IF(E390="", "", VLOOKUP(F390,Listes!$G$37:$H$39, 2, FALSE))))</f>
        <v/>
      </c>
      <c r="L390" s="225" t="str">
        <f t="shared" si="19"/>
        <v/>
      </c>
      <c r="M390" s="206"/>
      <c r="N390" s="66"/>
    </row>
    <row r="391" spans="1:14" ht="20.100000000000001" customHeight="1" x14ac:dyDescent="0.25">
      <c r="A391" s="191">
        <v>385</v>
      </c>
      <c r="B391" s="200" t="str">
        <f>IF('Frais réels'!B390="","",'Frais réels'!B390)</f>
        <v/>
      </c>
      <c r="C391" s="200" t="str">
        <f>IF('Frais réels'!C390="","",'Frais réels'!C390)</f>
        <v/>
      </c>
      <c r="D391" s="200" t="str">
        <f>IF('Frais réels'!D390="","",'Frais réels'!D390)</f>
        <v/>
      </c>
      <c r="E391" s="200" t="str">
        <f>IF('Frais réels'!E390="","",'Frais réels'!E390)</f>
        <v/>
      </c>
      <c r="F391" s="200" t="str">
        <f>IF('Frais réels'!F390="","",'Frais réels'!F390)</f>
        <v/>
      </c>
      <c r="G391" s="224" t="str">
        <f>IF('Frais réels'!G390="","",'Frais réels'!G390)</f>
        <v/>
      </c>
      <c r="H391" s="42"/>
      <c r="I391" s="203" t="str">
        <f t="shared" si="17"/>
        <v/>
      </c>
      <c r="J391" s="205" t="str">
        <f t="shared" si="18"/>
        <v/>
      </c>
      <c r="K391" s="217" t="str">
        <f>IF(F391="", "", IF(E391="Billets de train", "", IF(E391="", "", VLOOKUP(F391,Listes!$G$37:$H$39, 2, FALSE))))</f>
        <v/>
      </c>
      <c r="L391" s="225" t="str">
        <f t="shared" si="19"/>
        <v/>
      </c>
      <c r="M391" s="206"/>
      <c r="N391" s="66"/>
    </row>
    <row r="392" spans="1:14" ht="20.100000000000001" customHeight="1" x14ac:dyDescent="0.25">
      <c r="A392" s="191">
        <v>386</v>
      </c>
      <c r="B392" s="200" t="str">
        <f>IF('Frais réels'!B391="","",'Frais réels'!B391)</f>
        <v/>
      </c>
      <c r="C392" s="200" t="str">
        <f>IF('Frais réels'!C391="","",'Frais réels'!C391)</f>
        <v/>
      </c>
      <c r="D392" s="200" t="str">
        <f>IF('Frais réels'!D391="","",'Frais réels'!D391)</f>
        <v/>
      </c>
      <c r="E392" s="200" t="str">
        <f>IF('Frais réels'!E391="","",'Frais réels'!E391)</f>
        <v/>
      </c>
      <c r="F392" s="200" t="str">
        <f>IF('Frais réels'!F391="","",'Frais réels'!F391)</f>
        <v/>
      </c>
      <c r="G392" s="224" t="str">
        <f>IF('Frais réels'!G391="","",'Frais réels'!G391)</f>
        <v/>
      </c>
      <c r="H392" s="42"/>
      <c r="I392" s="203" t="str">
        <f t="shared" ref="I392:I455" si="20">IF($G392="","",IF($H392&gt;$G392,"Le montant éligible ne peut etre supérieur au montant présenté",""))</f>
        <v/>
      </c>
      <c r="J392" s="205" t="str">
        <f t="shared" ref="J392:J455" si="21">IF(OR(H392=0, ISBLANK(H392)), "", H392)</f>
        <v/>
      </c>
      <c r="K392" s="217" t="str">
        <f>IF(F392="", "", IF(E392="Billets de train", "", IF(E392="", "", VLOOKUP(F392,Listes!$G$37:$H$39, 2, FALSE))))</f>
        <v/>
      </c>
      <c r="L392" s="225" t="str">
        <f t="shared" ref="L392:L455" si="22">IF(J392="", "", IF(MIN(J392,K392)=0, "", MIN(J392,K392)))</f>
        <v/>
      </c>
      <c r="M392" s="206"/>
      <c r="N392" s="66"/>
    </row>
    <row r="393" spans="1:14" ht="20.100000000000001" customHeight="1" x14ac:dyDescent="0.25">
      <c r="A393" s="191">
        <v>387</v>
      </c>
      <c r="B393" s="200" t="str">
        <f>IF('Frais réels'!B392="","",'Frais réels'!B392)</f>
        <v/>
      </c>
      <c r="C393" s="200" t="str">
        <f>IF('Frais réels'!C392="","",'Frais réels'!C392)</f>
        <v/>
      </c>
      <c r="D393" s="200" t="str">
        <f>IF('Frais réels'!D392="","",'Frais réels'!D392)</f>
        <v/>
      </c>
      <c r="E393" s="200" t="str">
        <f>IF('Frais réels'!E392="","",'Frais réels'!E392)</f>
        <v/>
      </c>
      <c r="F393" s="200" t="str">
        <f>IF('Frais réels'!F392="","",'Frais réels'!F392)</f>
        <v/>
      </c>
      <c r="G393" s="224" t="str">
        <f>IF('Frais réels'!G392="","",'Frais réels'!G392)</f>
        <v/>
      </c>
      <c r="H393" s="42"/>
      <c r="I393" s="203" t="str">
        <f t="shared" si="20"/>
        <v/>
      </c>
      <c r="J393" s="205" t="str">
        <f t="shared" si="21"/>
        <v/>
      </c>
      <c r="K393" s="217" t="str">
        <f>IF(F393="", "", IF(E393="Billets de train", "", IF(E393="", "", VLOOKUP(F393,Listes!$G$37:$H$39, 2, FALSE))))</f>
        <v/>
      </c>
      <c r="L393" s="225" t="str">
        <f t="shared" si="22"/>
        <v/>
      </c>
      <c r="M393" s="206"/>
      <c r="N393" s="66"/>
    </row>
    <row r="394" spans="1:14" ht="20.100000000000001" customHeight="1" x14ac:dyDescent="0.25">
      <c r="A394" s="191">
        <v>388</v>
      </c>
      <c r="B394" s="200" t="str">
        <f>IF('Frais réels'!B393="","",'Frais réels'!B393)</f>
        <v/>
      </c>
      <c r="C394" s="200" t="str">
        <f>IF('Frais réels'!C393="","",'Frais réels'!C393)</f>
        <v/>
      </c>
      <c r="D394" s="200" t="str">
        <f>IF('Frais réels'!D393="","",'Frais réels'!D393)</f>
        <v/>
      </c>
      <c r="E394" s="200" t="str">
        <f>IF('Frais réels'!E393="","",'Frais réels'!E393)</f>
        <v/>
      </c>
      <c r="F394" s="200" t="str">
        <f>IF('Frais réels'!F393="","",'Frais réels'!F393)</f>
        <v/>
      </c>
      <c r="G394" s="224" t="str">
        <f>IF('Frais réels'!G393="","",'Frais réels'!G393)</f>
        <v/>
      </c>
      <c r="H394" s="42"/>
      <c r="I394" s="203" t="str">
        <f t="shared" si="20"/>
        <v/>
      </c>
      <c r="J394" s="205" t="str">
        <f t="shared" si="21"/>
        <v/>
      </c>
      <c r="K394" s="217" t="str">
        <f>IF(F394="", "", IF(E394="Billets de train", "", IF(E394="", "", VLOOKUP(F394,Listes!$G$37:$H$39, 2, FALSE))))</f>
        <v/>
      </c>
      <c r="L394" s="225" t="str">
        <f t="shared" si="22"/>
        <v/>
      </c>
      <c r="M394" s="206"/>
      <c r="N394" s="66"/>
    </row>
    <row r="395" spans="1:14" ht="20.100000000000001" customHeight="1" x14ac:dyDescent="0.25">
      <c r="A395" s="191">
        <v>389</v>
      </c>
      <c r="B395" s="200" t="str">
        <f>IF('Frais réels'!B394="","",'Frais réels'!B394)</f>
        <v/>
      </c>
      <c r="C395" s="200" t="str">
        <f>IF('Frais réels'!C394="","",'Frais réels'!C394)</f>
        <v/>
      </c>
      <c r="D395" s="200" t="str">
        <f>IF('Frais réels'!D394="","",'Frais réels'!D394)</f>
        <v/>
      </c>
      <c r="E395" s="200" t="str">
        <f>IF('Frais réels'!E394="","",'Frais réels'!E394)</f>
        <v/>
      </c>
      <c r="F395" s="200" t="str">
        <f>IF('Frais réels'!F394="","",'Frais réels'!F394)</f>
        <v/>
      </c>
      <c r="G395" s="224" t="str">
        <f>IF('Frais réels'!G394="","",'Frais réels'!G394)</f>
        <v/>
      </c>
      <c r="H395" s="42"/>
      <c r="I395" s="203" t="str">
        <f t="shared" si="20"/>
        <v/>
      </c>
      <c r="J395" s="205" t="str">
        <f t="shared" si="21"/>
        <v/>
      </c>
      <c r="K395" s="217" t="str">
        <f>IF(F395="", "", IF(E395="Billets de train", "", IF(E395="", "", VLOOKUP(F395,Listes!$G$37:$H$39, 2, FALSE))))</f>
        <v/>
      </c>
      <c r="L395" s="225" t="str">
        <f t="shared" si="22"/>
        <v/>
      </c>
      <c r="M395" s="206"/>
      <c r="N395" s="66"/>
    </row>
    <row r="396" spans="1:14" ht="20.100000000000001" customHeight="1" x14ac:dyDescent="0.25">
      <c r="A396" s="191">
        <v>390</v>
      </c>
      <c r="B396" s="200" t="str">
        <f>IF('Frais réels'!B395="","",'Frais réels'!B395)</f>
        <v/>
      </c>
      <c r="C396" s="200" t="str">
        <f>IF('Frais réels'!C395="","",'Frais réels'!C395)</f>
        <v/>
      </c>
      <c r="D396" s="200" t="str">
        <f>IF('Frais réels'!D395="","",'Frais réels'!D395)</f>
        <v/>
      </c>
      <c r="E396" s="200" t="str">
        <f>IF('Frais réels'!E395="","",'Frais réels'!E395)</f>
        <v/>
      </c>
      <c r="F396" s="200" t="str">
        <f>IF('Frais réels'!F395="","",'Frais réels'!F395)</f>
        <v/>
      </c>
      <c r="G396" s="224" t="str">
        <f>IF('Frais réels'!G395="","",'Frais réels'!G395)</f>
        <v/>
      </c>
      <c r="H396" s="42"/>
      <c r="I396" s="203" t="str">
        <f t="shared" si="20"/>
        <v/>
      </c>
      <c r="J396" s="205" t="str">
        <f t="shared" si="21"/>
        <v/>
      </c>
      <c r="K396" s="217" t="str">
        <f>IF(F396="", "", IF(E396="Billets de train", "", IF(E396="", "", VLOOKUP(F396,Listes!$G$37:$H$39, 2, FALSE))))</f>
        <v/>
      </c>
      <c r="L396" s="225" t="str">
        <f t="shared" si="22"/>
        <v/>
      </c>
      <c r="M396" s="206"/>
      <c r="N396" s="66"/>
    </row>
    <row r="397" spans="1:14" ht="20.100000000000001" customHeight="1" x14ac:dyDescent="0.25">
      <c r="A397" s="191">
        <v>391</v>
      </c>
      <c r="B397" s="200" t="str">
        <f>IF('Frais réels'!B396="","",'Frais réels'!B396)</f>
        <v/>
      </c>
      <c r="C397" s="200" t="str">
        <f>IF('Frais réels'!C396="","",'Frais réels'!C396)</f>
        <v/>
      </c>
      <c r="D397" s="200" t="str">
        <f>IF('Frais réels'!D396="","",'Frais réels'!D396)</f>
        <v/>
      </c>
      <c r="E397" s="200" t="str">
        <f>IF('Frais réels'!E396="","",'Frais réels'!E396)</f>
        <v/>
      </c>
      <c r="F397" s="200" t="str">
        <f>IF('Frais réels'!F396="","",'Frais réels'!F396)</f>
        <v/>
      </c>
      <c r="G397" s="224" t="str">
        <f>IF('Frais réels'!G396="","",'Frais réels'!G396)</f>
        <v/>
      </c>
      <c r="H397" s="42"/>
      <c r="I397" s="203" t="str">
        <f t="shared" si="20"/>
        <v/>
      </c>
      <c r="J397" s="205" t="str">
        <f t="shared" si="21"/>
        <v/>
      </c>
      <c r="K397" s="217" t="str">
        <f>IF(F397="", "", IF(E397="Billets de train", "", IF(E397="", "", VLOOKUP(F397,Listes!$G$37:$H$39, 2, FALSE))))</f>
        <v/>
      </c>
      <c r="L397" s="225" t="str">
        <f t="shared" si="22"/>
        <v/>
      </c>
      <c r="M397" s="206"/>
      <c r="N397" s="66"/>
    </row>
    <row r="398" spans="1:14" ht="20.100000000000001" customHeight="1" x14ac:dyDescent="0.25">
      <c r="A398" s="191">
        <v>392</v>
      </c>
      <c r="B398" s="200" t="str">
        <f>IF('Frais réels'!B397="","",'Frais réels'!B397)</f>
        <v/>
      </c>
      <c r="C398" s="200" t="str">
        <f>IF('Frais réels'!C397="","",'Frais réels'!C397)</f>
        <v/>
      </c>
      <c r="D398" s="200" t="str">
        <f>IF('Frais réels'!D397="","",'Frais réels'!D397)</f>
        <v/>
      </c>
      <c r="E398" s="200" t="str">
        <f>IF('Frais réels'!E397="","",'Frais réels'!E397)</f>
        <v/>
      </c>
      <c r="F398" s="200" t="str">
        <f>IF('Frais réels'!F397="","",'Frais réels'!F397)</f>
        <v/>
      </c>
      <c r="G398" s="224" t="str">
        <f>IF('Frais réels'!G397="","",'Frais réels'!G397)</f>
        <v/>
      </c>
      <c r="H398" s="42"/>
      <c r="I398" s="203" t="str">
        <f t="shared" si="20"/>
        <v/>
      </c>
      <c r="J398" s="205" t="str">
        <f t="shared" si="21"/>
        <v/>
      </c>
      <c r="K398" s="217" t="str">
        <f>IF(F398="", "", IF(E398="Billets de train", "", IF(E398="", "", VLOOKUP(F398,Listes!$G$37:$H$39, 2, FALSE))))</f>
        <v/>
      </c>
      <c r="L398" s="225" t="str">
        <f t="shared" si="22"/>
        <v/>
      </c>
      <c r="M398" s="206"/>
      <c r="N398" s="66"/>
    </row>
    <row r="399" spans="1:14" ht="20.100000000000001" customHeight="1" x14ac:dyDescent="0.25">
      <c r="A399" s="191">
        <v>393</v>
      </c>
      <c r="B399" s="200" t="str">
        <f>IF('Frais réels'!B398="","",'Frais réels'!B398)</f>
        <v/>
      </c>
      <c r="C399" s="200" t="str">
        <f>IF('Frais réels'!C398="","",'Frais réels'!C398)</f>
        <v/>
      </c>
      <c r="D399" s="200" t="str">
        <f>IF('Frais réels'!D398="","",'Frais réels'!D398)</f>
        <v/>
      </c>
      <c r="E399" s="200" t="str">
        <f>IF('Frais réels'!E398="","",'Frais réels'!E398)</f>
        <v/>
      </c>
      <c r="F399" s="200" t="str">
        <f>IF('Frais réels'!F398="","",'Frais réels'!F398)</f>
        <v/>
      </c>
      <c r="G399" s="224" t="str">
        <f>IF('Frais réels'!G398="","",'Frais réels'!G398)</f>
        <v/>
      </c>
      <c r="H399" s="42"/>
      <c r="I399" s="203" t="str">
        <f t="shared" si="20"/>
        <v/>
      </c>
      <c r="J399" s="205" t="str">
        <f t="shared" si="21"/>
        <v/>
      </c>
      <c r="K399" s="217" t="str">
        <f>IF(F399="", "", IF(E399="Billets de train", "", IF(E399="", "", VLOOKUP(F399,Listes!$G$37:$H$39, 2, FALSE))))</f>
        <v/>
      </c>
      <c r="L399" s="225" t="str">
        <f t="shared" si="22"/>
        <v/>
      </c>
      <c r="M399" s="206"/>
      <c r="N399" s="66"/>
    </row>
    <row r="400" spans="1:14" ht="20.100000000000001" customHeight="1" x14ac:dyDescent="0.25">
      <c r="A400" s="191">
        <v>394</v>
      </c>
      <c r="B400" s="200" t="str">
        <f>IF('Frais réels'!B399="","",'Frais réels'!B399)</f>
        <v/>
      </c>
      <c r="C400" s="200" t="str">
        <f>IF('Frais réels'!C399="","",'Frais réels'!C399)</f>
        <v/>
      </c>
      <c r="D400" s="200" t="str">
        <f>IF('Frais réels'!D399="","",'Frais réels'!D399)</f>
        <v/>
      </c>
      <c r="E400" s="200" t="str">
        <f>IF('Frais réels'!E399="","",'Frais réels'!E399)</f>
        <v/>
      </c>
      <c r="F400" s="200" t="str">
        <f>IF('Frais réels'!F399="","",'Frais réels'!F399)</f>
        <v/>
      </c>
      <c r="G400" s="224" t="str">
        <f>IF('Frais réels'!G399="","",'Frais réels'!G399)</f>
        <v/>
      </c>
      <c r="H400" s="42"/>
      <c r="I400" s="203" t="str">
        <f t="shared" si="20"/>
        <v/>
      </c>
      <c r="J400" s="205" t="str">
        <f t="shared" si="21"/>
        <v/>
      </c>
      <c r="K400" s="217" t="str">
        <f>IF(F400="", "", IF(E400="Billets de train", "", IF(E400="", "", VLOOKUP(F400,Listes!$G$37:$H$39, 2, FALSE))))</f>
        <v/>
      </c>
      <c r="L400" s="225" t="str">
        <f t="shared" si="22"/>
        <v/>
      </c>
      <c r="M400" s="206"/>
      <c r="N400" s="66"/>
    </row>
    <row r="401" spans="1:14" ht="20.100000000000001" customHeight="1" x14ac:dyDescent="0.25">
      <c r="A401" s="191">
        <v>395</v>
      </c>
      <c r="B401" s="200" t="str">
        <f>IF('Frais réels'!B400="","",'Frais réels'!B400)</f>
        <v/>
      </c>
      <c r="C401" s="200" t="str">
        <f>IF('Frais réels'!C400="","",'Frais réels'!C400)</f>
        <v/>
      </c>
      <c r="D401" s="200" t="str">
        <f>IF('Frais réels'!D400="","",'Frais réels'!D400)</f>
        <v/>
      </c>
      <c r="E401" s="200" t="str">
        <f>IF('Frais réels'!E400="","",'Frais réels'!E400)</f>
        <v/>
      </c>
      <c r="F401" s="200" t="str">
        <f>IF('Frais réels'!F400="","",'Frais réels'!F400)</f>
        <v/>
      </c>
      <c r="G401" s="224" t="str">
        <f>IF('Frais réels'!G400="","",'Frais réels'!G400)</f>
        <v/>
      </c>
      <c r="H401" s="42"/>
      <c r="I401" s="203" t="str">
        <f t="shared" si="20"/>
        <v/>
      </c>
      <c r="J401" s="205" t="str">
        <f t="shared" si="21"/>
        <v/>
      </c>
      <c r="K401" s="217" t="str">
        <f>IF(F401="", "", IF(E401="Billets de train", "", IF(E401="", "", VLOOKUP(F401,Listes!$G$37:$H$39, 2, FALSE))))</f>
        <v/>
      </c>
      <c r="L401" s="225" t="str">
        <f t="shared" si="22"/>
        <v/>
      </c>
      <c r="M401" s="206"/>
      <c r="N401" s="66"/>
    </row>
    <row r="402" spans="1:14" ht="20.100000000000001" customHeight="1" x14ac:dyDescent="0.25">
      <c r="A402" s="191">
        <v>396</v>
      </c>
      <c r="B402" s="200" t="str">
        <f>IF('Frais réels'!B401="","",'Frais réels'!B401)</f>
        <v/>
      </c>
      <c r="C402" s="200" t="str">
        <f>IF('Frais réels'!C401="","",'Frais réels'!C401)</f>
        <v/>
      </c>
      <c r="D402" s="200" t="str">
        <f>IF('Frais réels'!D401="","",'Frais réels'!D401)</f>
        <v/>
      </c>
      <c r="E402" s="200" t="str">
        <f>IF('Frais réels'!E401="","",'Frais réels'!E401)</f>
        <v/>
      </c>
      <c r="F402" s="200" t="str">
        <f>IF('Frais réels'!F401="","",'Frais réels'!F401)</f>
        <v/>
      </c>
      <c r="G402" s="224" t="str">
        <f>IF('Frais réels'!G401="","",'Frais réels'!G401)</f>
        <v/>
      </c>
      <c r="H402" s="42"/>
      <c r="I402" s="203" t="str">
        <f t="shared" si="20"/>
        <v/>
      </c>
      <c r="J402" s="205" t="str">
        <f t="shared" si="21"/>
        <v/>
      </c>
      <c r="K402" s="217" t="str">
        <f>IF(F402="", "", IF(E402="Billets de train", "", IF(E402="", "", VLOOKUP(F402,Listes!$G$37:$H$39, 2, FALSE))))</f>
        <v/>
      </c>
      <c r="L402" s="225" t="str">
        <f t="shared" si="22"/>
        <v/>
      </c>
      <c r="M402" s="206"/>
      <c r="N402" s="66"/>
    </row>
    <row r="403" spans="1:14" ht="20.100000000000001" customHeight="1" x14ac:dyDescent="0.25">
      <c r="A403" s="191">
        <v>397</v>
      </c>
      <c r="B403" s="200" t="str">
        <f>IF('Frais réels'!B402="","",'Frais réels'!B402)</f>
        <v/>
      </c>
      <c r="C403" s="200" t="str">
        <f>IF('Frais réels'!C402="","",'Frais réels'!C402)</f>
        <v/>
      </c>
      <c r="D403" s="200" t="str">
        <f>IF('Frais réels'!D402="","",'Frais réels'!D402)</f>
        <v/>
      </c>
      <c r="E403" s="200" t="str">
        <f>IF('Frais réels'!E402="","",'Frais réels'!E402)</f>
        <v/>
      </c>
      <c r="F403" s="200" t="str">
        <f>IF('Frais réels'!F402="","",'Frais réels'!F402)</f>
        <v/>
      </c>
      <c r="G403" s="224" t="str">
        <f>IF('Frais réels'!G402="","",'Frais réels'!G402)</f>
        <v/>
      </c>
      <c r="H403" s="42"/>
      <c r="I403" s="203" t="str">
        <f t="shared" si="20"/>
        <v/>
      </c>
      <c r="J403" s="205" t="str">
        <f t="shared" si="21"/>
        <v/>
      </c>
      <c r="K403" s="217" t="str">
        <f>IF(F403="", "", IF(E403="Billets de train", "", IF(E403="", "", VLOOKUP(F403,Listes!$G$37:$H$39, 2, FALSE))))</f>
        <v/>
      </c>
      <c r="L403" s="225" t="str">
        <f t="shared" si="22"/>
        <v/>
      </c>
      <c r="M403" s="206"/>
      <c r="N403" s="66"/>
    </row>
    <row r="404" spans="1:14" ht="20.100000000000001" customHeight="1" x14ac:dyDescent="0.25">
      <c r="A404" s="191">
        <v>398</v>
      </c>
      <c r="B404" s="200" t="str">
        <f>IF('Frais réels'!B403="","",'Frais réels'!B403)</f>
        <v/>
      </c>
      <c r="C404" s="200" t="str">
        <f>IF('Frais réels'!C403="","",'Frais réels'!C403)</f>
        <v/>
      </c>
      <c r="D404" s="200" t="str">
        <f>IF('Frais réels'!D403="","",'Frais réels'!D403)</f>
        <v/>
      </c>
      <c r="E404" s="200" t="str">
        <f>IF('Frais réels'!E403="","",'Frais réels'!E403)</f>
        <v/>
      </c>
      <c r="F404" s="200" t="str">
        <f>IF('Frais réels'!F403="","",'Frais réels'!F403)</f>
        <v/>
      </c>
      <c r="G404" s="224" t="str">
        <f>IF('Frais réels'!G403="","",'Frais réels'!G403)</f>
        <v/>
      </c>
      <c r="H404" s="42"/>
      <c r="I404" s="203" t="str">
        <f t="shared" si="20"/>
        <v/>
      </c>
      <c r="J404" s="205" t="str">
        <f t="shared" si="21"/>
        <v/>
      </c>
      <c r="K404" s="217" t="str">
        <f>IF(F404="", "", IF(E404="Billets de train", "", IF(E404="", "", VLOOKUP(F404,Listes!$G$37:$H$39, 2, FALSE))))</f>
        <v/>
      </c>
      <c r="L404" s="225" t="str">
        <f t="shared" si="22"/>
        <v/>
      </c>
      <c r="M404" s="206"/>
      <c r="N404" s="66"/>
    </row>
    <row r="405" spans="1:14" ht="20.100000000000001" customHeight="1" x14ac:dyDescent="0.25">
      <c r="A405" s="191">
        <v>399</v>
      </c>
      <c r="B405" s="200" t="str">
        <f>IF('Frais réels'!B404="","",'Frais réels'!B404)</f>
        <v/>
      </c>
      <c r="C405" s="200" t="str">
        <f>IF('Frais réels'!C404="","",'Frais réels'!C404)</f>
        <v/>
      </c>
      <c r="D405" s="200" t="str">
        <f>IF('Frais réels'!D404="","",'Frais réels'!D404)</f>
        <v/>
      </c>
      <c r="E405" s="200" t="str">
        <f>IF('Frais réels'!E404="","",'Frais réels'!E404)</f>
        <v/>
      </c>
      <c r="F405" s="200" t="str">
        <f>IF('Frais réels'!F404="","",'Frais réels'!F404)</f>
        <v/>
      </c>
      <c r="G405" s="224" t="str">
        <f>IF('Frais réels'!G404="","",'Frais réels'!G404)</f>
        <v/>
      </c>
      <c r="H405" s="42"/>
      <c r="I405" s="203" t="str">
        <f t="shared" si="20"/>
        <v/>
      </c>
      <c r="J405" s="205" t="str">
        <f t="shared" si="21"/>
        <v/>
      </c>
      <c r="K405" s="217" t="str">
        <f>IF(F405="", "", IF(E405="Billets de train", "", IF(E405="", "", VLOOKUP(F405,Listes!$G$37:$H$39, 2, FALSE))))</f>
        <v/>
      </c>
      <c r="L405" s="225" t="str">
        <f t="shared" si="22"/>
        <v/>
      </c>
      <c r="M405" s="206"/>
      <c r="N405" s="66"/>
    </row>
    <row r="406" spans="1:14" ht="20.100000000000001" customHeight="1" x14ac:dyDescent="0.25">
      <c r="A406" s="191">
        <v>400</v>
      </c>
      <c r="B406" s="200" t="str">
        <f>IF('Frais réels'!B405="","",'Frais réels'!B405)</f>
        <v/>
      </c>
      <c r="C406" s="200" t="str">
        <f>IF('Frais réels'!C405="","",'Frais réels'!C405)</f>
        <v/>
      </c>
      <c r="D406" s="200" t="str">
        <f>IF('Frais réels'!D405="","",'Frais réels'!D405)</f>
        <v/>
      </c>
      <c r="E406" s="200" t="str">
        <f>IF('Frais réels'!E405="","",'Frais réels'!E405)</f>
        <v/>
      </c>
      <c r="F406" s="200" t="str">
        <f>IF('Frais réels'!F405="","",'Frais réels'!F405)</f>
        <v/>
      </c>
      <c r="G406" s="224" t="str">
        <f>IF('Frais réels'!G405="","",'Frais réels'!G405)</f>
        <v/>
      </c>
      <c r="H406" s="42"/>
      <c r="I406" s="203" t="str">
        <f t="shared" si="20"/>
        <v/>
      </c>
      <c r="J406" s="205" t="str">
        <f t="shared" si="21"/>
        <v/>
      </c>
      <c r="K406" s="217" t="str">
        <f>IF(F406="", "", IF(E406="Billets de train", "", IF(E406="", "", VLOOKUP(F406,Listes!$G$37:$H$39, 2, FALSE))))</f>
        <v/>
      </c>
      <c r="L406" s="225" t="str">
        <f t="shared" si="22"/>
        <v/>
      </c>
      <c r="M406" s="206"/>
      <c r="N406" s="66"/>
    </row>
    <row r="407" spans="1:14" ht="20.100000000000001" customHeight="1" x14ac:dyDescent="0.25">
      <c r="A407" s="191">
        <v>401</v>
      </c>
      <c r="B407" s="200" t="str">
        <f>IF('Frais réels'!B406="","",'Frais réels'!B406)</f>
        <v/>
      </c>
      <c r="C407" s="200" t="str">
        <f>IF('Frais réels'!C406="","",'Frais réels'!C406)</f>
        <v/>
      </c>
      <c r="D407" s="200" t="str">
        <f>IF('Frais réels'!D406="","",'Frais réels'!D406)</f>
        <v/>
      </c>
      <c r="E407" s="200" t="str">
        <f>IF('Frais réels'!E406="","",'Frais réels'!E406)</f>
        <v/>
      </c>
      <c r="F407" s="200" t="str">
        <f>IF('Frais réels'!F406="","",'Frais réels'!F406)</f>
        <v/>
      </c>
      <c r="G407" s="224" t="str">
        <f>IF('Frais réels'!G406="","",'Frais réels'!G406)</f>
        <v/>
      </c>
      <c r="H407" s="42"/>
      <c r="I407" s="203" t="str">
        <f t="shared" si="20"/>
        <v/>
      </c>
      <c r="J407" s="205" t="str">
        <f t="shared" si="21"/>
        <v/>
      </c>
      <c r="K407" s="217" t="str">
        <f>IF(F407="", "", IF(E407="Billets de train", "", IF(E407="", "", VLOOKUP(F407,Listes!$G$37:$H$39, 2, FALSE))))</f>
        <v/>
      </c>
      <c r="L407" s="225" t="str">
        <f t="shared" si="22"/>
        <v/>
      </c>
      <c r="M407" s="206"/>
      <c r="N407" s="66"/>
    </row>
    <row r="408" spans="1:14" ht="20.100000000000001" customHeight="1" x14ac:dyDescent="0.25">
      <c r="A408" s="191">
        <v>402</v>
      </c>
      <c r="B408" s="200" t="str">
        <f>IF('Frais réels'!B407="","",'Frais réels'!B407)</f>
        <v/>
      </c>
      <c r="C408" s="200" t="str">
        <f>IF('Frais réels'!C407="","",'Frais réels'!C407)</f>
        <v/>
      </c>
      <c r="D408" s="200" t="str">
        <f>IF('Frais réels'!D407="","",'Frais réels'!D407)</f>
        <v/>
      </c>
      <c r="E408" s="200" t="str">
        <f>IF('Frais réels'!E407="","",'Frais réels'!E407)</f>
        <v/>
      </c>
      <c r="F408" s="200" t="str">
        <f>IF('Frais réels'!F407="","",'Frais réels'!F407)</f>
        <v/>
      </c>
      <c r="G408" s="224" t="str">
        <f>IF('Frais réels'!G407="","",'Frais réels'!G407)</f>
        <v/>
      </c>
      <c r="H408" s="42"/>
      <c r="I408" s="203" t="str">
        <f t="shared" si="20"/>
        <v/>
      </c>
      <c r="J408" s="205" t="str">
        <f t="shared" si="21"/>
        <v/>
      </c>
      <c r="K408" s="217" t="str">
        <f>IF(F408="", "", IF(E408="Billets de train", "", IF(E408="", "", VLOOKUP(F408,Listes!$G$37:$H$39, 2, FALSE))))</f>
        <v/>
      </c>
      <c r="L408" s="225" t="str">
        <f t="shared" si="22"/>
        <v/>
      </c>
      <c r="M408" s="206"/>
      <c r="N408" s="66"/>
    </row>
    <row r="409" spans="1:14" ht="20.100000000000001" customHeight="1" x14ac:dyDescent="0.25">
      <c r="A409" s="191">
        <v>403</v>
      </c>
      <c r="B409" s="200" t="str">
        <f>IF('Frais réels'!B408="","",'Frais réels'!B408)</f>
        <v/>
      </c>
      <c r="C409" s="200" t="str">
        <f>IF('Frais réels'!C408="","",'Frais réels'!C408)</f>
        <v/>
      </c>
      <c r="D409" s="200" t="str">
        <f>IF('Frais réels'!D408="","",'Frais réels'!D408)</f>
        <v/>
      </c>
      <c r="E409" s="200" t="str">
        <f>IF('Frais réels'!E408="","",'Frais réels'!E408)</f>
        <v/>
      </c>
      <c r="F409" s="200" t="str">
        <f>IF('Frais réels'!F408="","",'Frais réels'!F408)</f>
        <v/>
      </c>
      <c r="G409" s="224" t="str">
        <f>IF('Frais réels'!G408="","",'Frais réels'!G408)</f>
        <v/>
      </c>
      <c r="H409" s="42"/>
      <c r="I409" s="203" t="str">
        <f t="shared" si="20"/>
        <v/>
      </c>
      <c r="J409" s="205" t="str">
        <f t="shared" si="21"/>
        <v/>
      </c>
      <c r="K409" s="217" t="str">
        <f>IF(F409="", "", IF(E409="Billets de train", "", IF(E409="", "", VLOOKUP(F409,Listes!$G$37:$H$39, 2, FALSE))))</f>
        <v/>
      </c>
      <c r="L409" s="225" t="str">
        <f t="shared" si="22"/>
        <v/>
      </c>
      <c r="M409" s="206"/>
      <c r="N409" s="66"/>
    </row>
    <row r="410" spans="1:14" ht="20.100000000000001" customHeight="1" x14ac:dyDescent="0.25">
      <c r="A410" s="191">
        <v>404</v>
      </c>
      <c r="B410" s="200" t="str">
        <f>IF('Frais réels'!B409="","",'Frais réels'!B409)</f>
        <v/>
      </c>
      <c r="C410" s="200" t="str">
        <f>IF('Frais réels'!C409="","",'Frais réels'!C409)</f>
        <v/>
      </c>
      <c r="D410" s="200" t="str">
        <f>IF('Frais réels'!D409="","",'Frais réels'!D409)</f>
        <v/>
      </c>
      <c r="E410" s="200" t="str">
        <f>IF('Frais réels'!E409="","",'Frais réels'!E409)</f>
        <v/>
      </c>
      <c r="F410" s="200" t="str">
        <f>IF('Frais réels'!F409="","",'Frais réels'!F409)</f>
        <v/>
      </c>
      <c r="G410" s="224" t="str">
        <f>IF('Frais réels'!G409="","",'Frais réels'!G409)</f>
        <v/>
      </c>
      <c r="H410" s="42"/>
      <c r="I410" s="203" t="str">
        <f t="shared" si="20"/>
        <v/>
      </c>
      <c r="J410" s="205" t="str">
        <f t="shared" si="21"/>
        <v/>
      </c>
      <c r="K410" s="217" t="str">
        <f>IF(F410="", "", IF(E410="Billets de train", "", IF(E410="", "", VLOOKUP(F410,Listes!$G$37:$H$39, 2, FALSE))))</f>
        <v/>
      </c>
      <c r="L410" s="225" t="str">
        <f t="shared" si="22"/>
        <v/>
      </c>
      <c r="M410" s="206"/>
      <c r="N410" s="66"/>
    </row>
    <row r="411" spans="1:14" ht="20.100000000000001" customHeight="1" x14ac:dyDescent="0.25">
      <c r="A411" s="191">
        <v>405</v>
      </c>
      <c r="B411" s="200" t="str">
        <f>IF('Frais réels'!B410="","",'Frais réels'!B410)</f>
        <v/>
      </c>
      <c r="C411" s="200" t="str">
        <f>IF('Frais réels'!C410="","",'Frais réels'!C410)</f>
        <v/>
      </c>
      <c r="D411" s="200" t="str">
        <f>IF('Frais réels'!D410="","",'Frais réels'!D410)</f>
        <v/>
      </c>
      <c r="E411" s="200" t="str">
        <f>IF('Frais réels'!E410="","",'Frais réels'!E410)</f>
        <v/>
      </c>
      <c r="F411" s="200" t="str">
        <f>IF('Frais réels'!F410="","",'Frais réels'!F410)</f>
        <v/>
      </c>
      <c r="G411" s="224" t="str">
        <f>IF('Frais réels'!G410="","",'Frais réels'!G410)</f>
        <v/>
      </c>
      <c r="H411" s="42"/>
      <c r="I411" s="203" t="str">
        <f t="shared" si="20"/>
        <v/>
      </c>
      <c r="J411" s="205" t="str">
        <f t="shared" si="21"/>
        <v/>
      </c>
      <c r="K411" s="217" t="str">
        <f>IF(F411="", "", IF(E411="Billets de train", "", IF(E411="", "", VLOOKUP(F411,Listes!$G$37:$H$39, 2, FALSE))))</f>
        <v/>
      </c>
      <c r="L411" s="225" t="str">
        <f t="shared" si="22"/>
        <v/>
      </c>
      <c r="M411" s="206"/>
      <c r="N411" s="66"/>
    </row>
    <row r="412" spans="1:14" ht="20.100000000000001" customHeight="1" x14ac:dyDescent="0.25">
      <c r="A412" s="191">
        <v>406</v>
      </c>
      <c r="B412" s="200" t="str">
        <f>IF('Frais réels'!B411="","",'Frais réels'!B411)</f>
        <v/>
      </c>
      <c r="C412" s="200" t="str">
        <f>IF('Frais réels'!C411="","",'Frais réels'!C411)</f>
        <v/>
      </c>
      <c r="D412" s="200" t="str">
        <f>IF('Frais réels'!D411="","",'Frais réels'!D411)</f>
        <v/>
      </c>
      <c r="E412" s="200" t="str">
        <f>IF('Frais réels'!E411="","",'Frais réels'!E411)</f>
        <v/>
      </c>
      <c r="F412" s="200" t="str">
        <f>IF('Frais réels'!F411="","",'Frais réels'!F411)</f>
        <v/>
      </c>
      <c r="G412" s="224" t="str">
        <f>IF('Frais réels'!G411="","",'Frais réels'!G411)</f>
        <v/>
      </c>
      <c r="H412" s="42"/>
      <c r="I412" s="203" t="str">
        <f t="shared" si="20"/>
        <v/>
      </c>
      <c r="J412" s="205" t="str">
        <f t="shared" si="21"/>
        <v/>
      </c>
      <c r="K412" s="217" t="str">
        <f>IF(F412="", "", IF(E412="Billets de train", "", IF(E412="", "", VLOOKUP(F412,Listes!$G$37:$H$39, 2, FALSE))))</f>
        <v/>
      </c>
      <c r="L412" s="225" t="str">
        <f t="shared" si="22"/>
        <v/>
      </c>
      <c r="M412" s="206"/>
      <c r="N412" s="66"/>
    </row>
    <row r="413" spans="1:14" ht="20.100000000000001" customHeight="1" x14ac:dyDescent="0.25">
      <c r="A413" s="191">
        <v>407</v>
      </c>
      <c r="B413" s="200" t="str">
        <f>IF('Frais réels'!B412="","",'Frais réels'!B412)</f>
        <v/>
      </c>
      <c r="C413" s="200" t="str">
        <f>IF('Frais réels'!C412="","",'Frais réels'!C412)</f>
        <v/>
      </c>
      <c r="D413" s="200" t="str">
        <f>IF('Frais réels'!D412="","",'Frais réels'!D412)</f>
        <v/>
      </c>
      <c r="E413" s="200" t="str">
        <f>IF('Frais réels'!E412="","",'Frais réels'!E412)</f>
        <v/>
      </c>
      <c r="F413" s="200" t="str">
        <f>IF('Frais réels'!F412="","",'Frais réels'!F412)</f>
        <v/>
      </c>
      <c r="G413" s="224" t="str">
        <f>IF('Frais réels'!G412="","",'Frais réels'!G412)</f>
        <v/>
      </c>
      <c r="H413" s="42"/>
      <c r="I413" s="203" t="str">
        <f t="shared" si="20"/>
        <v/>
      </c>
      <c r="J413" s="205" t="str">
        <f t="shared" si="21"/>
        <v/>
      </c>
      <c r="K413" s="217" t="str">
        <f>IF(F413="", "", IF(E413="Billets de train", "", IF(E413="", "", VLOOKUP(F413,Listes!$G$37:$H$39, 2, FALSE))))</f>
        <v/>
      </c>
      <c r="L413" s="225" t="str">
        <f t="shared" si="22"/>
        <v/>
      </c>
      <c r="M413" s="206"/>
      <c r="N413" s="66"/>
    </row>
    <row r="414" spans="1:14" ht="20.100000000000001" customHeight="1" x14ac:dyDescent="0.25">
      <c r="A414" s="191">
        <v>408</v>
      </c>
      <c r="B414" s="200" t="str">
        <f>IF('Frais réels'!B413="","",'Frais réels'!B413)</f>
        <v/>
      </c>
      <c r="C414" s="200" t="str">
        <f>IF('Frais réels'!C413="","",'Frais réels'!C413)</f>
        <v/>
      </c>
      <c r="D414" s="200" t="str">
        <f>IF('Frais réels'!D413="","",'Frais réels'!D413)</f>
        <v/>
      </c>
      <c r="E414" s="200" t="str">
        <f>IF('Frais réels'!E413="","",'Frais réels'!E413)</f>
        <v/>
      </c>
      <c r="F414" s="200" t="str">
        <f>IF('Frais réels'!F413="","",'Frais réels'!F413)</f>
        <v/>
      </c>
      <c r="G414" s="224" t="str">
        <f>IF('Frais réels'!G413="","",'Frais réels'!G413)</f>
        <v/>
      </c>
      <c r="H414" s="42"/>
      <c r="I414" s="203" t="str">
        <f t="shared" si="20"/>
        <v/>
      </c>
      <c r="J414" s="205" t="str">
        <f t="shared" si="21"/>
        <v/>
      </c>
      <c r="K414" s="217" t="str">
        <f>IF(F414="", "", IF(E414="Billets de train", "", IF(E414="", "", VLOOKUP(F414,Listes!$G$37:$H$39, 2, FALSE))))</f>
        <v/>
      </c>
      <c r="L414" s="225" t="str">
        <f t="shared" si="22"/>
        <v/>
      </c>
      <c r="M414" s="206"/>
      <c r="N414" s="66"/>
    </row>
    <row r="415" spans="1:14" ht="20.100000000000001" customHeight="1" x14ac:dyDescent="0.25">
      <c r="A415" s="191">
        <v>409</v>
      </c>
      <c r="B415" s="200" t="str">
        <f>IF('Frais réels'!B414="","",'Frais réels'!B414)</f>
        <v/>
      </c>
      <c r="C415" s="200" t="str">
        <f>IF('Frais réels'!C414="","",'Frais réels'!C414)</f>
        <v/>
      </c>
      <c r="D415" s="200" t="str">
        <f>IF('Frais réels'!D414="","",'Frais réels'!D414)</f>
        <v/>
      </c>
      <c r="E415" s="200" t="str">
        <f>IF('Frais réels'!E414="","",'Frais réels'!E414)</f>
        <v/>
      </c>
      <c r="F415" s="200" t="str">
        <f>IF('Frais réels'!F414="","",'Frais réels'!F414)</f>
        <v/>
      </c>
      <c r="G415" s="224" t="str">
        <f>IF('Frais réels'!G414="","",'Frais réels'!G414)</f>
        <v/>
      </c>
      <c r="H415" s="42"/>
      <c r="I415" s="203" t="str">
        <f t="shared" si="20"/>
        <v/>
      </c>
      <c r="J415" s="205" t="str">
        <f t="shared" si="21"/>
        <v/>
      </c>
      <c r="K415" s="217" t="str">
        <f>IF(F415="", "", IF(E415="Billets de train", "", IF(E415="", "", VLOOKUP(F415,Listes!$G$37:$H$39, 2, FALSE))))</f>
        <v/>
      </c>
      <c r="L415" s="225" t="str">
        <f t="shared" si="22"/>
        <v/>
      </c>
      <c r="M415" s="206"/>
      <c r="N415" s="66"/>
    </row>
    <row r="416" spans="1:14" ht="20.100000000000001" customHeight="1" x14ac:dyDescent="0.25">
      <c r="A416" s="191">
        <v>410</v>
      </c>
      <c r="B416" s="200" t="str">
        <f>IF('Frais réels'!B415="","",'Frais réels'!B415)</f>
        <v/>
      </c>
      <c r="C416" s="200" t="str">
        <f>IF('Frais réels'!C415="","",'Frais réels'!C415)</f>
        <v/>
      </c>
      <c r="D416" s="200" t="str">
        <f>IF('Frais réels'!D415="","",'Frais réels'!D415)</f>
        <v/>
      </c>
      <c r="E416" s="200" t="str">
        <f>IF('Frais réels'!E415="","",'Frais réels'!E415)</f>
        <v/>
      </c>
      <c r="F416" s="200" t="str">
        <f>IF('Frais réels'!F415="","",'Frais réels'!F415)</f>
        <v/>
      </c>
      <c r="G416" s="224" t="str">
        <f>IF('Frais réels'!G415="","",'Frais réels'!G415)</f>
        <v/>
      </c>
      <c r="H416" s="42"/>
      <c r="I416" s="203" t="str">
        <f t="shared" si="20"/>
        <v/>
      </c>
      <c r="J416" s="205" t="str">
        <f t="shared" si="21"/>
        <v/>
      </c>
      <c r="K416" s="217" t="str">
        <f>IF(F416="", "", IF(E416="Billets de train", "", IF(E416="", "", VLOOKUP(F416,Listes!$G$37:$H$39, 2, FALSE))))</f>
        <v/>
      </c>
      <c r="L416" s="225" t="str">
        <f t="shared" si="22"/>
        <v/>
      </c>
      <c r="M416" s="206"/>
      <c r="N416" s="66"/>
    </row>
    <row r="417" spans="1:14" ht="20.100000000000001" customHeight="1" x14ac:dyDescent="0.25">
      <c r="A417" s="191">
        <v>411</v>
      </c>
      <c r="B417" s="200" t="str">
        <f>IF('Frais réels'!B416="","",'Frais réels'!B416)</f>
        <v/>
      </c>
      <c r="C417" s="200" t="str">
        <f>IF('Frais réels'!C416="","",'Frais réels'!C416)</f>
        <v/>
      </c>
      <c r="D417" s="200" t="str">
        <f>IF('Frais réels'!D416="","",'Frais réels'!D416)</f>
        <v/>
      </c>
      <c r="E417" s="200" t="str">
        <f>IF('Frais réels'!E416="","",'Frais réels'!E416)</f>
        <v/>
      </c>
      <c r="F417" s="200" t="str">
        <f>IF('Frais réels'!F416="","",'Frais réels'!F416)</f>
        <v/>
      </c>
      <c r="G417" s="224" t="str">
        <f>IF('Frais réels'!G416="","",'Frais réels'!G416)</f>
        <v/>
      </c>
      <c r="H417" s="42"/>
      <c r="I417" s="203" t="str">
        <f t="shared" si="20"/>
        <v/>
      </c>
      <c r="J417" s="205" t="str">
        <f t="shared" si="21"/>
        <v/>
      </c>
      <c r="K417" s="217" t="str">
        <f>IF(F417="", "", IF(E417="Billets de train", "", IF(E417="", "", VLOOKUP(F417,Listes!$G$37:$H$39, 2, FALSE))))</f>
        <v/>
      </c>
      <c r="L417" s="225" t="str">
        <f t="shared" si="22"/>
        <v/>
      </c>
      <c r="M417" s="206"/>
      <c r="N417" s="66"/>
    </row>
    <row r="418" spans="1:14" ht="20.100000000000001" customHeight="1" x14ac:dyDescent="0.25">
      <c r="A418" s="191">
        <v>412</v>
      </c>
      <c r="B418" s="200" t="str">
        <f>IF('Frais réels'!B417="","",'Frais réels'!B417)</f>
        <v/>
      </c>
      <c r="C418" s="200" t="str">
        <f>IF('Frais réels'!C417="","",'Frais réels'!C417)</f>
        <v/>
      </c>
      <c r="D418" s="200" t="str">
        <f>IF('Frais réels'!D417="","",'Frais réels'!D417)</f>
        <v/>
      </c>
      <c r="E418" s="200" t="str">
        <f>IF('Frais réels'!E417="","",'Frais réels'!E417)</f>
        <v/>
      </c>
      <c r="F418" s="200" t="str">
        <f>IF('Frais réels'!F417="","",'Frais réels'!F417)</f>
        <v/>
      </c>
      <c r="G418" s="224" t="str">
        <f>IF('Frais réels'!G417="","",'Frais réels'!G417)</f>
        <v/>
      </c>
      <c r="H418" s="42"/>
      <c r="I418" s="203" t="str">
        <f t="shared" si="20"/>
        <v/>
      </c>
      <c r="J418" s="205" t="str">
        <f t="shared" si="21"/>
        <v/>
      </c>
      <c r="K418" s="217" t="str">
        <f>IF(F418="", "", IF(E418="Billets de train", "", IF(E418="", "", VLOOKUP(F418,Listes!$G$37:$H$39, 2, FALSE))))</f>
        <v/>
      </c>
      <c r="L418" s="225" t="str">
        <f t="shared" si="22"/>
        <v/>
      </c>
      <c r="M418" s="206"/>
      <c r="N418" s="66"/>
    </row>
    <row r="419" spans="1:14" ht="20.100000000000001" customHeight="1" x14ac:dyDescent="0.25">
      <c r="A419" s="191">
        <v>413</v>
      </c>
      <c r="B419" s="200" t="str">
        <f>IF('Frais réels'!B418="","",'Frais réels'!B418)</f>
        <v/>
      </c>
      <c r="C419" s="200" t="str">
        <f>IF('Frais réels'!C418="","",'Frais réels'!C418)</f>
        <v/>
      </c>
      <c r="D419" s="200" t="str">
        <f>IF('Frais réels'!D418="","",'Frais réels'!D418)</f>
        <v/>
      </c>
      <c r="E419" s="200" t="str">
        <f>IF('Frais réels'!E418="","",'Frais réels'!E418)</f>
        <v/>
      </c>
      <c r="F419" s="200" t="str">
        <f>IF('Frais réels'!F418="","",'Frais réels'!F418)</f>
        <v/>
      </c>
      <c r="G419" s="224" t="str">
        <f>IF('Frais réels'!G418="","",'Frais réels'!G418)</f>
        <v/>
      </c>
      <c r="H419" s="42"/>
      <c r="I419" s="203" t="str">
        <f t="shared" si="20"/>
        <v/>
      </c>
      <c r="J419" s="205" t="str">
        <f t="shared" si="21"/>
        <v/>
      </c>
      <c r="K419" s="217" t="str">
        <f>IF(F419="", "", IF(E419="Billets de train", "", IF(E419="", "", VLOOKUP(F419,Listes!$G$37:$H$39, 2, FALSE))))</f>
        <v/>
      </c>
      <c r="L419" s="225" t="str">
        <f t="shared" si="22"/>
        <v/>
      </c>
      <c r="M419" s="206"/>
      <c r="N419" s="66"/>
    </row>
    <row r="420" spans="1:14" ht="20.100000000000001" customHeight="1" x14ac:dyDescent="0.25">
      <c r="A420" s="191">
        <v>414</v>
      </c>
      <c r="B420" s="200" t="str">
        <f>IF('Frais réels'!B419="","",'Frais réels'!B419)</f>
        <v/>
      </c>
      <c r="C420" s="200" t="str">
        <f>IF('Frais réels'!C419="","",'Frais réels'!C419)</f>
        <v/>
      </c>
      <c r="D420" s="200" t="str">
        <f>IF('Frais réels'!D419="","",'Frais réels'!D419)</f>
        <v/>
      </c>
      <c r="E420" s="200" t="str">
        <f>IF('Frais réels'!E419="","",'Frais réels'!E419)</f>
        <v/>
      </c>
      <c r="F420" s="200" t="str">
        <f>IF('Frais réels'!F419="","",'Frais réels'!F419)</f>
        <v/>
      </c>
      <c r="G420" s="224" t="str">
        <f>IF('Frais réels'!G419="","",'Frais réels'!G419)</f>
        <v/>
      </c>
      <c r="H420" s="42"/>
      <c r="I420" s="203" t="str">
        <f t="shared" si="20"/>
        <v/>
      </c>
      <c r="J420" s="205" t="str">
        <f t="shared" si="21"/>
        <v/>
      </c>
      <c r="K420" s="217" t="str">
        <f>IF(F420="", "", IF(E420="Billets de train", "", IF(E420="", "", VLOOKUP(F420,Listes!$G$37:$H$39, 2, FALSE))))</f>
        <v/>
      </c>
      <c r="L420" s="225" t="str">
        <f t="shared" si="22"/>
        <v/>
      </c>
      <c r="M420" s="206"/>
      <c r="N420" s="66"/>
    </row>
    <row r="421" spans="1:14" ht="20.100000000000001" customHeight="1" x14ac:dyDescent="0.25">
      <c r="A421" s="191">
        <v>415</v>
      </c>
      <c r="B421" s="200" t="str">
        <f>IF('Frais réels'!B420="","",'Frais réels'!B420)</f>
        <v/>
      </c>
      <c r="C421" s="200" t="str">
        <f>IF('Frais réels'!C420="","",'Frais réels'!C420)</f>
        <v/>
      </c>
      <c r="D421" s="200" t="str">
        <f>IF('Frais réels'!D420="","",'Frais réels'!D420)</f>
        <v/>
      </c>
      <c r="E421" s="200" t="str">
        <f>IF('Frais réels'!E420="","",'Frais réels'!E420)</f>
        <v/>
      </c>
      <c r="F421" s="200" t="str">
        <f>IF('Frais réels'!F420="","",'Frais réels'!F420)</f>
        <v/>
      </c>
      <c r="G421" s="224" t="str">
        <f>IF('Frais réels'!G420="","",'Frais réels'!G420)</f>
        <v/>
      </c>
      <c r="H421" s="42"/>
      <c r="I421" s="203" t="str">
        <f t="shared" si="20"/>
        <v/>
      </c>
      <c r="J421" s="205" t="str">
        <f t="shared" si="21"/>
        <v/>
      </c>
      <c r="K421" s="217" t="str">
        <f>IF(F421="", "", IF(E421="Billets de train", "", IF(E421="", "", VLOOKUP(F421,Listes!$G$37:$H$39, 2, FALSE))))</f>
        <v/>
      </c>
      <c r="L421" s="225" t="str">
        <f t="shared" si="22"/>
        <v/>
      </c>
      <c r="M421" s="206"/>
      <c r="N421" s="66"/>
    </row>
    <row r="422" spans="1:14" ht="20.100000000000001" customHeight="1" x14ac:dyDescent="0.25">
      <c r="A422" s="191">
        <v>416</v>
      </c>
      <c r="B422" s="200" t="str">
        <f>IF('Frais réels'!B421="","",'Frais réels'!B421)</f>
        <v/>
      </c>
      <c r="C422" s="200" t="str">
        <f>IF('Frais réels'!C421="","",'Frais réels'!C421)</f>
        <v/>
      </c>
      <c r="D422" s="200" t="str">
        <f>IF('Frais réels'!D421="","",'Frais réels'!D421)</f>
        <v/>
      </c>
      <c r="E422" s="200" t="str">
        <f>IF('Frais réels'!E421="","",'Frais réels'!E421)</f>
        <v/>
      </c>
      <c r="F422" s="200" t="str">
        <f>IF('Frais réels'!F421="","",'Frais réels'!F421)</f>
        <v/>
      </c>
      <c r="G422" s="224" t="str">
        <f>IF('Frais réels'!G421="","",'Frais réels'!G421)</f>
        <v/>
      </c>
      <c r="H422" s="42"/>
      <c r="I422" s="203" t="str">
        <f t="shared" si="20"/>
        <v/>
      </c>
      <c r="J422" s="205" t="str">
        <f t="shared" si="21"/>
        <v/>
      </c>
      <c r="K422" s="217" t="str">
        <f>IF(F422="", "", IF(E422="Billets de train", "", IF(E422="", "", VLOOKUP(F422,Listes!$G$37:$H$39, 2, FALSE))))</f>
        <v/>
      </c>
      <c r="L422" s="225" t="str">
        <f t="shared" si="22"/>
        <v/>
      </c>
      <c r="M422" s="206"/>
      <c r="N422" s="66"/>
    </row>
    <row r="423" spans="1:14" ht="20.100000000000001" customHeight="1" x14ac:dyDescent="0.25">
      <c r="A423" s="191">
        <v>417</v>
      </c>
      <c r="B423" s="200" t="str">
        <f>IF('Frais réels'!B422="","",'Frais réels'!B422)</f>
        <v/>
      </c>
      <c r="C423" s="200" t="str">
        <f>IF('Frais réels'!C422="","",'Frais réels'!C422)</f>
        <v/>
      </c>
      <c r="D423" s="200" t="str">
        <f>IF('Frais réels'!D422="","",'Frais réels'!D422)</f>
        <v/>
      </c>
      <c r="E423" s="200" t="str">
        <f>IF('Frais réels'!E422="","",'Frais réels'!E422)</f>
        <v/>
      </c>
      <c r="F423" s="200" t="str">
        <f>IF('Frais réels'!F422="","",'Frais réels'!F422)</f>
        <v/>
      </c>
      <c r="G423" s="224" t="str">
        <f>IF('Frais réels'!G422="","",'Frais réels'!G422)</f>
        <v/>
      </c>
      <c r="H423" s="42"/>
      <c r="I423" s="203" t="str">
        <f t="shared" si="20"/>
        <v/>
      </c>
      <c r="J423" s="205" t="str">
        <f t="shared" si="21"/>
        <v/>
      </c>
      <c r="K423" s="217" t="str">
        <f>IF(F423="", "", IF(E423="Billets de train", "", IF(E423="", "", VLOOKUP(F423,Listes!$G$37:$H$39, 2, FALSE))))</f>
        <v/>
      </c>
      <c r="L423" s="225" t="str">
        <f t="shared" si="22"/>
        <v/>
      </c>
      <c r="M423" s="206"/>
      <c r="N423" s="66"/>
    </row>
    <row r="424" spans="1:14" ht="20.100000000000001" customHeight="1" x14ac:dyDescent="0.25">
      <c r="A424" s="191">
        <v>418</v>
      </c>
      <c r="B424" s="200" t="str">
        <f>IF('Frais réels'!B423="","",'Frais réels'!B423)</f>
        <v/>
      </c>
      <c r="C424" s="200" t="str">
        <f>IF('Frais réels'!C423="","",'Frais réels'!C423)</f>
        <v/>
      </c>
      <c r="D424" s="200" t="str">
        <f>IF('Frais réels'!D423="","",'Frais réels'!D423)</f>
        <v/>
      </c>
      <c r="E424" s="200" t="str">
        <f>IF('Frais réels'!E423="","",'Frais réels'!E423)</f>
        <v/>
      </c>
      <c r="F424" s="200" t="str">
        <f>IF('Frais réels'!F423="","",'Frais réels'!F423)</f>
        <v/>
      </c>
      <c r="G424" s="224" t="str">
        <f>IF('Frais réels'!G423="","",'Frais réels'!G423)</f>
        <v/>
      </c>
      <c r="H424" s="42"/>
      <c r="I424" s="203" t="str">
        <f t="shared" si="20"/>
        <v/>
      </c>
      <c r="J424" s="205" t="str">
        <f t="shared" si="21"/>
        <v/>
      </c>
      <c r="K424" s="217" t="str">
        <f>IF(F424="", "", IF(E424="Billets de train", "", IF(E424="", "", VLOOKUP(F424,Listes!$G$37:$H$39, 2, FALSE))))</f>
        <v/>
      </c>
      <c r="L424" s="225" t="str">
        <f t="shared" si="22"/>
        <v/>
      </c>
      <c r="M424" s="206"/>
      <c r="N424" s="66"/>
    </row>
    <row r="425" spans="1:14" ht="20.100000000000001" customHeight="1" x14ac:dyDescent="0.25">
      <c r="A425" s="191">
        <v>419</v>
      </c>
      <c r="B425" s="200" t="str">
        <f>IF('Frais réels'!B424="","",'Frais réels'!B424)</f>
        <v/>
      </c>
      <c r="C425" s="200" t="str">
        <f>IF('Frais réels'!C424="","",'Frais réels'!C424)</f>
        <v/>
      </c>
      <c r="D425" s="200" t="str">
        <f>IF('Frais réels'!D424="","",'Frais réels'!D424)</f>
        <v/>
      </c>
      <c r="E425" s="200" t="str">
        <f>IF('Frais réels'!E424="","",'Frais réels'!E424)</f>
        <v/>
      </c>
      <c r="F425" s="200" t="str">
        <f>IF('Frais réels'!F424="","",'Frais réels'!F424)</f>
        <v/>
      </c>
      <c r="G425" s="224" t="str">
        <f>IF('Frais réels'!G424="","",'Frais réels'!G424)</f>
        <v/>
      </c>
      <c r="H425" s="42"/>
      <c r="I425" s="203" t="str">
        <f t="shared" si="20"/>
        <v/>
      </c>
      <c r="J425" s="205" t="str">
        <f t="shared" si="21"/>
        <v/>
      </c>
      <c r="K425" s="217" t="str">
        <f>IF(F425="", "", IF(E425="Billets de train", "", IF(E425="", "", VLOOKUP(F425,Listes!$G$37:$H$39, 2, FALSE))))</f>
        <v/>
      </c>
      <c r="L425" s="225" t="str">
        <f t="shared" si="22"/>
        <v/>
      </c>
      <c r="M425" s="206"/>
      <c r="N425" s="66"/>
    </row>
    <row r="426" spans="1:14" ht="20.100000000000001" customHeight="1" x14ac:dyDescent="0.25">
      <c r="A426" s="191">
        <v>420</v>
      </c>
      <c r="B426" s="200" t="str">
        <f>IF('Frais réels'!B425="","",'Frais réels'!B425)</f>
        <v/>
      </c>
      <c r="C426" s="200" t="str">
        <f>IF('Frais réels'!C425="","",'Frais réels'!C425)</f>
        <v/>
      </c>
      <c r="D426" s="200" t="str">
        <f>IF('Frais réels'!D425="","",'Frais réels'!D425)</f>
        <v/>
      </c>
      <c r="E426" s="200" t="str">
        <f>IF('Frais réels'!E425="","",'Frais réels'!E425)</f>
        <v/>
      </c>
      <c r="F426" s="200" t="str">
        <f>IF('Frais réels'!F425="","",'Frais réels'!F425)</f>
        <v/>
      </c>
      <c r="G426" s="224" t="str">
        <f>IF('Frais réels'!G425="","",'Frais réels'!G425)</f>
        <v/>
      </c>
      <c r="H426" s="42"/>
      <c r="I426" s="203" t="str">
        <f t="shared" si="20"/>
        <v/>
      </c>
      <c r="J426" s="205" t="str">
        <f t="shared" si="21"/>
        <v/>
      </c>
      <c r="K426" s="217" t="str">
        <f>IF(F426="", "", IF(E426="Billets de train", "", IF(E426="", "", VLOOKUP(F426,Listes!$G$37:$H$39, 2, FALSE))))</f>
        <v/>
      </c>
      <c r="L426" s="225" t="str">
        <f t="shared" si="22"/>
        <v/>
      </c>
      <c r="M426" s="206"/>
      <c r="N426" s="66"/>
    </row>
    <row r="427" spans="1:14" ht="20.100000000000001" customHeight="1" x14ac:dyDescent="0.25">
      <c r="A427" s="191">
        <v>421</v>
      </c>
      <c r="B427" s="200" t="str">
        <f>IF('Frais réels'!B426="","",'Frais réels'!B426)</f>
        <v/>
      </c>
      <c r="C427" s="200" t="str">
        <f>IF('Frais réels'!C426="","",'Frais réels'!C426)</f>
        <v/>
      </c>
      <c r="D427" s="200" t="str">
        <f>IF('Frais réels'!D426="","",'Frais réels'!D426)</f>
        <v/>
      </c>
      <c r="E427" s="200" t="str">
        <f>IF('Frais réels'!E426="","",'Frais réels'!E426)</f>
        <v/>
      </c>
      <c r="F427" s="200" t="str">
        <f>IF('Frais réels'!F426="","",'Frais réels'!F426)</f>
        <v/>
      </c>
      <c r="G427" s="224" t="str">
        <f>IF('Frais réels'!G426="","",'Frais réels'!G426)</f>
        <v/>
      </c>
      <c r="H427" s="42"/>
      <c r="I427" s="203" t="str">
        <f t="shared" si="20"/>
        <v/>
      </c>
      <c r="J427" s="205" t="str">
        <f t="shared" si="21"/>
        <v/>
      </c>
      <c r="K427" s="217" t="str">
        <f>IF(F427="", "", IF(E427="Billets de train", "", IF(E427="", "", VLOOKUP(F427,Listes!$G$37:$H$39, 2, FALSE))))</f>
        <v/>
      </c>
      <c r="L427" s="225" t="str">
        <f t="shared" si="22"/>
        <v/>
      </c>
      <c r="M427" s="206"/>
      <c r="N427" s="66"/>
    </row>
    <row r="428" spans="1:14" ht="20.100000000000001" customHeight="1" x14ac:dyDescent="0.25">
      <c r="A428" s="191">
        <v>422</v>
      </c>
      <c r="B428" s="200" t="str">
        <f>IF('Frais réels'!B427="","",'Frais réels'!B427)</f>
        <v/>
      </c>
      <c r="C428" s="200" t="str">
        <f>IF('Frais réels'!C427="","",'Frais réels'!C427)</f>
        <v/>
      </c>
      <c r="D428" s="200" t="str">
        <f>IF('Frais réels'!D427="","",'Frais réels'!D427)</f>
        <v/>
      </c>
      <c r="E428" s="200" t="str">
        <f>IF('Frais réels'!E427="","",'Frais réels'!E427)</f>
        <v/>
      </c>
      <c r="F428" s="200" t="str">
        <f>IF('Frais réels'!F427="","",'Frais réels'!F427)</f>
        <v/>
      </c>
      <c r="G428" s="224" t="str">
        <f>IF('Frais réels'!G427="","",'Frais réels'!G427)</f>
        <v/>
      </c>
      <c r="H428" s="42"/>
      <c r="I428" s="203" t="str">
        <f t="shared" si="20"/>
        <v/>
      </c>
      <c r="J428" s="205" t="str">
        <f t="shared" si="21"/>
        <v/>
      </c>
      <c r="K428" s="217" t="str">
        <f>IF(F428="", "", IF(E428="Billets de train", "", IF(E428="", "", VLOOKUP(F428,Listes!$G$37:$H$39, 2, FALSE))))</f>
        <v/>
      </c>
      <c r="L428" s="225" t="str">
        <f t="shared" si="22"/>
        <v/>
      </c>
      <c r="M428" s="206"/>
      <c r="N428" s="66"/>
    </row>
    <row r="429" spans="1:14" ht="20.100000000000001" customHeight="1" x14ac:dyDescent="0.25">
      <c r="A429" s="191">
        <v>423</v>
      </c>
      <c r="B429" s="200" t="str">
        <f>IF('Frais réels'!B428="","",'Frais réels'!B428)</f>
        <v/>
      </c>
      <c r="C429" s="200" t="str">
        <f>IF('Frais réels'!C428="","",'Frais réels'!C428)</f>
        <v/>
      </c>
      <c r="D429" s="200" t="str">
        <f>IF('Frais réels'!D428="","",'Frais réels'!D428)</f>
        <v/>
      </c>
      <c r="E429" s="200" t="str">
        <f>IF('Frais réels'!E428="","",'Frais réels'!E428)</f>
        <v/>
      </c>
      <c r="F429" s="200" t="str">
        <f>IF('Frais réels'!F428="","",'Frais réels'!F428)</f>
        <v/>
      </c>
      <c r="G429" s="224" t="str">
        <f>IF('Frais réels'!G428="","",'Frais réels'!G428)</f>
        <v/>
      </c>
      <c r="H429" s="42"/>
      <c r="I429" s="203" t="str">
        <f t="shared" si="20"/>
        <v/>
      </c>
      <c r="J429" s="205" t="str">
        <f t="shared" si="21"/>
        <v/>
      </c>
      <c r="K429" s="217" t="str">
        <f>IF(F429="", "", IF(E429="Billets de train", "", IF(E429="", "", VLOOKUP(F429,Listes!$G$37:$H$39, 2, FALSE))))</f>
        <v/>
      </c>
      <c r="L429" s="225" t="str">
        <f t="shared" si="22"/>
        <v/>
      </c>
      <c r="M429" s="206"/>
      <c r="N429" s="66"/>
    </row>
    <row r="430" spans="1:14" ht="20.100000000000001" customHeight="1" x14ac:dyDescent="0.25">
      <c r="A430" s="191">
        <v>424</v>
      </c>
      <c r="B430" s="200" t="str">
        <f>IF('Frais réels'!B429="","",'Frais réels'!B429)</f>
        <v/>
      </c>
      <c r="C430" s="200" t="str">
        <f>IF('Frais réels'!C429="","",'Frais réels'!C429)</f>
        <v/>
      </c>
      <c r="D430" s="200" t="str">
        <f>IF('Frais réels'!D429="","",'Frais réels'!D429)</f>
        <v/>
      </c>
      <c r="E430" s="200" t="str">
        <f>IF('Frais réels'!E429="","",'Frais réels'!E429)</f>
        <v/>
      </c>
      <c r="F430" s="200" t="str">
        <f>IF('Frais réels'!F429="","",'Frais réels'!F429)</f>
        <v/>
      </c>
      <c r="G430" s="224" t="str">
        <f>IF('Frais réels'!G429="","",'Frais réels'!G429)</f>
        <v/>
      </c>
      <c r="H430" s="42"/>
      <c r="I430" s="203" t="str">
        <f t="shared" si="20"/>
        <v/>
      </c>
      <c r="J430" s="205" t="str">
        <f t="shared" si="21"/>
        <v/>
      </c>
      <c r="K430" s="217" t="str">
        <f>IF(F430="", "", IF(E430="Billets de train", "", IF(E430="", "", VLOOKUP(F430,Listes!$G$37:$H$39, 2, FALSE))))</f>
        <v/>
      </c>
      <c r="L430" s="225" t="str">
        <f t="shared" si="22"/>
        <v/>
      </c>
      <c r="M430" s="206"/>
      <c r="N430" s="66"/>
    </row>
    <row r="431" spans="1:14" ht="20.100000000000001" customHeight="1" x14ac:dyDescent="0.25">
      <c r="A431" s="191">
        <v>425</v>
      </c>
      <c r="B431" s="200" t="str">
        <f>IF('Frais réels'!B430="","",'Frais réels'!B430)</f>
        <v/>
      </c>
      <c r="C431" s="200" t="str">
        <f>IF('Frais réels'!C430="","",'Frais réels'!C430)</f>
        <v/>
      </c>
      <c r="D431" s="200" t="str">
        <f>IF('Frais réels'!D430="","",'Frais réels'!D430)</f>
        <v/>
      </c>
      <c r="E431" s="200" t="str">
        <f>IF('Frais réels'!E430="","",'Frais réels'!E430)</f>
        <v/>
      </c>
      <c r="F431" s="200" t="str">
        <f>IF('Frais réels'!F430="","",'Frais réels'!F430)</f>
        <v/>
      </c>
      <c r="G431" s="224" t="str">
        <f>IF('Frais réels'!G430="","",'Frais réels'!G430)</f>
        <v/>
      </c>
      <c r="H431" s="42"/>
      <c r="I431" s="203" t="str">
        <f t="shared" si="20"/>
        <v/>
      </c>
      <c r="J431" s="205" t="str">
        <f t="shared" si="21"/>
        <v/>
      </c>
      <c r="K431" s="217" t="str">
        <f>IF(F431="", "", IF(E431="Billets de train", "", IF(E431="", "", VLOOKUP(F431,Listes!$G$37:$H$39, 2, FALSE))))</f>
        <v/>
      </c>
      <c r="L431" s="225" t="str">
        <f t="shared" si="22"/>
        <v/>
      </c>
      <c r="M431" s="206"/>
      <c r="N431" s="66"/>
    </row>
    <row r="432" spans="1:14" ht="20.100000000000001" customHeight="1" x14ac:dyDescent="0.25">
      <c r="A432" s="191">
        <v>426</v>
      </c>
      <c r="B432" s="200" t="str">
        <f>IF('Frais réels'!B431="","",'Frais réels'!B431)</f>
        <v/>
      </c>
      <c r="C432" s="200" t="str">
        <f>IF('Frais réels'!C431="","",'Frais réels'!C431)</f>
        <v/>
      </c>
      <c r="D432" s="200" t="str">
        <f>IF('Frais réels'!D431="","",'Frais réels'!D431)</f>
        <v/>
      </c>
      <c r="E432" s="200" t="str">
        <f>IF('Frais réels'!E431="","",'Frais réels'!E431)</f>
        <v/>
      </c>
      <c r="F432" s="200" t="str">
        <f>IF('Frais réels'!F431="","",'Frais réels'!F431)</f>
        <v/>
      </c>
      <c r="G432" s="224" t="str">
        <f>IF('Frais réels'!G431="","",'Frais réels'!G431)</f>
        <v/>
      </c>
      <c r="H432" s="42"/>
      <c r="I432" s="203" t="str">
        <f t="shared" si="20"/>
        <v/>
      </c>
      <c r="J432" s="205" t="str">
        <f t="shared" si="21"/>
        <v/>
      </c>
      <c r="K432" s="217" t="str">
        <f>IF(F432="", "", IF(E432="Billets de train", "", IF(E432="", "", VLOOKUP(F432,Listes!$G$37:$H$39, 2, FALSE))))</f>
        <v/>
      </c>
      <c r="L432" s="225" t="str">
        <f t="shared" si="22"/>
        <v/>
      </c>
      <c r="M432" s="206"/>
      <c r="N432" s="66"/>
    </row>
    <row r="433" spans="1:14" ht="20.100000000000001" customHeight="1" x14ac:dyDescent="0.25">
      <c r="A433" s="191">
        <v>427</v>
      </c>
      <c r="B433" s="200" t="str">
        <f>IF('Frais réels'!B432="","",'Frais réels'!B432)</f>
        <v/>
      </c>
      <c r="C433" s="200" t="str">
        <f>IF('Frais réels'!C432="","",'Frais réels'!C432)</f>
        <v/>
      </c>
      <c r="D433" s="200" t="str">
        <f>IF('Frais réels'!D432="","",'Frais réels'!D432)</f>
        <v/>
      </c>
      <c r="E433" s="200" t="str">
        <f>IF('Frais réels'!E432="","",'Frais réels'!E432)</f>
        <v/>
      </c>
      <c r="F433" s="200" t="str">
        <f>IF('Frais réels'!F432="","",'Frais réels'!F432)</f>
        <v/>
      </c>
      <c r="G433" s="224" t="str">
        <f>IF('Frais réels'!G432="","",'Frais réels'!G432)</f>
        <v/>
      </c>
      <c r="H433" s="42"/>
      <c r="I433" s="203" t="str">
        <f t="shared" si="20"/>
        <v/>
      </c>
      <c r="J433" s="205" t="str">
        <f t="shared" si="21"/>
        <v/>
      </c>
      <c r="K433" s="217" t="str">
        <f>IF(F433="", "", IF(E433="Billets de train", "", IF(E433="", "", VLOOKUP(F433,Listes!$G$37:$H$39, 2, FALSE))))</f>
        <v/>
      </c>
      <c r="L433" s="225" t="str">
        <f t="shared" si="22"/>
        <v/>
      </c>
      <c r="M433" s="206"/>
      <c r="N433" s="66"/>
    </row>
    <row r="434" spans="1:14" ht="20.100000000000001" customHeight="1" x14ac:dyDescent="0.25">
      <c r="A434" s="191">
        <v>428</v>
      </c>
      <c r="B434" s="200" t="str">
        <f>IF('Frais réels'!B433="","",'Frais réels'!B433)</f>
        <v/>
      </c>
      <c r="C434" s="200" t="str">
        <f>IF('Frais réels'!C433="","",'Frais réels'!C433)</f>
        <v/>
      </c>
      <c r="D434" s="200" t="str">
        <f>IF('Frais réels'!D433="","",'Frais réels'!D433)</f>
        <v/>
      </c>
      <c r="E434" s="200" t="str">
        <f>IF('Frais réels'!E433="","",'Frais réels'!E433)</f>
        <v/>
      </c>
      <c r="F434" s="200" t="str">
        <f>IF('Frais réels'!F433="","",'Frais réels'!F433)</f>
        <v/>
      </c>
      <c r="G434" s="224" t="str">
        <f>IF('Frais réels'!G433="","",'Frais réels'!G433)</f>
        <v/>
      </c>
      <c r="H434" s="42"/>
      <c r="I434" s="203" t="str">
        <f t="shared" si="20"/>
        <v/>
      </c>
      <c r="J434" s="205" t="str">
        <f t="shared" si="21"/>
        <v/>
      </c>
      <c r="K434" s="217" t="str">
        <f>IF(F434="", "", IF(E434="Billets de train", "", IF(E434="", "", VLOOKUP(F434,Listes!$G$37:$H$39, 2, FALSE))))</f>
        <v/>
      </c>
      <c r="L434" s="225" t="str">
        <f t="shared" si="22"/>
        <v/>
      </c>
      <c r="M434" s="206"/>
      <c r="N434" s="66"/>
    </row>
    <row r="435" spans="1:14" ht="20.100000000000001" customHeight="1" x14ac:dyDescent="0.25">
      <c r="A435" s="191">
        <v>429</v>
      </c>
      <c r="B435" s="200" t="str">
        <f>IF('Frais réels'!B434="","",'Frais réels'!B434)</f>
        <v/>
      </c>
      <c r="C435" s="200" t="str">
        <f>IF('Frais réels'!C434="","",'Frais réels'!C434)</f>
        <v/>
      </c>
      <c r="D435" s="200" t="str">
        <f>IF('Frais réels'!D434="","",'Frais réels'!D434)</f>
        <v/>
      </c>
      <c r="E435" s="200" t="str">
        <f>IF('Frais réels'!E434="","",'Frais réels'!E434)</f>
        <v/>
      </c>
      <c r="F435" s="200" t="str">
        <f>IF('Frais réels'!F434="","",'Frais réels'!F434)</f>
        <v/>
      </c>
      <c r="G435" s="224" t="str">
        <f>IF('Frais réels'!G434="","",'Frais réels'!G434)</f>
        <v/>
      </c>
      <c r="H435" s="42"/>
      <c r="I435" s="203" t="str">
        <f t="shared" si="20"/>
        <v/>
      </c>
      <c r="J435" s="205" t="str">
        <f t="shared" si="21"/>
        <v/>
      </c>
      <c r="K435" s="217" t="str">
        <f>IF(F435="", "", IF(E435="Billets de train", "", IF(E435="", "", VLOOKUP(F435,Listes!$G$37:$H$39, 2, FALSE))))</f>
        <v/>
      </c>
      <c r="L435" s="225" t="str">
        <f t="shared" si="22"/>
        <v/>
      </c>
      <c r="M435" s="206"/>
      <c r="N435" s="66"/>
    </row>
    <row r="436" spans="1:14" ht="20.100000000000001" customHeight="1" x14ac:dyDescent="0.25">
      <c r="A436" s="191">
        <v>430</v>
      </c>
      <c r="B436" s="200" t="str">
        <f>IF('Frais réels'!B435="","",'Frais réels'!B435)</f>
        <v/>
      </c>
      <c r="C436" s="200" t="str">
        <f>IF('Frais réels'!C435="","",'Frais réels'!C435)</f>
        <v/>
      </c>
      <c r="D436" s="200" t="str">
        <f>IF('Frais réels'!D435="","",'Frais réels'!D435)</f>
        <v/>
      </c>
      <c r="E436" s="200" t="str">
        <f>IF('Frais réels'!E435="","",'Frais réels'!E435)</f>
        <v/>
      </c>
      <c r="F436" s="200" t="str">
        <f>IF('Frais réels'!F435="","",'Frais réels'!F435)</f>
        <v/>
      </c>
      <c r="G436" s="224" t="str">
        <f>IF('Frais réels'!G435="","",'Frais réels'!G435)</f>
        <v/>
      </c>
      <c r="H436" s="42"/>
      <c r="I436" s="203" t="str">
        <f t="shared" si="20"/>
        <v/>
      </c>
      <c r="J436" s="205" t="str">
        <f t="shared" si="21"/>
        <v/>
      </c>
      <c r="K436" s="217" t="str">
        <f>IF(F436="", "", IF(E436="Billets de train", "", IF(E436="", "", VLOOKUP(F436,Listes!$G$37:$H$39, 2, FALSE))))</f>
        <v/>
      </c>
      <c r="L436" s="225" t="str">
        <f t="shared" si="22"/>
        <v/>
      </c>
      <c r="M436" s="206"/>
      <c r="N436" s="66"/>
    </row>
    <row r="437" spans="1:14" ht="20.100000000000001" customHeight="1" x14ac:dyDescent="0.25">
      <c r="A437" s="191">
        <v>431</v>
      </c>
      <c r="B437" s="200" t="str">
        <f>IF('Frais réels'!B436="","",'Frais réels'!B436)</f>
        <v/>
      </c>
      <c r="C437" s="200" t="str">
        <f>IF('Frais réels'!C436="","",'Frais réels'!C436)</f>
        <v/>
      </c>
      <c r="D437" s="200" t="str">
        <f>IF('Frais réels'!D436="","",'Frais réels'!D436)</f>
        <v/>
      </c>
      <c r="E437" s="200" t="str">
        <f>IF('Frais réels'!E436="","",'Frais réels'!E436)</f>
        <v/>
      </c>
      <c r="F437" s="200" t="str">
        <f>IF('Frais réels'!F436="","",'Frais réels'!F436)</f>
        <v/>
      </c>
      <c r="G437" s="224" t="str">
        <f>IF('Frais réels'!G436="","",'Frais réels'!G436)</f>
        <v/>
      </c>
      <c r="H437" s="42"/>
      <c r="I437" s="203" t="str">
        <f t="shared" si="20"/>
        <v/>
      </c>
      <c r="J437" s="205" t="str">
        <f t="shared" si="21"/>
        <v/>
      </c>
      <c r="K437" s="217" t="str">
        <f>IF(F437="", "", IF(E437="Billets de train", "", IF(E437="", "", VLOOKUP(F437,Listes!$G$37:$H$39, 2, FALSE))))</f>
        <v/>
      </c>
      <c r="L437" s="225" t="str">
        <f t="shared" si="22"/>
        <v/>
      </c>
      <c r="M437" s="206"/>
      <c r="N437" s="66"/>
    </row>
    <row r="438" spans="1:14" ht="20.100000000000001" customHeight="1" x14ac:dyDescent="0.25">
      <c r="A438" s="191">
        <v>432</v>
      </c>
      <c r="B438" s="200" t="str">
        <f>IF('Frais réels'!B437="","",'Frais réels'!B437)</f>
        <v/>
      </c>
      <c r="C438" s="200" t="str">
        <f>IF('Frais réels'!C437="","",'Frais réels'!C437)</f>
        <v/>
      </c>
      <c r="D438" s="200" t="str">
        <f>IF('Frais réels'!D437="","",'Frais réels'!D437)</f>
        <v/>
      </c>
      <c r="E438" s="200" t="str">
        <f>IF('Frais réels'!E437="","",'Frais réels'!E437)</f>
        <v/>
      </c>
      <c r="F438" s="200" t="str">
        <f>IF('Frais réels'!F437="","",'Frais réels'!F437)</f>
        <v/>
      </c>
      <c r="G438" s="224" t="str">
        <f>IF('Frais réels'!G437="","",'Frais réels'!G437)</f>
        <v/>
      </c>
      <c r="H438" s="42"/>
      <c r="I438" s="203" t="str">
        <f t="shared" si="20"/>
        <v/>
      </c>
      <c r="J438" s="205" t="str">
        <f t="shared" si="21"/>
        <v/>
      </c>
      <c r="K438" s="217" t="str">
        <f>IF(F438="", "", IF(E438="Billets de train", "", IF(E438="", "", VLOOKUP(F438,Listes!$G$37:$H$39, 2, FALSE))))</f>
        <v/>
      </c>
      <c r="L438" s="225" t="str">
        <f t="shared" si="22"/>
        <v/>
      </c>
      <c r="M438" s="206"/>
      <c r="N438" s="66"/>
    </row>
    <row r="439" spans="1:14" ht="20.100000000000001" customHeight="1" x14ac:dyDescent="0.25">
      <c r="A439" s="191">
        <v>433</v>
      </c>
      <c r="B439" s="200" t="str">
        <f>IF('Frais réels'!B438="","",'Frais réels'!B438)</f>
        <v/>
      </c>
      <c r="C439" s="200" t="str">
        <f>IF('Frais réels'!C438="","",'Frais réels'!C438)</f>
        <v/>
      </c>
      <c r="D439" s="200" t="str">
        <f>IF('Frais réels'!D438="","",'Frais réels'!D438)</f>
        <v/>
      </c>
      <c r="E439" s="200" t="str">
        <f>IF('Frais réels'!E438="","",'Frais réels'!E438)</f>
        <v/>
      </c>
      <c r="F439" s="200" t="str">
        <f>IF('Frais réels'!F438="","",'Frais réels'!F438)</f>
        <v/>
      </c>
      <c r="G439" s="224" t="str">
        <f>IF('Frais réels'!G438="","",'Frais réels'!G438)</f>
        <v/>
      </c>
      <c r="H439" s="42"/>
      <c r="I439" s="203" t="str">
        <f t="shared" si="20"/>
        <v/>
      </c>
      <c r="J439" s="205" t="str">
        <f t="shared" si="21"/>
        <v/>
      </c>
      <c r="K439" s="217" t="str">
        <f>IF(F439="", "", IF(E439="Billets de train", "", IF(E439="", "", VLOOKUP(F439,Listes!$G$37:$H$39, 2, FALSE))))</f>
        <v/>
      </c>
      <c r="L439" s="225" t="str">
        <f t="shared" si="22"/>
        <v/>
      </c>
      <c r="M439" s="206"/>
      <c r="N439" s="66"/>
    </row>
    <row r="440" spans="1:14" ht="20.100000000000001" customHeight="1" x14ac:dyDescent="0.25">
      <c r="A440" s="191">
        <v>434</v>
      </c>
      <c r="B440" s="200" t="str">
        <f>IF('Frais réels'!B439="","",'Frais réels'!B439)</f>
        <v/>
      </c>
      <c r="C440" s="200" t="str">
        <f>IF('Frais réels'!C439="","",'Frais réels'!C439)</f>
        <v/>
      </c>
      <c r="D440" s="200" t="str">
        <f>IF('Frais réels'!D439="","",'Frais réels'!D439)</f>
        <v/>
      </c>
      <c r="E440" s="200" t="str">
        <f>IF('Frais réels'!E439="","",'Frais réels'!E439)</f>
        <v/>
      </c>
      <c r="F440" s="200" t="str">
        <f>IF('Frais réels'!F439="","",'Frais réels'!F439)</f>
        <v/>
      </c>
      <c r="G440" s="224" t="str">
        <f>IF('Frais réels'!G439="","",'Frais réels'!G439)</f>
        <v/>
      </c>
      <c r="H440" s="42"/>
      <c r="I440" s="203" t="str">
        <f t="shared" si="20"/>
        <v/>
      </c>
      <c r="J440" s="205" t="str">
        <f t="shared" si="21"/>
        <v/>
      </c>
      <c r="K440" s="217" t="str">
        <f>IF(F440="", "", IF(E440="Billets de train", "", IF(E440="", "", VLOOKUP(F440,Listes!$G$37:$H$39, 2, FALSE))))</f>
        <v/>
      </c>
      <c r="L440" s="225" t="str">
        <f t="shared" si="22"/>
        <v/>
      </c>
      <c r="M440" s="206"/>
      <c r="N440" s="66"/>
    </row>
    <row r="441" spans="1:14" ht="20.100000000000001" customHeight="1" x14ac:dyDescent="0.25">
      <c r="A441" s="191">
        <v>435</v>
      </c>
      <c r="B441" s="200" t="str">
        <f>IF('Frais réels'!B440="","",'Frais réels'!B440)</f>
        <v/>
      </c>
      <c r="C441" s="200" t="str">
        <f>IF('Frais réels'!C440="","",'Frais réels'!C440)</f>
        <v/>
      </c>
      <c r="D441" s="200" t="str">
        <f>IF('Frais réels'!D440="","",'Frais réels'!D440)</f>
        <v/>
      </c>
      <c r="E441" s="200" t="str">
        <f>IF('Frais réels'!E440="","",'Frais réels'!E440)</f>
        <v/>
      </c>
      <c r="F441" s="200" t="str">
        <f>IF('Frais réels'!F440="","",'Frais réels'!F440)</f>
        <v/>
      </c>
      <c r="G441" s="224" t="str">
        <f>IF('Frais réels'!G440="","",'Frais réels'!G440)</f>
        <v/>
      </c>
      <c r="H441" s="42"/>
      <c r="I441" s="203" t="str">
        <f t="shared" si="20"/>
        <v/>
      </c>
      <c r="J441" s="205" t="str">
        <f t="shared" si="21"/>
        <v/>
      </c>
      <c r="K441" s="217" t="str">
        <f>IF(F441="", "", IF(E441="Billets de train", "", IF(E441="", "", VLOOKUP(F441,Listes!$G$37:$H$39, 2, FALSE))))</f>
        <v/>
      </c>
      <c r="L441" s="225" t="str">
        <f t="shared" si="22"/>
        <v/>
      </c>
      <c r="M441" s="206"/>
      <c r="N441" s="66"/>
    </row>
    <row r="442" spans="1:14" ht="20.100000000000001" customHeight="1" x14ac:dyDescent="0.25">
      <c r="A442" s="191">
        <v>436</v>
      </c>
      <c r="B442" s="200" t="str">
        <f>IF('Frais réels'!B441="","",'Frais réels'!B441)</f>
        <v/>
      </c>
      <c r="C442" s="200" t="str">
        <f>IF('Frais réels'!C441="","",'Frais réels'!C441)</f>
        <v/>
      </c>
      <c r="D442" s="200" t="str">
        <f>IF('Frais réels'!D441="","",'Frais réels'!D441)</f>
        <v/>
      </c>
      <c r="E442" s="200" t="str">
        <f>IF('Frais réels'!E441="","",'Frais réels'!E441)</f>
        <v/>
      </c>
      <c r="F442" s="200" t="str">
        <f>IF('Frais réels'!F441="","",'Frais réels'!F441)</f>
        <v/>
      </c>
      <c r="G442" s="224" t="str">
        <f>IF('Frais réels'!G441="","",'Frais réels'!G441)</f>
        <v/>
      </c>
      <c r="H442" s="42"/>
      <c r="I442" s="203" t="str">
        <f t="shared" si="20"/>
        <v/>
      </c>
      <c r="J442" s="205" t="str">
        <f t="shared" si="21"/>
        <v/>
      </c>
      <c r="K442" s="217" t="str">
        <f>IF(F442="", "", IF(E442="Billets de train", "", IF(E442="", "", VLOOKUP(F442,Listes!$G$37:$H$39, 2, FALSE))))</f>
        <v/>
      </c>
      <c r="L442" s="225" t="str">
        <f t="shared" si="22"/>
        <v/>
      </c>
      <c r="M442" s="206"/>
      <c r="N442" s="66"/>
    </row>
    <row r="443" spans="1:14" ht="20.100000000000001" customHeight="1" x14ac:dyDescent="0.25">
      <c r="A443" s="191">
        <v>437</v>
      </c>
      <c r="B443" s="200" t="str">
        <f>IF('Frais réels'!B442="","",'Frais réels'!B442)</f>
        <v/>
      </c>
      <c r="C443" s="200" t="str">
        <f>IF('Frais réels'!C442="","",'Frais réels'!C442)</f>
        <v/>
      </c>
      <c r="D443" s="200" t="str">
        <f>IF('Frais réels'!D442="","",'Frais réels'!D442)</f>
        <v/>
      </c>
      <c r="E443" s="200" t="str">
        <f>IF('Frais réels'!E442="","",'Frais réels'!E442)</f>
        <v/>
      </c>
      <c r="F443" s="200" t="str">
        <f>IF('Frais réels'!F442="","",'Frais réels'!F442)</f>
        <v/>
      </c>
      <c r="G443" s="224" t="str">
        <f>IF('Frais réels'!G442="","",'Frais réels'!G442)</f>
        <v/>
      </c>
      <c r="H443" s="42"/>
      <c r="I443" s="203" t="str">
        <f t="shared" si="20"/>
        <v/>
      </c>
      <c r="J443" s="205" t="str">
        <f t="shared" si="21"/>
        <v/>
      </c>
      <c r="K443" s="217" t="str">
        <f>IF(F443="", "", IF(E443="Billets de train", "", IF(E443="", "", VLOOKUP(F443,Listes!$G$37:$H$39, 2, FALSE))))</f>
        <v/>
      </c>
      <c r="L443" s="225" t="str">
        <f t="shared" si="22"/>
        <v/>
      </c>
      <c r="M443" s="206"/>
      <c r="N443" s="66"/>
    </row>
    <row r="444" spans="1:14" ht="20.100000000000001" customHeight="1" x14ac:dyDescent="0.25">
      <c r="A444" s="191">
        <v>438</v>
      </c>
      <c r="B444" s="200" t="str">
        <f>IF('Frais réels'!B443="","",'Frais réels'!B443)</f>
        <v/>
      </c>
      <c r="C444" s="200" t="str">
        <f>IF('Frais réels'!C443="","",'Frais réels'!C443)</f>
        <v/>
      </c>
      <c r="D444" s="200" t="str">
        <f>IF('Frais réels'!D443="","",'Frais réels'!D443)</f>
        <v/>
      </c>
      <c r="E444" s="200" t="str">
        <f>IF('Frais réels'!E443="","",'Frais réels'!E443)</f>
        <v/>
      </c>
      <c r="F444" s="200" t="str">
        <f>IF('Frais réels'!F443="","",'Frais réels'!F443)</f>
        <v/>
      </c>
      <c r="G444" s="224" t="str">
        <f>IF('Frais réels'!G443="","",'Frais réels'!G443)</f>
        <v/>
      </c>
      <c r="H444" s="42"/>
      <c r="I444" s="203" t="str">
        <f t="shared" si="20"/>
        <v/>
      </c>
      <c r="J444" s="205" t="str">
        <f t="shared" si="21"/>
        <v/>
      </c>
      <c r="K444" s="217" t="str">
        <f>IF(F444="", "", IF(E444="Billets de train", "", IF(E444="", "", VLOOKUP(F444,Listes!$G$37:$H$39, 2, FALSE))))</f>
        <v/>
      </c>
      <c r="L444" s="225" t="str">
        <f t="shared" si="22"/>
        <v/>
      </c>
      <c r="M444" s="206"/>
      <c r="N444" s="66"/>
    </row>
    <row r="445" spans="1:14" ht="20.100000000000001" customHeight="1" x14ac:dyDescent="0.25">
      <c r="A445" s="191">
        <v>439</v>
      </c>
      <c r="B445" s="200" t="str">
        <f>IF('Frais réels'!B444="","",'Frais réels'!B444)</f>
        <v/>
      </c>
      <c r="C445" s="200" t="str">
        <f>IF('Frais réels'!C444="","",'Frais réels'!C444)</f>
        <v/>
      </c>
      <c r="D445" s="200" t="str">
        <f>IF('Frais réels'!D444="","",'Frais réels'!D444)</f>
        <v/>
      </c>
      <c r="E445" s="200" t="str">
        <f>IF('Frais réels'!E444="","",'Frais réels'!E444)</f>
        <v/>
      </c>
      <c r="F445" s="200" t="str">
        <f>IF('Frais réels'!F444="","",'Frais réels'!F444)</f>
        <v/>
      </c>
      <c r="G445" s="224" t="str">
        <f>IF('Frais réels'!G444="","",'Frais réels'!G444)</f>
        <v/>
      </c>
      <c r="H445" s="42"/>
      <c r="I445" s="203" t="str">
        <f t="shared" si="20"/>
        <v/>
      </c>
      <c r="J445" s="205" t="str">
        <f t="shared" si="21"/>
        <v/>
      </c>
      <c r="K445" s="217" t="str">
        <f>IF(F445="", "", IF(E445="Billets de train", "", IF(E445="", "", VLOOKUP(F445,Listes!$G$37:$H$39, 2, FALSE))))</f>
        <v/>
      </c>
      <c r="L445" s="225" t="str">
        <f t="shared" si="22"/>
        <v/>
      </c>
      <c r="M445" s="206"/>
      <c r="N445" s="66"/>
    </row>
    <row r="446" spans="1:14" ht="20.100000000000001" customHeight="1" x14ac:dyDescent="0.25">
      <c r="A446" s="191">
        <v>440</v>
      </c>
      <c r="B446" s="200" t="str">
        <f>IF('Frais réels'!B445="","",'Frais réels'!B445)</f>
        <v/>
      </c>
      <c r="C446" s="200" t="str">
        <f>IF('Frais réels'!C445="","",'Frais réels'!C445)</f>
        <v/>
      </c>
      <c r="D446" s="200" t="str">
        <f>IF('Frais réels'!D445="","",'Frais réels'!D445)</f>
        <v/>
      </c>
      <c r="E446" s="200" t="str">
        <f>IF('Frais réels'!E445="","",'Frais réels'!E445)</f>
        <v/>
      </c>
      <c r="F446" s="200" t="str">
        <f>IF('Frais réels'!F445="","",'Frais réels'!F445)</f>
        <v/>
      </c>
      <c r="G446" s="224" t="str">
        <f>IF('Frais réels'!G445="","",'Frais réels'!G445)</f>
        <v/>
      </c>
      <c r="H446" s="42"/>
      <c r="I446" s="203" t="str">
        <f t="shared" si="20"/>
        <v/>
      </c>
      <c r="J446" s="205" t="str">
        <f t="shared" si="21"/>
        <v/>
      </c>
      <c r="K446" s="217" t="str">
        <f>IF(F446="", "", IF(E446="Billets de train", "", IF(E446="", "", VLOOKUP(F446,Listes!$G$37:$H$39, 2, FALSE))))</f>
        <v/>
      </c>
      <c r="L446" s="225" t="str">
        <f t="shared" si="22"/>
        <v/>
      </c>
      <c r="M446" s="206"/>
      <c r="N446" s="66"/>
    </row>
    <row r="447" spans="1:14" ht="20.100000000000001" customHeight="1" x14ac:dyDescent="0.25">
      <c r="A447" s="191">
        <v>441</v>
      </c>
      <c r="B447" s="200" t="str">
        <f>IF('Frais réels'!B446="","",'Frais réels'!B446)</f>
        <v/>
      </c>
      <c r="C447" s="200" t="str">
        <f>IF('Frais réels'!C446="","",'Frais réels'!C446)</f>
        <v/>
      </c>
      <c r="D447" s="200" t="str">
        <f>IF('Frais réels'!D446="","",'Frais réels'!D446)</f>
        <v/>
      </c>
      <c r="E447" s="200" t="str">
        <f>IF('Frais réels'!E446="","",'Frais réels'!E446)</f>
        <v/>
      </c>
      <c r="F447" s="200" t="str">
        <f>IF('Frais réels'!F446="","",'Frais réels'!F446)</f>
        <v/>
      </c>
      <c r="G447" s="224" t="str">
        <f>IF('Frais réels'!G446="","",'Frais réels'!G446)</f>
        <v/>
      </c>
      <c r="H447" s="42"/>
      <c r="I447" s="203" t="str">
        <f t="shared" si="20"/>
        <v/>
      </c>
      <c r="J447" s="205" t="str">
        <f t="shared" si="21"/>
        <v/>
      </c>
      <c r="K447" s="217" t="str">
        <f>IF(F447="", "", IF(E447="Billets de train", "", IF(E447="", "", VLOOKUP(F447,Listes!$G$37:$H$39, 2, FALSE))))</f>
        <v/>
      </c>
      <c r="L447" s="225" t="str">
        <f t="shared" si="22"/>
        <v/>
      </c>
      <c r="M447" s="206"/>
      <c r="N447" s="66"/>
    </row>
    <row r="448" spans="1:14" ht="20.100000000000001" customHeight="1" x14ac:dyDescent="0.25">
      <c r="A448" s="191">
        <v>442</v>
      </c>
      <c r="B448" s="200" t="str">
        <f>IF('Frais réels'!B447="","",'Frais réels'!B447)</f>
        <v/>
      </c>
      <c r="C448" s="200" t="str">
        <f>IF('Frais réels'!C447="","",'Frais réels'!C447)</f>
        <v/>
      </c>
      <c r="D448" s="200" t="str">
        <f>IF('Frais réels'!D447="","",'Frais réels'!D447)</f>
        <v/>
      </c>
      <c r="E448" s="200" t="str">
        <f>IF('Frais réels'!E447="","",'Frais réels'!E447)</f>
        <v/>
      </c>
      <c r="F448" s="200" t="str">
        <f>IF('Frais réels'!F447="","",'Frais réels'!F447)</f>
        <v/>
      </c>
      <c r="G448" s="224" t="str">
        <f>IF('Frais réels'!G447="","",'Frais réels'!G447)</f>
        <v/>
      </c>
      <c r="H448" s="42"/>
      <c r="I448" s="203" t="str">
        <f t="shared" si="20"/>
        <v/>
      </c>
      <c r="J448" s="205" t="str">
        <f t="shared" si="21"/>
        <v/>
      </c>
      <c r="K448" s="217" t="str">
        <f>IF(F448="", "", IF(E448="Billets de train", "", IF(E448="", "", VLOOKUP(F448,Listes!$G$37:$H$39, 2, FALSE))))</f>
        <v/>
      </c>
      <c r="L448" s="225" t="str">
        <f t="shared" si="22"/>
        <v/>
      </c>
      <c r="M448" s="206"/>
      <c r="N448" s="66"/>
    </row>
    <row r="449" spans="1:14" ht="20.100000000000001" customHeight="1" x14ac:dyDescent="0.25">
      <c r="A449" s="191">
        <v>443</v>
      </c>
      <c r="B449" s="200" t="str">
        <f>IF('Frais réels'!B448="","",'Frais réels'!B448)</f>
        <v/>
      </c>
      <c r="C449" s="200" t="str">
        <f>IF('Frais réels'!C448="","",'Frais réels'!C448)</f>
        <v/>
      </c>
      <c r="D449" s="200" t="str">
        <f>IF('Frais réels'!D448="","",'Frais réels'!D448)</f>
        <v/>
      </c>
      <c r="E449" s="200" t="str">
        <f>IF('Frais réels'!E448="","",'Frais réels'!E448)</f>
        <v/>
      </c>
      <c r="F449" s="200" t="str">
        <f>IF('Frais réels'!F448="","",'Frais réels'!F448)</f>
        <v/>
      </c>
      <c r="G449" s="224" t="str">
        <f>IF('Frais réels'!G448="","",'Frais réels'!G448)</f>
        <v/>
      </c>
      <c r="H449" s="42"/>
      <c r="I449" s="203" t="str">
        <f t="shared" si="20"/>
        <v/>
      </c>
      <c r="J449" s="205" t="str">
        <f t="shared" si="21"/>
        <v/>
      </c>
      <c r="K449" s="217" t="str">
        <f>IF(F449="", "", IF(E449="Billets de train", "", IF(E449="", "", VLOOKUP(F449,Listes!$G$37:$H$39, 2, FALSE))))</f>
        <v/>
      </c>
      <c r="L449" s="225" t="str">
        <f t="shared" si="22"/>
        <v/>
      </c>
      <c r="M449" s="206"/>
      <c r="N449" s="66"/>
    </row>
    <row r="450" spans="1:14" ht="20.100000000000001" customHeight="1" x14ac:dyDescent="0.25">
      <c r="A450" s="191">
        <v>444</v>
      </c>
      <c r="B450" s="200" t="str">
        <f>IF('Frais réels'!B449="","",'Frais réels'!B449)</f>
        <v/>
      </c>
      <c r="C450" s="200" t="str">
        <f>IF('Frais réels'!C449="","",'Frais réels'!C449)</f>
        <v/>
      </c>
      <c r="D450" s="200" t="str">
        <f>IF('Frais réels'!D449="","",'Frais réels'!D449)</f>
        <v/>
      </c>
      <c r="E450" s="200" t="str">
        <f>IF('Frais réels'!E449="","",'Frais réels'!E449)</f>
        <v/>
      </c>
      <c r="F450" s="200" t="str">
        <f>IF('Frais réels'!F449="","",'Frais réels'!F449)</f>
        <v/>
      </c>
      <c r="G450" s="224" t="str">
        <f>IF('Frais réels'!G449="","",'Frais réels'!G449)</f>
        <v/>
      </c>
      <c r="H450" s="42"/>
      <c r="I450" s="203" t="str">
        <f t="shared" si="20"/>
        <v/>
      </c>
      <c r="J450" s="205" t="str">
        <f t="shared" si="21"/>
        <v/>
      </c>
      <c r="K450" s="217" t="str">
        <f>IF(F450="", "", IF(E450="Billets de train", "", IF(E450="", "", VLOOKUP(F450,Listes!$G$37:$H$39, 2, FALSE))))</f>
        <v/>
      </c>
      <c r="L450" s="225" t="str">
        <f t="shared" si="22"/>
        <v/>
      </c>
      <c r="M450" s="206"/>
      <c r="N450" s="66"/>
    </row>
    <row r="451" spans="1:14" ht="20.100000000000001" customHeight="1" x14ac:dyDescent="0.25">
      <c r="A451" s="191">
        <v>445</v>
      </c>
      <c r="B451" s="200" t="str">
        <f>IF('Frais réels'!B450="","",'Frais réels'!B450)</f>
        <v/>
      </c>
      <c r="C451" s="200" t="str">
        <f>IF('Frais réels'!C450="","",'Frais réels'!C450)</f>
        <v/>
      </c>
      <c r="D451" s="200" t="str">
        <f>IF('Frais réels'!D450="","",'Frais réels'!D450)</f>
        <v/>
      </c>
      <c r="E451" s="200" t="str">
        <f>IF('Frais réels'!E450="","",'Frais réels'!E450)</f>
        <v/>
      </c>
      <c r="F451" s="200" t="str">
        <f>IF('Frais réels'!F450="","",'Frais réels'!F450)</f>
        <v/>
      </c>
      <c r="G451" s="224" t="str">
        <f>IF('Frais réels'!G450="","",'Frais réels'!G450)</f>
        <v/>
      </c>
      <c r="H451" s="42"/>
      <c r="I451" s="203" t="str">
        <f t="shared" si="20"/>
        <v/>
      </c>
      <c r="J451" s="205" t="str">
        <f t="shared" si="21"/>
        <v/>
      </c>
      <c r="K451" s="217" t="str">
        <f>IF(F451="", "", IF(E451="Billets de train", "", IF(E451="", "", VLOOKUP(F451,Listes!$G$37:$H$39, 2, FALSE))))</f>
        <v/>
      </c>
      <c r="L451" s="225" t="str">
        <f t="shared" si="22"/>
        <v/>
      </c>
      <c r="M451" s="206"/>
      <c r="N451" s="66"/>
    </row>
    <row r="452" spans="1:14" ht="20.100000000000001" customHeight="1" x14ac:dyDescent="0.25">
      <c r="A452" s="191">
        <v>446</v>
      </c>
      <c r="B452" s="200" t="str">
        <f>IF('Frais réels'!B451="","",'Frais réels'!B451)</f>
        <v/>
      </c>
      <c r="C452" s="200" t="str">
        <f>IF('Frais réels'!C451="","",'Frais réels'!C451)</f>
        <v/>
      </c>
      <c r="D452" s="200" t="str">
        <f>IF('Frais réels'!D451="","",'Frais réels'!D451)</f>
        <v/>
      </c>
      <c r="E452" s="200" t="str">
        <f>IF('Frais réels'!E451="","",'Frais réels'!E451)</f>
        <v/>
      </c>
      <c r="F452" s="200" t="str">
        <f>IF('Frais réels'!F451="","",'Frais réels'!F451)</f>
        <v/>
      </c>
      <c r="G452" s="224" t="str">
        <f>IF('Frais réels'!G451="","",'Frais réels'!G451)</f>
        <v/>
      </c>
      <c r="H452" s="42"/>
      <c r="I452" s="203" t="str">
        <f t="shared" si="20"/>
        <v/>
      </c>
      <c r="J452" s="205" t="str">
        <f t="shared" si="21"/>
        <v/>
      </c>
      <c r="K452" s="217" t="str">
        <f>IF(F452="", "", IF(E452="Billets de train", "", IF(E452="", "", VLOOKUP(F452,Listes!$G$37:$H$39, 2, FALSE))))</f>
        <v/>
      </c>
      <c r="L452" s="225" t="str">
        <f t="shared" si="22"/>
        <v/>
      </c>
      <c r="M452" s="206"/>
      <c r="N452" s="66"/>
    </row>
    <row r="453" spans="1:14" ht="20.100000000000001" customHeight="1" x14ac:dyDescent="0.25">
      <c r="A453" s="191">
        <v>447</v>
      </c>
      <c r="B453" s="200" t="str">
        <f>IF('Frais réels'!B452="","",'Frais réels'!B452)</f>
        <v/>
      </c>
      <c r="C453" s="200" t="str">
        <f>IF('Frais réels'!C452="","",'Frais réels'!C452)</f>
        <v/>
      </c>
      <c r="D453" s="200" t="str">
        <f>IF('Frais réels'!D452="","",'Frais réels'!D452)</f>
        <v/>
      </c>
      <c r="E453" s="200" t="str">
        <f>IF('Frais réels'!E452="","",'Frais réels'!E452)</f>
        <v/>
      </c>
      <c r="F453" s="200" t="str">
        <f>IF('Frais réels'!F452="","",'Frais réels'!F452)</f>
        <v/>
      </c>
      <c r="G453" s="224" t="str">
        <f>IF('Frais réels'!G452="","",'Frais réels'!G452)</f>
        <v/>
      </c>
      <c r="H453" s="42"/>
      <c r="I453" s="203" t="str">
        <f t="shared" si="20"/>
        <v/>
      </c>
      <c r="J453" s="205" t="str">
        <f t="shared" si="21"/>
        <v/>
      </c>
      <c r="K453" s="217" t="str">
        <f>IF(F453="", "", IF(E453="Billets de train", "", IF(E453="", "", VLOOKUP(F453,Listes!$G$37:$H$39, 2, FALSE))))</f>
        <v/>
      </c>
      <c r="L453" s="225" t="str">
        <f t="shared" si="22"/>
        <v/>
      </c>
      <c r="M453" s="206"/>
      <c r="N453" s="66"/>
    </row>
    <row r="454" spans="1:14" ht="20.100000000000001" customHeight="1" x14ac:dyDescent="0.25">
      <c r="A454" s="191">
        <v>448</v>
      </c>
      <c r="B454" s="200" t="str">
        <f>IF('Frais réels'!B453="","",'Frais réels'!B453)</f>
        <v/>
      </c>
      <c r="C454" s="200" t="str">
        <f>IF('Frais réels'!C453="","",'Frais réels'!C453)</f>
        <v/>
      </c>
      <c r="D454" s="200" t="str">
        <f>IF('Frais réels'!D453="","",'Frais réels'!D453)</f>
        <v/>
      </c>
      <c r="E454" s="200" t="str">
        <f>IF('Frais réels'!E453="","",'Frais réels'!E453)</f>
        <v/>
      </c>
      <c r="F454" s="200" t="str">
        <f>IF('Frais réels'!F453="","",'Frais réels'!F453)</f>
        <v/>
      </c>
      <c r="G454" s="224" t="str">
        <f>IF('Frais réels'!G453="","",'Frais réels'!G453)</f>
        <v/>
      </c>
      <c r="H454" s="42"/>
      <c r="I454" s="203" t="str">
        <f t="shared" si="20"/>
        <v/>
      </c>
      <c r="J454" s="205" t="str">
        <f t="shared" si="21"/>
        <v/>
      </c>
      <c r="K454" s="217" t="str">
        <f>IF(F454="", "", IF(E454="Billets de train", "", IF(E454="", "", VLOOKUP(F454,Listes!$G$37:$H$39, 2, FALSE))))</f>
        <v/>
      </c>
      <c r="L454" s="225" t="str">
        <f t="shared" si="22"/>
        <v/>
      </c>
      <c r="M454" s="206"/>
      <c r="N454" s="66"/>
    </row>
    <row r="455" spans="1:14" ht="20.100000000000001" customHeight="1" x14ac:dyDescent="0.25">
      <c r="A455" s="191">
        <v>449</v>
      </c>
      <c r="B455" s="200" t="str">
        <f>IF('Frais réels'!B454="","",'Frais réels'!B454)</f>
        <v/>
      </c>
      <c r="C455" s="200" t="str">
        <f>IF('Frais réels'!C454="","",'Frais réels'!C454)</f>
        <v/>
      </c>
      <c r="D455" s="200" t="str">
        <f>IF('Frais réels'!D454="","",'Frais réels'!D454)</f>
        <v/>
      </c>
      <c r="E455" s="200" t="str">
        <f>IF('Frais réels'!E454="","",'Frais réels'!E454)</f>
        <v/>
      </c>
      <c r="F455" s="200" t="str">
        <f>IF('Frais réels'!F454="","",'Frais réels'!F454)</f>
        <v/>
      </c>
      <c r="G455" s="224" t="str">
        <f>IF('Frais réels'!G454="","",'Frais réels'!G454)</f>
        <v/>
      </c>
      <c r="H455" s="42"/>
      <c r="I455" s="203" t="str">
        <f t="shared" si="20"/>
        <v/>
      </c>
      <c r="J455" s="205" t="str">
        <f t="shared" si="21"/>
        <v/>
      </c>
      <c r="K455" s="217" t="str">
        <f>IF(F455="", "", IF(E455="Billets de train", "", IF(E455="", "", VLOOKUP(F455,Listes!$G$37:$H$39, 2, FALSE))))</f>
        <v/>
      </c>
      <c r="L455" s="225" t="str">
        <f t="shared" si="22"/>
        <v/>
      </c>
      <c r="M455" s="206"/>
      <c r="N455" s="66"/>
    </row>
    <row r="456" spans="1:14" ht="20.100000000000001" customHeight="1" x14ac:dyDescent="0.25">
      <c r="A456" s="191">
        <v>450</v>
      </c>
      <c r="B456" s="200" t="str">
        <f>IF('Frais réels'!B455="","",'Frais réels'!B455)</f>
        <v/>
      </c>
      <c r="C456" s="200" t="str">
        <f>IF('Frais réels'!C455="","",'Frais réels'!C455)</f>
        <v/>
      </c>
      <c r="D456" s="200" t="str">
        <f>IF('Frais réels'!D455="","",'Frais réels'!D455)</f>
        <v/>
      </c>
      <c r="E456" s="200" t="str">
        <f>IF('Frais réels'!E455="","",'Frais réels'!E455)</f>
        <v/>
      </c>
      <c r="F456" s="200" t="str">
        <f>IF('Frais réels'!F455="","",'Frais réels'!F455)</f>
        <v/>
      </c>
      <c r="G456" s="224" t="str">
        <f>IF('Frais réels'!G455="","",'Frais réels'!G455)</f>
        <v/>
      </c>
      <c r="H456" s="42"/>
      <c r="I456" s="203" t="str">
        <f t="shared" ref="I456:I506" si="23">IF($G456="","",IF($H456&gt;$G456,"Le montant éligible ne peut etre supérieur au montant présenté",""))</f>
        <v/>
      </c>
      <c r="J456" s="205" t="str">
        <f t="shared" ref="J456:J506" si="24">IF(OR(H456=0, ISBLANK(H456)), "", H456)</f>
        <v/>
      </c>
      <c r="K456" s="217" t="str">
        <f>IF(F456="", "", IF(E456="Billets de train", "", IF(E456="", "", VLOOKUP(F456,Listes!$G$37:$H$39, 2, FALSE))))</f>
        <v/>
      </c>
      <c r="L456" s="225" t="str">
        <f t="shared" ref="L456:L506" si="25">IF(J456="", "", IF(MIN(J456,K456)=0, "", MIN(J456,K456)))</f>
        <v/>
      </c>
      <c r="M456" s="206"/>
      <c r="N456" s="66"/>
    </row>
    <row r="457" spans="1:14" ht="20.100000000000001" customHeight="1" x14ac:dyDescent="0.25">
      <c r="A457" s="191">
        <v>451</v>
      </c>
      <c r="B457" s="200" t="str">
        <f>IF('Frais réels'!B456="","",'Frais réels'!B456)</f>
        <v/>
      </c>
      <c r="C457" s="200" t="str">
        <f>IF('Frais réels'!C456="","",'Frais réels'!C456)</f>
        <v/>
      </c>
      <c r="D457" s="200" t="str">
        <f>IF('Frais réels'!D456="","",'Frais réels'!D456)</f>
        <v/>
      </c>
      <c r="E457" s="200" t="str">
        <f>IF('Frais réels'!E456="","",'Frais réels'!E456)</f>
        <v/>
      </c>
      <c r="F457" s="200" t="str">
        <f>IF('Frais réels'!F456="","",'Frais réels'!F456)</f>
        <v/>
      </c>
      <c r="G457" s="224" t="str">
        <f>IF('Frais réels'!G456="","",'Frais réels'!G456)</f>
        <v/>
      </c>
      <c r="H457" s="42"/>
      <c r="I457" s="203" t="str">
        <f t="shared" si="23"/>
        <v/>
      </c>
      <c r="J457" s="205" t="str">
        <f t="shared" si="24"/>
        <v/>
      </c>
      <c r="K457" s="217" t="str">
        <f>IF(F457="", "", IF(E457="Billets de train", "", IF(E457="", "", VLOOKUP(F457,Listes!$G$37:$H$39, 2, FALSE))))</f>
        <v/>
      </c>
      <c r="L457" s="225" t="str">
        <f t="shared" si="25"/>
        <v/>
      </c>
      <c r="M457" s="206"/>
      <c r="N457" s="66"/>
    </row>
    <row r="458" spans="1:14" ht="20.100000000000001" customHeight="1" x14ac:dyDescent="0.25">
      <c r="A458" s="191">
        <v>452</v>
      </c>
      <c r="B458" s="200" t="str">
        <f>IF('Frais réels'!B457="","",'Frais réels'!B457)</f>
        <v/>
      </c>
      <c r="C458" s="200" t="str">
        <f>IF('Frais réels'!C457="","",'Frais réels'!C457)</f>
        <v/>
      </c>
      <c r="D458" s="200" t="str">
        <f>IF('Frais réels'!D457="","",'Frais réels'!D457)</f>
        <v/>
      </c>
      <c r="E458" s="200" t="str">
        <f>IF('Frais réels'!E457="","",'Frais réels'!E457)</f>
        <v/>
      </c>
      <c r="F458" s="200" t="str">
        <f>IF('Frais réels'!F457="","",'Frais réels'!F457)</f>
        <v/>
      </c>
      <c r="G458" s="224" t="str">
        <f>IF('Frais réels'!G457="","",'Frais réels'!G457)</f>
        <v/>
      </c>
      <c r="H458" s="42"/>
      <c r="I458" s="203" t="str">
        <f t="shared" si="23"/>
        <v/>
      </c>
      <c r="J458" s="205" t="str">
        <f t="shared" si="24"/>
        <v/>
      </c>
      <c r="K458" s="217" t="str">
        <f>IF(F458="", "", IF(E458="Billets de train", "", IF(E458="", "", VLOOKUP(F458,Listes!$G$37:$H$39, 2, FALSE))))</f>
        <v/>
      </c>
      <c r="L458" s="225" t="str">
        <f t="shared" si="25"/>
        <v/>
      </c>
      <c r="M458" s="206"/>
      <c r="N458" s="66"/>
    </row>
    <row r="459" spans="1:14" ht="20.100000000000001" customHeight="1" x14ac:dyDescent="0.25">
      <c r="A459" s="191">
        <v>453</v>
      </c>
      <c r="B459" s="200" t="str">
        <f>IF('Frais réels'!B458="","",'Frais réels'!B458)</f>
        <v/>
      </c>
      <c r="C459" s="200" t="str">
        <f>IF('Frais réels'!C458="","",'Frais réels'!C458)</f>
        <v/>
      </c>
      <c r="D459" s="200" t="str">
        <f>IF('Frais réels'!D458="","",'Frais réels'!D458)</f>
        <v/>
      </c>
      <c r="E459" s="200" t="str">
        <f>IF('Frais réels'!E458="","",'Frais réels'!E458)</f>
        <v/>
      </c>
      <c r="F459" s="200" t="str">
        <f>IF('Frais réels'!F458="","",'Frais réels'!F458)</f>
        <v/>
      </c>
      <c r="G459" s="224" t="str">
        <f>IF('Frais réels'!G458="","",'Frais réels'!G458)</f>
        <v/>
      </c>
      <c r="H459" s="42"/>
      <c r="I459" s="203" t="str">
        <f t="shared" si="23"/>
        <v/>
      </c>
      <c r="J459" s="205" t="str">
        <f t="shared" si="24"/>
        <v/>
      </c>
      <c r="K459" s="217" t="str">
        <f>IF(F459="", "", IF(E459="Billets de train", "", IF(E459="", "", VLOOKUP(F459,Listes!$G$37:$H$39, 2, FALSE))))</f>
        <v/>
      </c>
      <c r="L459" s="225" t="str">
        <f t="shared" si="25"/>
        <v/>
      </c>
      <c r="M459" s="206"/>
      <c r="N459" s="66"/>
    </row>
    <row r="460" spans="1:14" ht="20.100000000000001" customHeight="1" x14ac:dyDescent="0.25">
      <c r="A460" s="191">
        <v>454</v>
      </c>
      <c r="B460" s="200" t="str">
        <f>IF('Frais réels'!B459="","",'Frais réels'!B459)</f>
        <v/>
      </c>
      <c r="C460" s="200" t="str">
        <f>IF('Frais réels'!C459="","",'Frais réels'!C459)</f>
        <v/>
      </c>
      <c r="D460" s="200" t="str">
        <f>IF('Frais réels'!D459="","",'Frais réels'!D459)</f>
        <v/>
      </c>
      <c r="E460" s="200" t="str">
        <f>IF('Frais réels'!E459="","",'Frais réels'!E459)</f>
        <v/>
      </c>
      <c r="F460" s="200" t="str">
        <f>IF('Frais réels'!F459="","",'Frais réels'!F459)</f>
        <v/>
      </c>
      <c r="G460" s="224" t="str">
        <f>IF('Frais réels'!G459="","",'Frais réels'!G459)</f>
        <v/>
      </c>
      <c r="H460" s="42"/>
      <c r="I460" s="203" t="str">
        <f t="shared" si="23"/>
        <v/>
      </c>
      <c r="J460" s="205" t="str">
        <f t="shared" si="24"/>
        <v/>
      </c>
      <c r="K460" s="217" t="str">
        <f>IF(F460="", "", IF(E460="Billets de train", "", IF(E460="", "", VLOOKUP(F460,Listes!$G$37:$H$39, 2, FALSE))))</f>
        <v/>
      </c>
      <c r="L460" s="225" t="str">
        <f t="shared" si="25"/>
        <v/>
      </c>
      <c r="M460" s="206"/>
      <c r="N460" s="66"/>
    </row>
    <row r="461" spans="1:14" ht="20.100000000000001" customHeight="1" x14ac:dyDescent="0.25">
      <c r="A461" s="191">
        <v>455</v>
      </c>
      <c r="B461" s="200" t="str">
        <f>IF('Frais réels'!B460="","",'Frais réels'!B460)</f>
        <v/>
      </c>
      <c r="C461" s="200" t="str">
        <f>IF('Frais réels'!C460="","",'Frais réels'!C460)</f>
        <v/>
      </c>
      <c r="D461" s="200" t="str">
        <f>IF('Frais réels'!D460="","",'Frais réels'!D460)</f>
        <v/>
      </c>
      <c r="E461" s="200" t="str">
        <f>IF('Frais réels'!E460="","",'Frais réels'!E460)</f>
        <v/>
      </c>
      <c r="F461" s="200" t="str">
        <f>IF('Frais réels'!F460="","",'Frais réels'!F460)</f>
        <v/>
      </c>
      <c r="G461" s="224" t="str">
        <f>IF('Frais réels'!G460="","",'Frais réels'!G460)</f>
        <v/>
      </c>
      <c r="H461" s="42"/>
      <c r="I461" s="203" t="str">
        <f t="shared" si="23"/>
        <v/>
      </c>
      <c r="J461" s="205" t="str">
        <f t="shared" si="24"/>
        <v/>
      </c>
      <c r="K461" s="217" t="str">
        <f>IF(F461="", "", IF(E461="Billets de train", "", IF(E461="", "", VLOOKUP(F461,Listes!$G$37:$H$39, 2, FALSE))))</f>
        <v/>
      </c>
      <c r="L461" s="225" t="str">
        <f t="shared" si="25"/>
        <v/>
      </c>
      <c r="M461" s="206"/>
      <c r="N461" s="66"/>
    </row>
    <row r="462" spans="1:14" ht="20.100000000000001" customHeight="1" x14ac:dyDescent="0.25">
      <c r="A462" s="191">
        <v>456</v>
      </c>
      <c r="B462" s="200" t="str">
        <f>IF('Frais réels'!B461="","",'Frais réels'!B461)</f>
        <v/>
      </c>
      <c r="C462" s="200" t="str">
        <f>IF('Frais réels'!C461="","",'Frais réels'!C461)</f>
        <v/>
      </c>
      <c r="D462" s="200" t="str">
        <f>IF('Frais réels'!D461="","",'Frais réels'!D461)</f>
        <v/>
      </c>
      <c r="E462" s="200" t="str">
        <f>IF('Frais réels'!E461="","",'Frais réels'!E461)</f>
        <v/>
      </c>
      <c r="F462" s="200" t="str">
        <f>IF('Frais réels'!F461="","",'Frais réels'!F461)</f>
        <v/>
      </c>
      <c r="G462" s="224" t="str">
        <f>IF('Frais réels'!G461="","",'Frais réels'!G461)</f>
        <v/>
      </c>
      <c r="H462" s="42"/>
      <c r="I462" s="203" t="str">
        <f t="shared" si="23"/>
        <v/>
      </c>
      <c r="J462" s="205" t="str">
        <f t="shared" si="24"/>
        <v/>
      </c>
      <c r="K462" s="217" t="str">
        <f>IF(F462="", "", IF(E462="Billets de train", "", IF(E462="", "", VLOOKUP(F462,Listes!$G$37:$H$39, 2, FALSE))))</f>
        <v/>
      </c>
      <c r="L462" s="225" t="str">
        <f t="shared" si="25"/>
        <v/>
      </c>
      <c r="M462" s="206"/>
      <c r="N462" s="66"/>
    </row>
    <row r="463" spans="1:14" ht="20.100000000000001" customHeight="1" x14ac:dyDescent="0.25">
      <c r="A463" s="191">
        <v>457</v>
      </c>
      <c r="B463" s="200" t="str">
        <f>IF('Frais réels'!B462="","",'Frais réels'!B462)</f>
        <v/>
      </c>
      <c r="C463" s="200" t="str">
        <f>IF('Frais réels'!C462="","",'Frais réels'!C462)</f>
        <v/>
      </c>
      <c r="D463" s="200" t="str">
        <f>IF('Frais réels'!D462="","",'Frais réels'!D462)</f>
        <v/>
      </c>
      <c r="E463" s="200" t="str">
        <f>IF('Frais réels'!E462="","",'Frais réels'!E462)</f>
        <v/>
      </c>
      <c r="F463" s="200" t="str">
        <f>IF('Frais réels'!F462="","",'Frais réels'!F462)</f>
        <v/>
      </c>
      <c r="G463" s="224" t="str">
        <f>IF('Frais réels'!G462="","",'Frais réels'!G462)</f>
        <v/>
      </c>
      <c r="H463" s="42"/>
      <c r="I463" s="203" t="str">
        <f t="shared" si="23"/>
        <v/>
      </c>
      <c r="J463" s="205" t="str">
        <f t="shared" si="24"/>
        <v/>
      </c>
      <c r="K463" s="217" t="str">
        <f>IF(F463="", "", IF(E463="Billets de train", "", IF(E463="", "", VLOOKUP(F463,Listes!$G$37:$H$39, 2, FALSE))))</f>
        <v/>
      </c>
      <c r="L463" s="225" t="str">
        <f t="shared" si="25"/>
        <v/>
      </c>
      <c r="M463" s="206"/>
      <c r="N463" s="66"/>
    </row>
    <row r="464" spans="1:14" ht="20.100000000000001" customHeight="1" x14ac:dyDescent="0.25">
      <c r="A464" s="191">
        <v>458</v>
      </c>
      <c r="B464" s="200" t="str">
        <f>IF('Frais réels'!B463="","",'Frais réels'!B463)</f>
        <v/>
      </c>
      <c r="C464" s="200" t="str">
        <f>IF('Frais réels'!C463="","",'Frais réels'!C463)</f>
        <v/>
      </c>
      <c r="D464" s="200" t="str">
        <f>IF('Frais réels'!D463="","",'Frais réels'!D463)</f>
        <v/>
      </c>
      <c r="E464" s="200" t="str">
        <f>IF('Frais réels'!E463="","",'Frais réels'!E463)</f>
        <v/>
      </c>
      <c r="F464" s="200" t="str">
        <f>IF('Frais réels'!F463="","",'Frais réels'!F463)</f>
        <v/>
      </c>
      <c r="G464" s="224" t="str">
        <f>IF('Frais réels'!G463="","",'Frais réels'!G463)</f>
        <v/>
      </c>
      <c r="H464" s="42"/>
      <c r="I464" s="203" t="str">
        <f t="shared" si="23"/>
        <v/>
      </c>
      <c r="J464" s="205" t="str">
        <f t="shared" si="24"/>
        <v/>
      </c>
      <c r="K464" s="217" t="str">
        <f>IF(F464="", "", IF(E464="Billets de train", "", IF(E464="", "", VLOOKUP(F464,Listes!$G$37:$H$39, 2, FALSE))))</f>
        <v/>
      </c>
      <c r="L464" s="225" t="str">
        <f t="shared" si="25"/>
        <v/>
      </c>
      <c r="M464" s="206"/>
      <c r="N464" s="66"/>
    </row>
    <row r="465" spans="1:14" ht="20.100000000000001" customHeight="1" x14ac:dyDescent="0.25">
      <c r="A465" s="191">
        <v>459</v>
      </c>
      <c r="B465" s="200" t="str">
        <f>IF('Frais réels'!B464="","",'Frais réels'!B464)</f>
        <v/>
      </c>
      <c r="C465" s="200" t="str">
        <f>IF('Frais réels'!C464="","",'Frais réels'!C464)</f>
        <v/>
      </c>
      <c r="D465" s="200" t="str">
        <f>IF('Frais réels'!D464="","",'Frais réels'!D464)</f>
        <v/>
      </c>
      <c r="E465" s="200" t="str">
        <f>IF('Frais réels'!E464="","",'Frais réels'!E464)</f>
        <v/>
      </c>
      <c r="F465" s="200" t="str">
        <f>IF('Frais réels'!F464="","",'Frais réels'!F464)</f>
        <v/>
      </c>
      <c r="G465" s="224" t="str">
        <f>IF('Frais réels'!G464="","",'Frais réels'!G464)</f>
        <v/>
      </c>
      <c r="H465" s="42"/>
      <c r="I465" s="203" t="str">
        <f t="shared" si="23"/>
        <v/>
      </c>
      <c r="J465" s="205" t="str">
        <f t="shared" si="24"/>
        <v/>
      </c>
      <c r="K465" s="217" t="str">
        <f>IF(F465="", "", IF(E465="Billets de train", "", IF(E465="", "", VLOOKUP(F465,Listes!$G$37:$H$39, 2, FALSE))))</f>
        <v/>
      </c>
      <c r="L465" s="225" t="str">
        <f t="shared" si="25"/>
        <v/>
      </c>
      <c r="M465" s="206"/>
      <c r="N465" s="66"/>
    </row>
    <row r="466" spans="1:14" ht="20.100000000000001" customHeight="1" x14ac:dyDescent="0.25">
      <c r="A466" s="191">
        <v>460</v>
      </c>
      <c r="B466" s="200" t="str">
        <f>IF('Frais réels'!B465="","",'Frais réels'!B465)</f>
        <v/>
      </c>
      <c r="C466" s="200" t="str">
        <f>IF('Frais réels'!C465="","",'Frais réels'!C465)</f>
        <v/>
      </c>
      <c r="D466" s="200" t="str">
        <f>IF('Frais réels'!D465="","",'Frais réels'!D465)</f>
        <v/>
      </c>
      <c r="E466" s="200" t="str">
        <f>IF('Frais réels'!E465="","",'Frais réels'!E465)</f>
        <v/>
      </c>
      <c r="F466" s="200" t="str">
        <f>IF('Frais réels'!F465="","",'Frais réels'!F465)</f>
        <v/>
      </c>
      <c r="G466" s="224" t="str">
        <f>IF('Frais réels'!G465="","",'Frais réels'!G465)</f>
        <v/>
      </c>
      <c r="H466" s="42"/>
      <c r="I466" s="203" t="str">
        <f t="shared" si="23"/>
        <v/>
      </c>
      <c r="J466" s="205" t="str">
        <f t="shared" si="24"/>
        <v/>
      </c>
      <c r="K466" s="217" t="str">
        <f>IF(F466="", "", IF(E466="Billets de train", "", IF(E466="", "", VLOOKUP(F466,Listes!$G$37:$H$39, 2, FALSE))))</f>
        <v/>
      </c>
      <c r="L466" s="225" t="str">
        <f t="shared" si="25"/>
        <v/>
      </c>
      <c r="M466" s="206"/>
      <c r="N466" s="66"/>
    </row>
    <row r="467" spans="1:14" ht="20.100000000000001" customHeight="1" x14ac:dyDescent="0.25">
      <c r="A467" s="191">
        <v>461</v>
      </c>
      <c r="B467" s="200" t="str">
        <f>IF('Frais réels'!B466="","",'Frais réels'!B466)</f>
        <v/>
      </c>
      <c r="C467" s="200" t="str">
        <f>IF('Frais réels'!C466="","",'Frais réels'!C466)</f>
        <v/>
      </c>
      <c r="D467" s="200" t="str">
        <f>IF('Frais réels'!D466="","",'Frais réels'!D466)</f>
        <v/>
      </c>
      <c r="E467" s="200" t="str">
        <f>IF('Frais réels'!E466="","",'Frais réels'!E466)</f>
        <v/>
      </c>
      <c r="F467" s="200" t="str">
        <f>IF('Frais réels'!F466="","",'Frais réels'!F466)</f>
        <v/>
      </c>
      <c r="G467" s="224" t="str">
        <f>IF('Frais réels'!G466="","",'Frais réels'!G466)</f>
        <v/>
      </c>
      <c r="H467" s="42"/>
      <c r="I467" s="203" t="str">
        <f t="shared" si="23"/>
        <v/>
      </c>
      <c r="J467" s="205" t="str">
        <f t="shared" si="24"/>
        <v/>
      </c>
      <c r="K467" s="217" t="str">
        <f>IF(F467="", "", IF(E467="Billets de train", "", IF(E467="", "", VLOOKUP(F467,Listes!$G$37:$H$39, 2, FALSE))))</f>
        <v/>
      </c>
      <c r="L467" s="225" t="str">
        <f t="shared" si="25"/>
        <v/>
      </c>
      <c r="M467" s="206"/>
      <c r="N467" s="66"/>
    </row>
    <row r="468" spans="1:14" ht="20.100000000000001" customHeight="1" x14ac:dyDescent="0.25">
      <c r="A468" s="191">
        <v>462</v>
      </c>
      <c r="B468" s="200" t="str">
        <f>IF('Frais réels'!B467="","",'Frais réels'!B467)</f>
        <v/>
      </c>
      <c r="C468" s="200" t="str">
        <f>IF('Frais réels'!C467="","",'Frais réels'!C467)</f>
        <v/>
      </c>
      <c r="D468" s="200" t="str">
        <f>IF('Frais réels'!D467="","",'Frais réels'!D467)</f>
        <v/>
      </c>
      <c r="E468" s="200" t="str">
        <f>IF('Frais réels'!E467="","",'Frais réels'!E467)</f>
        <v/>
      </c>
      <c r="F468" s="200" t="str">
        <f>IF('Frais réels'!F467="","",'Frais réels'!F467)</f>
        <v/>
      </c>
      <c r="G468" s="224" t="str">
        <f>IF('Frais réels'!G467="","",'Frais réels'!G467)</f>
        <v/>
      </c>
      <c r="H468" s="42"/>
      <c r="I468" s="203" t="str">
        <f t="shared" si="23"/>
        <v/>
      </c>
      <c r="J468" s="205" t="str">
        <f t="shared" si="24"/>
        <v/>
      </c>
      <c r="K468" s="217" t="str">
        <f>IF(F468="", "", IF(E468="Billets de train", "", IF(E468="", "", VLOOKUP(F468,Listes!$G$37:$H$39, 2, FALSE))))</f>
        <v/>
      </c>
      <c r="L468" s="225" t="str">
        <f t="shared" si="25"/>
        <v/>
      </c>
      <c r="M468" s="206"/>
      <c r="N468" s="66"/>
    </row>
    <row r="469" spans="1:14" ht="20.100000000000001" customHeight="1" x14ac:dyDescent="0.25">
      <c r="A469" s="191">
        <v>463</v>
      </c>
      <c r="B469" s="200" t="str">
        <f>IF('Frais réels'!B468="","",'Frais réels'!B468)</f>
        <v/>
      </c>
      <c r="C469" s="200" t="str">
        <f>IF('Frais réels'!C468="","",'Frais réels'!C468)</f>
        <v/>
      </c>
      <c r="D469" s="200" t="str">
        <f>IF('Frais réels'!D468="","",'Frais réels'!D468)</f>
        <v/>
      </c>
      <c r="E469" s="200" t="str">
        <f>IF('Frais réels'!E468="","",'Frais réels'!E468)</f>
        <v/>
      </c>
      <c r="F469" s="200" t="str">
        <f>IF('Frais réels'!F468="","",'Frais réels'!F468)</f>
        <v/>
      </c>
      <c r="G469" s="224" t="str">
        <f>IF('Frais réels'!G468="","",'Frais réels'!G468)</f>
        <v/>
      </c>
      <c r="H469" s="42"/>
      <c r="I469" s="203" t="str">
        <f t="shared" si="23"/>
        <v/>
      </c>
      <c r="J469" s="205" t="str">
        <f t="shared" si="24"/>
        <v/>
      </c>
      <c r="K469" s="217" t="str">
        <f>IF(F469="", "", IF(E469="Billets de train", "", IF(E469="", "", VLOOKUP(F469,Listes!$G$37:$H$39, 2, FALSE))))</f>
        <v/>
      </c>
      <c r="L469" s="225" t="str">
        <f t="shared" si="25"/>
        <v/>
      </c>
      <c r="M469" s="206"/>
      <c r="N469" s="66"/>
    </row>
    <row r="470" spans="1:14" ht="20.100000000000001" customHeight="1" x14ac:dyDescent="0.25">
      <c r="A470" s="191">
        <v>464</v>
      </c>
      <c r="B470" s="200" t="str">
        <f>IF('Frais réels'!B469="","",'Frais réels'!B469)</f>
        <v/>
      </c>
      <c r="C470" s="200" t="str">
        <f>IF('Frais réels'!C469="","",'Frais réels'!C469)</f>
        <v/>
      </c>
      <c r="D470" s="200" t="str">
        <f>IF('Frais réels'!D469="","",'Frais réels'!D469)</f>
        <v/>
      </c>
      <c r="E470" s="200" t="str">
        <f>IF('Frais réels'!E469="","",'Frais réels'!E469)</f>
        <v/>
      </c>
      <c r="F470" s="200" t="str">
        <f>IF('Frais réels'!F469="","",'Frais réels'!F469)</f>
        <v/>
      </c>
      <c r="G470" s="224" t="str">
        <f>IF('Frais réels'!G469="","",'Frais réels'!G469)</f>
        <v/>
      </c>
      <c r="H470" s="42"/>
      <c r="I470" s="203" t="str">
        <f t="shared" si="23"/>
        <v/>
      </c>
      <c r="J470" s="205" t="str">
        <f t="shared" si="24"/>
        <v/>
      </c>
      <c r="K470" s="217" t="str">
        <f>IF(F470="", "", IF(E470="Billets de train", "", IF(E470="", "", VLOOKUP(F470,Listes!$G$37:$H$39, 2, FALSE))))</f>
        <v/>
      </c>
      <c r="L470" s="225" t="str">
        <f t="shared" si="25"/>
        <v/>
      </c>
      <c r="M470" s="206"/>
      <c r="N470" s="66"/>
    </row>
    <row r="471" spans="1:14" ht="20.100000000000001" customHeight="1" x14ac:dyDescent="0.25">
      <c r="A471" s="191">
        <v>465</v>
      </c>
      <c r="B471" s="200" t="str">
        <f>IF('Frais réels'!B470="","",'Frais réels'!B470)</f>
        <v/>
      </c>
      <c r="C471" s="200" t="str">
        <f>IF('Frais réels'!C470="","",'Frais réels'!C470)</f>
        <v/>
      </c>
      <c r="D471" s="200" t="str">
        <f>IF('Frais réels'!D470="","",'Frais réels'!D470)</f>
        <v/>
      </c>
      <c r="E471" s="200" t="str">
        <f>IF('Frais réels'!E470="","",'Frais réels'!E470)</f>
        <v/>
      </c>
      <c r="F471" s="200" t="str">
        <f>IF('Frais réels'!F470="","",'Frais réels'!F470)</f>
        <v/>
      </c>
      <c r="G471" s="224" t="str">
        <f>IF('Frais réels'!G470="","",'Frais réels'!G470)</f>
        <v/>
      </c>
      <c r="H471" s="42"/>
      <c r="I471" s="203" t="str">
        <f t="shared" si="23"/>
        <v/>
      </c>
      <c r="J471" s="205" t="str">
        <f t="shared" si="24"/>
        <v/>
      </c>
      <c r="K471" s="217" t="str">
        <f>IF(F471="", "", IF(E471="Billets de train", "", IF(E471="", "", VLOOKUP(F471,Listes!$G$37:$H$39, 2, FALSE))))</f>
        <v/>
      </c>
      <c r="L471" s="225" t="str">
        <f t="shared" si="25"/>
        <v/>
      </c>
      <c r="M471" s="206"/>
      <c r="N471" s="66"/>
    </row>
    <row r="472" spans="1:14" ht="20.100000000000001" customHeight="1" x14ac:dyDescent="0.25">
      <c r="A472" s="191">
        <v>466</v>
      </c>
      <c r="B472" s="200" t="str">
        <f>IF('Frais réels'!B471="","",'Frais réels'!B471)</f>
        <v/>
      </c>
      <c r="C472" s="200" t="str">
        <f>IF('Frais réels'!C471="","",'Frais réels'!C471)</f>
        <v/>
      </c>
      <c r="D472" s="200" t="str">
        <f>IF('Frais réels'!D471="","",'Frais réels'!D471)</f>
        <v/>
      </c>
      <c r="E472" s="200" t="str">
        <f>IF('Frais réels'!E471="","",'Frais réels'!E471)</f>
        <v/>
      </c>
      <c r="F472" s="200" t="str">
        <f>IF('Frais réels'!F471="","",'Frais réels'!F471)</f>
        <v/>
      </c>
      <c r="G472" s="224" t="str">
        <f>IF('Frais réels'!G471="","",'Frais réels'!G471)</f>
        <v/>
      </c>
      <c r="H472" s="42"/>
      <c r="I472" s="203" t="str">
        <f t="shared" si="23"/>
        <v/>
      </c>
      <c r="J472" s="205" t="str">
        <f t="shared" si="24"/>
        <v/>
      </c>
      <c r="K472" s="217" t="str">
        <f>IF(F472="", "", IF(E472="Billets de train", "", IF(E472="", "", VLOOKUP(F472,Listes!$G$37:$H$39, 2, FALSE))))</f>
        <v/>
      </c>
      <c r="L472" s="225" t="str">
        <f t="shared" si="25"/>
        <v/>
      </c>
      <c r="M472" s="206"/>
      <c r="N472" s="66"/>
    </row>
    <row r="473" spans="1:14" ht="20.100000000000001" customHeight="1" x14ac:dyDescent="0.25">
      <c r="A473" s="191">
        <v>467</v>
      </c>
      <c r="B473" s="200" t="str">
        <f>IF('Frais réels'!B472="","",'Frais réels'!B472)</f>
        <v/>
      </c>
      <c r="C473" s="200" t="str">
        <f>IF('Frais réels'!C472="","",'Frais réels'!C472)</f>
        <v/>
      </c>
      <c r="D473" s="200" t="str">
        <f>IF('Frais réels'!D472="","",'Frais réels'!D472)</f>
        <v/>
      </c>
      <c r="E473" s="200" t="str">
        <f>IF('Frais réels'!E472="","",'Frais réels'!E472)</f>
        <v/>
      </c>
      <c r="F473" s="200" t="str">
        <f>IF('Frais réels'!F472="","",'Frais réels'!F472)</f>
        <v/>
      </c>
      <c r="G473" s="224" t="str">
        <f>IF('Frais réels'!G472="","",'Frais réels'!G472)</f>
        <v/>
      </c>
      <c r="H473" s="42"/>
      <c r="I473" s="203" t="str">
        <f t="shared" si="23"/>
        <v/>
      </c>
      <c r="J473" s="205" t="str">
        <f t="shared" si="24"/>
        <v/>
      </c>
      <c r="K473" s="217" t="str">
        <f>IF(F473="", "", IF(E473="Billets de train", "", IF(E473="", "", VLOOKUP(F473,Listes!$G$37:$H$39, 2, FALSE))))</f>
        <v/>
      </c>
      <c r="L473" s="225" t="str">
        <f t="shared" si="25"/>
        <v/>
      </c>
      <c r="M473" s="206"/>
      <c r="N473" s="66"/>
    </row>
    <row r="474" spans="1:14" ht="20.100000000000001" customHeight="1" x14ac:dyDescent="0.25">
      <c r="A474" s="191">
        <v>468</v>
      </c>
      <c r="B474" s="200" t="str">
        <f>IF('Frais réels'!B473="","",'Frais réels'!B473)</f>
        <v/>
      </c>
      <c r="C474" s="200" t="str">
        <f>IF('Frais réels'!C473="","",'Frais réels'!C473)</f>
        <v/>
      </c>
      <c r="D474" s="200" t="str">
        <f>IF('Frais réels'!D473="","",'Frais réels'!D473)</f>
        <v/>
      </c>
      <c r="E474" s="200" t="str">
        <f>IF('Frais réels'!E473="","",'Frais réels'!E473)</f>
        <v/>
      </c>
      <c r="F474" s="200" t="str">
        <f>IF('Frais réels'!F473="","",'Frais réels'!F473)</f>
        <v/>
      </c>
      <c r="G474" s="224" t="str">
        <f>IF('Frais réels'!G473="","",'Frais réels'!G473)</f>
        <v/>
      </c>
      <c r="H474" s="42"/>
      <c r="I474" s="203" t="str">
        <f t="shared" si="23"/>
        <v/>
      </c>
      <c r="J474" s="205" t="str">
        <f t="shared" si="24"/>
        <v/>
      </c>
      <c r="K474" s="217" t="str">
        <f>IF(F474="", "", IF(E474="Billets de train", "", IF(E474="", "", VLOOKUP(F474,Listes!$G$37:$H$39, 2, FALSE))))</f>
        <v/>
      </c>
      <c r="L474" s="225" t="str">
        <f t="shared" si="25"/>
        <v/>
      </c>
      <c r="M474" s="206"/>
      <c r="N474" s="66"/>
    </row>
    <row r="475" spans="1:14" ht="20.100000000000001" customHeight="1" x14ac:dyDescent="0.25">
      <c r="A475" s="191">
        <v>469</v>
      </c>
      <c r="B475" s="200" t="str">
        <f>IF('Frais réels'!B474="","",'Frais réels'!B474)</f>
        <v/>
      </c>
      <c r="C475" s="200" t="str">
        <f>IF('Frais réels'!C474="","",'Frais réels'!C474)</f>
        <v/>
      </c>
      <c r="D475" s="200" t="str">
        <f>IF('Frais réels'!D474="","",'Frais réels'!D474)</f>
        <v/>
      </c>
      <c r="E475" s="200" t="str">
        <f>IF('Frais réels'!E474="","",'Frais réels'!E474)</f>
        <v/>
      </c>
      <c r="F475" s="200" t="str">
        <f>IF('Frais réels'!F474="","",'Frais réels'!F474)</f>
        <v/>
      </c>
      <c r="G475" s="224" t="str">
        <f>IF('Frais réels'!G474="","",'Frais réels'!G474)</f>
        <v/>
      </c>
      <c r="H475" s="42"/>
      <c r="I475" s="203" t="str">
        <f t="shared" si="23"/>
        <v/>
      </c>
      <c r="J475" s="205" t="str">
        <f t="shared" si="24"/>
        <v/>
      </c>
      <c r="K475" s="217" t="str">
        <f>IF(F475="", "", IF(E475="Billets de train", "", IF(E475="", "", VLOOKUP(F475,Listes!$G$37:$H$39, 2, FALSE))))</f>
        <v/>
      </c>
      <c r="L475" s="225" t="str">
        <f t="shared" si="25"/>
        <v/>
      </c>
      <c r="M475" s="206"/>
      <c r="N475" s="66"/>
    </row>
    <row r="476" spans="1:14" ht="20.100000000000001" customHeight="1" x14ac:dyDescent="0.25">
      <c r="A476" s="191">
        <v>470</v>
      </c>
      <c r="B476" s="200" t="str">
        <f>IF('Frais réels'!B475="","",'Frais réels'!B475)</f>
        <v/>
      </c>
      <c r="C476" s="200" t="str">
        <f>IF('Frais réels'!C475="","",'Frais réels'!C475)</f>
        <v/>
      </c>
      <c r="D476" s="200" t="str">
        <f>IF('Frais réels'!D475="","",'Frais réels'!D475)</f>
        <v/>
      </c>
      <c r="E476" s="200" t="str">
        <f>IF('Frais réels'!E475="","",'Frais réels'!E475)</f>
        <v/>
      </c>
      <c r="F476" s="200" t="str">
        <f>IF('Frais réels'!F475="","",'Frais réels'!F475)</f>
        <v/>
      </c>
      <c r="G476" s="224" t="str">
        <f>IF('Frais réels'!G475="","",'Frais réels'!G475)</f>
        <v/>
      </c>
      <c r="H476" s="42"/>
      <c r="I476" s="203" t="str">
        <f t="shared" si="23"/>
        <v/>
      </c>
      <c r="J476" s="205" t="str">
        <f t="shared" si="24"/>
        <v/>
      </c>
      <c r="K476" s="217" t="str">
        <f>IF(F476="", "", IF(E476="Billets de train", "", IF(E476="", "", VLOOKUP(F476,Listes!$G$37:$H$39, 2, FALSE))))</f>
        <v/>
      </c>
      <c r="L476" s="225" t="str">
        <f t="shared" si="25"/>
        <v/>
      </c>
      <c r="M476" s="206"/>
      <c r="N476" s="66"/>
    </row>
    <row r="477" spans="1:14" ht="20.100000000000001" customHeight="1" x14ac:dyDescent="0.25">
      <c r="A477" s="191">
        <v>471</v>
      </c>
      <c r="B477" s="200" t="str">
        <f>IF('Frais réels'!B476="","",'Frais réels'!B476)</f>
        <v/>
      </c>
      <c r="C477" s="200" t="str">
        <f>IF('Frais réels'!C476="","",'Frais réels'!C476)</f>
        <v/>
      </c>
      <c r="D477" s="200" t="str">
        <f>IF('Frais réels'!D476="","",'Frais réels'!D476)</f>
        <v/>
      </c>
      <c r="E477" s="200" t="str">
        <f>IF('Frais réels'!E476="","",'Frais réels'!E476)</f>
        <v/>
      </c>
      <c r="F477" s="200" t="str">
        <f>IF('Frais réels'!F476="","",'Frais réels'!F476)</f>
        <v/>
      </c>
      <c r="G477" s="224" t="str">
        <f>IF('Frais réels'!G476="","",'Frais réels'!G476)</f>
        <v/>
      </c>
      <c r="H477" s="42"/>
      <c r="I477" s="203" t="str">
        <f t="shared" si="23"/>
        <v/>
      </c>
      <c r="J477" s="205" t="str">
        <f t="shared" si="24"/>
        <v/>
      </c>
      <c r="K477" s="217" t="str">
        <f>IF(F477="", "", IF(E477="Billets de train", "", IF(E477="", "", VLOOKUP(F477,Listes!$G$37:$H$39, 2, FALSE))))</f>
        <v/>
      </c>
      <c r="L477" s="225" t="str">
        <f t="shared" si="25"/>
        <v/>
      </c>
      <c r="M477" s="206"/>
      <c r="N477" s="66"/>
    </row>
    <row r="478" spans="1:14" ht="20.100000000000001" customHeight="1" x14ac:dyDescent="0.25">
      <c r="A478" s="191">
        <v>472</v>
      </c>
      <c r="B478" s="200" t="str">
        <f>IF('Frais réels'!B477="","",'Frais réels'!B477)</f>
        <v/>
      </c>
      <c r="C478" s="200" t="str">
        <f>IF('Frais réels'!C477="","",'Frais réels'!C477)</f>
        <v/>
      </c>
      <c r="D478" s="200" t="str">
        <f>IF('Frais réels'!D477="","",'Frais réels'!D477)</f>
        <v/>
      </c>
      <c r="E478" s="200" t="str">
        <f>IF('Frais réels'!E477="","",'Frais réels'!E477)</f>
        <v/>
      </c>
      <c r="F478" s="200" t="str">
        <f>IF('Frais réels'!F477="","",'Frais réels'!F477)</f>
        <v/>
      </c>
      <c r="G478" s="224" t="str">
        <f>IF('Frais réels'!G477="","",'Frais réels'!G477)</f>
        <v/>
      </c>
      <c r="H478" s="42"/>
      <c r="I478" s="203" t="str">
        <f t="shared" si="23"/>
        <v/>
      </c>
      <c r="J478" s="205" t="str">
        <f t="shared" si="24"/>
        <v/>
      </c>
      <c r="K478" s="217" t="str">
        <f>IF(F478="", "", IF(E478="Billets de train", "", IF(E478="", "", VLOOKUP(F478,Listes!$G$37:$H$39, 2, FALSE))))</f>
        <v/>
      </c>
      <c r="L478" s="225" t="str">
        <f t="shared" si="25"/>
        <v/>
      </c>
      <c r="M478" s="206"/>
      <c r="N478" s="66"/>
    </row>
    <row r="479" spans="1:14" ht="20.100000000000001" customHeight="1" x14ac:dyDescent="0.25">
      <c r="A479" s="191">
        <v>473</v>
      </c>
      <c r="B479" s="200" t="str">
        <f>IF('Frais réels'!B478="","",'Frais réels'!B478)</f>
        <v/>
      </c>
      <c r="C479" s="200" t="str">
        <f>IF('Frais réels'!C478="","",'Frais réels'!C478)</f>
        <v/>
      </c>
      <c r="D479" s="200" t="str">
        <f>IF('Frais réels'!D478="","",'Frais réels'!D478)</f>
        <v/>
      </c>
      <c r="E479" s="200" t="str">
        <f>IF('Frais réels'!E478="","",'Frais réels'!E478)</f>
        <v/>
      </c>
      <c r="F479" s="200" t="str">
        <f>IF('Frais réels'!F478="","",'Frais réels'!F478)</f>
        <v/>
      </c>
      <c r="G479" s="224" t="str">
        <f>IF('Frais réels'!G478="","",'Frais réels'!G478)</f>
        <v/>
      </c>
      <c r="H479" s="42"/>
      <c r="I479" s="203" t="str">
        <f t="shared" si="23"/>
        <v/>
      </c>
      <c r="J479" s="205" t="str">
        <f t="shared" si="24"/>
        <v/>
      </c>
      <c r="K479" s="217" t="str">
        <f>IF(F479="", "", IF(E479="Billets de train", "", IF(E479="", "", VLOOKUP(F479,Listes!$G$37:$H$39, 2, FALSE))))</f>
        <v/>
      </c>
      <c r="L479" s="225" t="str">
        <f t="shared" si="25"/>
        <v/>
      </c>
      <c r="M479" s="206"/>
      <c r="N479" s="66"/>
    </row>
    <row r="480" spans="1:14" ht="20.100000000000001" customHeight="1" x14ac:dyDescent="0.25">
      <c r="A480" s="191">
        <v>474</v>
      </c>
      <c r="B480" s="200" t="str">
        <f>IF('Frais réels'!B479="","",'Frais réels'!B479)</f>
        <v/>
      </c>
      <c r="C480" s="200" t="str">
        <f>IF('Frais réels'!C479="","",'Frais réels'!C479)</f>
        <v/>
      </c>
      <c r="D480" s="200" t="str">
        <f>IF('Frais réels'!D479="","",'Frais réels'!D479)</f>
        <v/>
      </c>
      <c r="E480" s="200" t="str">
        <f>IF('Frais réels'!E479="","",'Frais réels'!E479)</f>
        <v/>
      </c>
      <c r="F480" s="200" t="str">
        <f>IF('Frais réels'!F479="","",'Frais réels'!F479)</f>
        <v/>
      </c>
      <c r="G480" s="224" t="str">
        <f>IF('Frais réels'!G479="","",'Frais réels'!G479)</f>
        <v/>
      </c>
      <c r="H480" s="42"/>
      <c r="I480" s="203" t="str">
        <f t="shared" si="23"/>
        <v/>
      </c>
      <c r="J480" s="205" t="str">
        <f t="shared" si="24"/>
        <v/>
      </c>
      <c r="K480" s="217" t="str">
        <f>IF(F480="", "", IF(E480="Billets de train", "", IF(E480="", "", VLOOKUP(F480,Listes!$G$37:$H$39, 2, FALSE))))</f>
        <v/>
      </c>
      <c r="L480" s="225" t="str">
        <f t="shared" si="25"/>
        <v/>
      </c>
      <c r="M480" s="206"/>
      <c r="N480" s="66"/>
    </row>
    <row r="481" spans="1:14" ht="20.100000000000001" customHeight="1" x14ac:dyDescent="0.25">
      <c r="A481" s="191">
        <v>475</v>
      </c>
      <c r="B481" s="200" t="str">
        <f>IF('Frais réels'!B480="","",'Frais réels'!B480)</f>
        <v/>
      </c>
      <c r="C481" s="200" t="str">
        <f>IF('Frais réels'!C480="","",'Frais réels'!C480)</f>
        <v/>
      </c>
      <c r="D481" s="200" t="str">
        <f>IF('Frais réels'!D480="","",'Frais réels'!D480)</f>
        <v/>
      </c>
      <c r="E481" s="200" t="str">
        <f>IF('Frais réels'!E480="","",'Frais réels'!E480)</f>
        <v/>
      </c>
      <c r="F481" s="200" t="str">
        <f>IF('Frais réels'!F480="","",'Frais réels'!F480)</f>
        <v/>
      </c>
      <c r="G481" s="224" t="str">
        <f>IF('Frais réels'!G480="","",'Frais réels'!G480)</f>
        <v/>
      </c>
      <c r="H481" s="42"/>
      <c r="I481" s="203" t="str">
        <f t="shared" si="23"/>
        <v/>
      </c>
      <c r="J481" s="205" t="str">
        <f t="shared" si="24"/>
        <v/>
      </c>
      <c r="K481" s="217" t="str">
        <f>IF(F481="", "", IF(E481="Billets de train", "", IF(E481="", "", VLOOKUP(F481,Listes!$G$37:$H$39, 2, FALSE))))</f>
        <v/>
      </c>
      <c r="L481" s="225" t="str">
        <f t="shared" si="25"/>
        <v/>
      </c>
      <c r="M481" s="206"/>
      <c r="N481" s="66"/>
    </row>
    <row r="482" spans="1:14" ht="20.100000000000001" customHeight="1" x14ac:dyDescent="0.25">
      <c r="A482" s="191">
        <v>476</v>
      </c>
      <c r="B482" s="200" t="str">
        <f>IF('Frais réels'!B481="","",'Frais réels'!B481)</f>
        <v/>
      </c>
      <c r="C482" s="200" t="str">
        <f>IF('Frais réels'!C481="","",'Frais réels'!C481)</f>
        <v/>
      </c>
      <c r="D482" s="200" t="str">
        <f>IF('Frais réels'!D481="","",'Frais réels'!D481)</f>
        <v/>
      </c>
      <c r="E482" s="200" t="str">
        <f>IF('Frais réels'!E481="","",'Frais réels'!E481)</f>
        <v/>
      </c>
      <c r="F482" s="200" t="str">
        <f>IF('Frais réels'!F481="","",'Frais réels'!F481)</f>
        <v/>
      </c>
      <c r="G482" s="224" t="str">
        <f>IF('Frais réels'!G481="","",'Frais réels'!G481)</f>
        <v/>
      </c>
      <c r="H482" s="42"/>
      <c r="I482" s="203" t="str">
        <f t="shared" si="23"/>
        <v/>
      </c>
      <c r="J482" s="205" t="str">
        <f t="shared" si="24"/>
        <v/>
      </c>
      <c r="K482" s="217" t="str">
        <f>IF(F482="", "", IF(E482="Billets de train", "", IF(E482="", "", VLOOKUP(F482,Listes!$G$37:$H$39, 2, FALSE))))</f>
        <v/>
      </c>
      <c r="L482" s="225" t="str">
        <f t="shared" si="25"/>
        <v/>
      </c>
      <c r="M482" s="206"/>
      <c r="N482" s="66"/>
    </row>
    <row r="483" spans="1:14" ht="20.100000000000001" customHeight="1" x14ac:dyDescent="0.25">
      <c r="A483" s="191">
        <v>477</v>
      </c>
      <c r="B483" s="200" t="str">
        <f>IF('Frais réels'!B482="","",'Frais réels'!B482)</f>
        <v/>
      </c>
      <c r="C483" s="200" t="str">
        <f>IF('Frais réels'!C482="","",'Frais réels'!C482)</f>
        <v/>
      </c>
      <c r="D483" s="200" t="str">
        <f>IF('Frais réels'!D482="","",'Frais réels'!D482)</f>
        <v/>
      </c>
      <c r="E483" s="200" t="str">
        <f>IF('Frais réels'!E482="","",'Frais réels'!E482)</f>
        <v/>
      </c>
      <c r="F483" s="200" t="str">
        <f>IF('Frais réels'!F482="","",'Frais réels'!F482)</f>
        <v/>
      </c>
      <c r="G483" s="224" t="str">
        <f>IF('Frais réels'!G482="","",'Frais réels'!G482)</f>
        <v/>
      </c>
      <c r="H483" s="42"/>
      <c r="I483" s="203" t="str">
        <f t="shared" si="23"/>
        <v/>
      </c>
      <c r="J483" s="205" t="str">
        <f t="shared" si="24"/>
        <v/>
      </c>
      <c r="K483" s="217" t="str">
        <f>IF(F483="", "", IF(E483="Billets de train", "", IF(E483="", "", VLOOKUP(F483,Listes!$G$37:$H$39, 2, FALSE))))</f>
        <v/>
      </c>
      <c r="L483" s="225" t="str">
        <f t="shared" si="25"/>
        <v/>
      </c>
      <c r="M483" s="206"/>
      <c r="N483" s="66"/>
    </row>
    <row r="484" spans="1:14" ht="20.100000000000001" customHeight="1" x14ac:dyDescent="0.25">
      <c r="A484" s="191">
        <v>478</v>
      </c>
      <c r="B484" s="200" t="str">
        <f>IF('Frais réels'!B483="","",'Frais réels'!B483)</f>
        <v/>
      </c>
      <c r="C484" s="200" t="str">
        <f>IF('Frais réels'!C483="","",'Frais réels'!C483)</f>
        <v/>
      </c>
      <c r="D484" s="200" t="str">
        <f>IF('Frais réels'!D483="","",'Frais réels'!D483)</f>
        <v/>
      </c>
      <c r="E484" s="200" t="str">
        <f>IF('Frais réels'!E483="","",'Frais réels'!E483)</f>
        <v/>
      </c>
      <c r="F484" s="200" t="str">
        <f>IF('Frais réels'!F483="","",'Frais réels'!F483)</f>
        <v/>
      </c>
      <c r="G484" s="224" t="str">
        <f>IF('Frais réels'!G483="","",'Frais réels'!G483)</f>
        <v/>
      </c>
      <c r="H484" s="42"/>
      <c r="I484" s="203" t="str">
        <f t="shared" si="23"/>
        <v/>
      </c>
      <c r="J484" s="205" t="str">
        <f t="shared" si="24"/>
        <v/>
      </c>
      <c r="K484" s="217" t="str">
        <f>IF(F484="", "", IF(E484="Billets de train", "", IF(E484="", "", VLOOKUP(F484,Listes!$G$37:$H$39, 2, FALSE))))</f>
        <v/>
      </c>
      <c r="L484" s="225" t="str">
        <f t="shared" si="25"/>
        <v/>
      </c>
      <c r="M484" s="206"/>
      <c r="N484" s="66"/>
    </row>
    <row r="485" spans="1:14" ht="20.100000000000001" customHeight="1" x14ac:dyDescent="0.25">
      <c r="A485" s="191">
        <v>479</v>
      </c>
      <c r="B485" s="200" t="str">
        <f>IF('Frais réels'!B484="","",'Frais réels'!B484)</f>
        <v/>
      </c>
      <c r="C485" s="200" t="str">
        <f>IF('Frais réels'!C484="","",'Frais réels'!C484)</f>
        <v/>
      </c>
      <c r="D485" s="200" t="str">
        <f>IF('Frais réels'!D484="","",'Frais réels'!D484)</f>
        <v/>
      </c>
      <c r="E485" s="200" t="str">
        <f>IF('Frais réels'!E484="","",'Frais réels'!E484)</f>
        <v/>
      </c>
      <c r="F485" s="200" t="str">
        <f>IF('Frais réels'!F484="","",'Frais réels'!F484)</f>
        <v/>
      </c>
      <c r="G485" s="224" t="str">
        <f>IF('Frais réels'!G484="","",'Frais réels'!G484)</f>
        <v/>
      </c>
      <c r="H485" s="42"/>
      <c r="I485" s="203" t="str">
        <f t="shared" si="23"/>
        <v/>
      </c>
      <c r="J485" s="205" t="str">
        <f t="shared" si="24"/>
        <v/>
      </c>
      <c r="K485" s="217" t="str">
        <f>IF(F485="", "", IF(E485="Billets de train", "", IF(E485="", "", VLOOKUP(F485,Listes!$G$37:$H$39, 2, FALSE))))</f>
        <v/>
      </c>
      <c r="L485" s="225" t="str">
        <f t="shared" si="25"/>
        <v/>
      </c>
      <c r="M485" s="206"/>
      <c r="N485" s="66"/>
    </row>
    <row r="486" spans="1:14" ht="20.100000000000001" customHeight="1" x14ac:dyDescent="0.25">
      <c r="A486" s="191">
        <v>480</v>
      </c>
      <c r="B486" s="200" t="str">
        <f>IF('Frais réels'!B485="","",'Frais réels'!B485)</f>
        <v/>
      </c>
      <c r="C486" s="200" t="str">
        <f>IF('Frais réels'!C485="","",'Frais réels'!C485)</f>
        <v/>
      </c>
      <c r="D486" s="200" t="str">
        <f>IF('Frais réels'!D485="","",'Frais réels'!D485)</f>
        <v/>
      </c>
      <c r="E486" s="200" t="str">
        <f>IF('Frais réels'!E485="","",'Frais réels'!E485)</f>
        <v/>
      </c>
      <c r="F486" s="200" t="str">
        <f>IF('Frais réels'!F485="","",'Frais réels'!F485)</f>
        <v/>
      </c>
      <c r="G486" s="224" t="str">
        <f>IF('Frais réels'!G485="","",'Frais réels'!G485)</f>
        <v/>
      </c>
      <c r="H486" s="42"/>
      <c r="I486" s="203" t="str">
        <f t="shared" si="23"/>
        <v/>
      </c>
      <c r="J486" s="205" t="str">
        <f t="shared" si="24"/>
        <v/>
      </c>
      <c r="K486" s="217" t="str">
        <f>IF(F486="", "", IF(E486="Billets de train", "", IF(E486="", "", VLOOKUP(F486,Listes!$G$37:$H$39, 2, FALSE))))</f>
        <v/>
      </c>
      <c r="L486" s="225" t="str">
        <f t="shared" si="25"/>
        <v/>
      </c>
      <c r="M486" s="206"/>
      <c r="N486" s="66"/>
    </row>
    <row r="487" spans="1:14" ht="20.100000000000001" customHeight="1" x14ac:dyDescent="0.25">
      <c r="A487" s="191">
        <v>481</v>
      </c>
      <c r="B487" s="200" t="str">
        <f>IF('Frais réels'!B486="","",'Frais réels'!B486)</f>
        <v/>
      </c>
      <c r="C487" s="200" t="str">
        <f>IF('Frais réels'!C486="","",'Frais réels'!C486)</f>
        <v/>
      </c>
      <c r="D487" s="200" t="str">
        <f>IF('Frais réels'!D486="","",'Frais réels'!D486)</f>
        <v/>
      </c>
      <c r="E487" s="200" t="str">
        <f>IF('Frais réels'!E486="","",'Frais réels'!E486)</f>
        <v/>
      </c>
      <c r="F487" s="200" t="str">
        <f>IF('Frais réels'!F486="","",'Frais réels'!F486)</f>
        <v/>
      </c>
      <c r="G487" s="224" t="str">
        <f>IF('Frais réels'!G486="","",'Frais réels'!G486)</f>
        <v/>
      </c>
      <c r="H487" s="42"/>
      <c r="I487" s="203" t="str">
        <f t="shared" si="23"/>
        <v/>
      </c>
      <c r="J487" s="205" t="str">
        <f t="shared" si="24"/>
        <v/>
      </c>
      <c r="K487" s="217" t="str">
        <f>IF(F487="", "", IF(E487="Billets de train", "", IF(E487="", "", VLOOKUP(F487,Listes!$G$37:$H$39, 2, FALSE))))</f>
        <v/>
      </c>
      <c r="L487" s="225" t="str">
        <f t="shared" si="25"/>
        <v/>
      </c>
      <c r="M487" s="206"/>
      <c r="N487" s="66"/>
    </row>
    <row r="488" spans="1:14" ht="20.100000000000001" customHeight="1" x14ac:dyDescent="0.25">
      <c r="A488" s="191">
        <v>482</v>
      </c>
      <c r="B488" s="200" t="str">
        <f>IF('Frais réels'!B487="","",'Frais réels'!B487)</f>
        <v/>
      </c>
      <c r="C488" s="200" t="str">
        <f>IF('Frais réels'!C487="","",'Frais réels'!C487)</f>
        <v/>
      </c>
      <c r="D488" s="200" t="str">
        <f>IF('Frais réels'!D487="","",'Frais réels'!D487)</f>
        <v/>
      </c>
      <c r="E488" s="200" t="str">
        <f>IF('Frais réels'!E487="","",'Frais réels'!E487)</f>
        <v/>
      </c>
      <c r="F488" s="200" t="str">
        <f>IF('Frais réels'!F487="","",'Frais réels'!F487)</f>
        <v/>
      </c>
      <c r="G488" s="224" t="str">
        <f>IF('Frais réels'!G487="","",'Frais réels'!G487)</f>
        <v/>
      </c>
      <c r="H488" s="42"/>
      <c r="I488" s="203" t="str">
        <f t="shared" si="23"/>
        <v/>
      </c>
      <c r="J488" s="205" t="str">
        <f t="shared" si="24"/>
        <v/>
      </c>
      <c r="K488" s="217" t="str">
        <f>IF(F488="", "", IF(E488="Billets de train", "", IF(E488="", "", VLOOKUP(F488,Listes!$G$37:$H$39, 2, FALSE))))</f>
        <v/>
      </c>
      <c r="L488" s="225" t="str">
        <f t="shared" si="25"/>
        <v/>
      </c>
      <c r="M488" s="206"/>
      <c r="N488" s="66"/>
    </row>
    <row r="489" spans="1:14" ht="20.100000000000001" customHeight="1" x14ac:dyDescent="0.25">
      <c r="A489" s="191">
        <v>483</v>
      </c>
      <c r="B489" s="200" t="str">
        <f>IF('Frais réels'!B488="","",'Frais réels'!B488)</f>
        <v/>
      </c>
      <c r="C489" s="200" t="str">
        <f>IF('Frais réels'!C488="","",'Frais réels'!C488)</f>
        <v/>
      </c>
      <c r="D489" s="200" t="str">
        <f>IF('Frais réels'!D488="","",'Frais réels'!D488)</f>
        <v/>
      </c>
      <c r="E489" s="200" t="str">
        <f>IF('Frais réels'!E488="","",'Frais réels'!E488)</f>
        <v/>
      </c>
      <c r="F489" s="200" t="str">
        <f>IF('Frais réels'!F488="","",'Frais réels'!F488)</f>
        <v/>
      </c>
      <c r="G489" s="224" t="str">
        <f>IF('Frais réels'!G488="","",'Frais réels'!G488)</f>
        <v/>
      </c>
      <c r="H489" s="42"/>
      <c r="I489" s="203" t="str">
        <f t="shared" si="23"/>
        <v/>
      </c>
      <c r="J489" s="205" t="str">
        <f t="shared" si="24"/>
        <v/>
      </c>
      <c r="K489" s="217" t="str">
        <f>IF(F489="", "", IF(E489="Billets de train", "", IF(E489="", "", VLOOKUP(F489,Listes!$G$37:$H$39, 2, FALSE))))</f>
        <v/>
      </c>
      <c r="L489" s="225" t="str">
        <f t="shared" si="25"/>
        <v/>
      </c>
      <c r="M489" s="206"/>
      <c r="N489" s="66"/>
    </row>
    <row r="490" spans="1:14" ht="20.100000000000001" customHeight="1" x14ac:dyDescent="0.25">
      <c r="A490" s="191">
        <v>484</v>
      </c>
      <c r="B490" s="200" t="str">
        <f>IF('Frais réels'!B489="","",'Frais réels'!B489)</f>
        <v/>
      </c>
      <c r="C490" s="200" t="str">
        <f>IF('Frais réels'!C489="","",'Frais réels'!C489)</f>
        <v/>
      </c>
      <c r="D490" s="200" t="str">
        <f>IF('Frais réels'!D489="","",'Frais réels'!D489)</f>
        <v/>
      </c>
      <c r="E490" s="200" t="str">
        <f>IF('Frais réels'!E489="","",'Frais réels'!E489)</f>
        <v/>
      </c>
      <c r="F490" s="200" t="str">
        <f>IF('Frais réels'!F489="","",'Frais réels'!F489)</f>
        <v/>
      </c>
      <c r="G490" s="224" t="str">
        <f>IF('Frais réels'!G489="","",'Frais réels'!G489)</f>
        <v/>
      </c>
      <c r="H490" s="42"/>
      <c r="I490" s="203" t="str">
        <f t="shared" si="23"/>
        <v/>
      </c>
      <c r="J490" s="205" t="str">
        <f t="shared" si="24"/>
        <v/>
      </c>
      <c r="K490" s="217" t="str">
        <f>IF(F490="", "", IF(E490="Billets de train", "", IF(E490="", "", VLOOKUP(F490,Listes!$G$37:$H$39, 2, FALSE))))</f>
        <v/>
      </c>
      <c r="L490" s="225" t="str">
        <f t="shared" si="25"/>
        <v/>
      </c>
      <c r="M490" s="206"/>
      <c r="N490" s="66"/>
    </row>
    <row r="491" spans="1:14" ht="20.100000000000001" customHeight="1" x14ac:dyDescent="0.25">
      <c r="A491" s="191">
        <v>485</v>
      </c>
      <c r="B491" s="200" t="str">
        <f>IF('Frais réels'!B490="","",'Frais réels'!B490)</f>
        <v/>
      </c>
      <c r="C491" s="200" t="str">
        <f>IF('Frais réels'!C490="","",'Frais réels'!C490)</f>
        <v/>
      </c>
      <c r="D491" s="200" t="str">
        <f>IF('Frais réels'!D490="","",'Frais réels'!D490)</f>
        <v/>
      </c>
      <c r="E491" s="200" t="str">
        <f>IF('Frais réels'!E490="","",'Frais réels'!E490)</f>
        <v/>
      </c>
      <c r="F491" s="200" t="str">
        <f>IF('Frais réels'!F490="","",'Frais réels'!F490)</f>
        <v/>
      </c>
      <c r="G491" s="224" t="str">
        <f>IF('Frais réels'!G490="","",'Frais réels'!G490)</f>
        <v/>
      </c>
      <c r="H491" s="42"/>
      <c r="I491" s="203" t="str">
        <f t="shared" si="23"/>
        <v/>
      </c>
      <c r="J491" s="205" t="str">
        <f t="shared" si="24"/>
        <v/>
      </c>
      <c r="K491" s="217" t="str">
        <f>IF(F491="", "", IF(E491="Billets de train", "", IF(E491="", "", VLOOKUP(F491,Listes!$G$37:$H$39, 2, FALSE))))</f>
        <v/>
      </c>
      <c r="L491" s="225" t="str">
        <f t="shared" si="25"/>
        <v/>
      </c>
      <c r="M491" s="206"/>
      <c r="N491" s="66"/>
    </row>
    <row r="492" spans="1:14" ht="20.100000000000001" customHeight="1" x14ac:dyDescent="0.25">
      <c r="A492" s="191">
        <v>486</v>
      </c>
      <c r="B492" s="200" t="str">
        <f>IF('Frais réels'!B491="","",'Frais réels'!B491)</f>
        <v/>
      </c>
      <c r="C492" s="200" t="str">
        <f>IF('Frais réels'!C491="","",'Frais réels'!C491)</f>
        <v/>
      </c>
      <c r="D492" s="200" t="str">
        <f>IF('Frais réels'!D491="","",'Frais réels'!D491)</f>
        <v/>
      </c>
      <c r="E492" s="200" t="str">
        <f>IF('Frais réels'!E491="","",'Frais réels'!E491)</f>
        <v/>
      </c>
      <c r="F492" s="200" t="str">
        <f>IF('Frais réels'!F491="","",'Frais réels'!F491)</f>
        <v/>
      </c>
      <c r="G492" s="224" t="str">
        <f>IF('Frais réels'!G491="","",'Frais réels'!G491)</f>
        <v/>
      </c>
      <c r="H492" s="42"/>
      <c r="I492" s="203" t="str">
        <f t="shared" si="23"/>
        <v/>
      </c>
      <c r="J492" s="205" t="str">
        <f t="shared" si="24"/>
        <v/>
      </c>
      <c r="K492" s="217" t="str">
        <f>IF(F492="", "", IF(E492="Billets de train", "", IF(E492="", "", VLOOKUP(F492,Listes!$G$37:$H$39, 2, FALSE))))</f>
        <v/>
      </c>
      <c r="L492" s="225" t="str">
        <f t="shared" si="25"/>
        <v/>
      </c>
      <c r="M492" s="206"/>
      <c r="N492" s="66"/>
    </row>
    <row r="493" spans="1:14" ht="20.100000000000001" customHeight="1" x14ac:dyDescent="0.25">
      <c r="A493" s="191">
        <v>487</v>
      </c>
      <c r="B493" s="200" t="str">
        <f>IF('Frais réels'!B492="","",'Frais réels'!B492)</f>
        <v/>
      </c>
      <c r="C493" s="200" t="str">
        <f>IF('Frais réels'!C492="","",'Frais réels'!C492)</f>
        <v/>
      </c>
      <c r="D493" s="200" t="str">
        <f>IF('Frais réels'!D492="","",'Frais réels'!D492)</f>
        <v/>
      </c>
      <c r="E493" s="200" t="str">
        <f>IF('Frais réels'!E492="","",'Frais réels'!E492)</f>
        <v/>
      </c>
      <c r="F493" s="200" t="str">
        <f>IF('Frais réels'!F492="","",'Frais réels'!F492)</f>
        <v/>
      </c>
      <c r="G493" s="224" t="str">
        <f>IF('Frais réels'!G492="","",'Frais réels'!G492)</f>
        <v/>
      </c>
      <c r="H493" s="42"/>
      <c r="I493" s="203" t="str">
        <f t="shared" si="23"/>
        <v/>
      </c>
      <c r="J493" s="205" t="str">
        <f t="shared" si="24"/>
        <v/>
      </c>
      <c r="K493" s="217" t="str">
        <f>IF(F493="", "", IF(E493="Billets de train", "", IF(E493="", "", VLOOKUP(F493,Listes!$G$37:$H$39, 2, FALSE))))</f>
        <v/>
      </c>
      <c r="L493" s="225" t="str">
        <f t="shared" si="25"/>
        <v/>
      </c>
      <c r="M493" s="206"/>
      <c r="N493" s="66"/>
    </row>
    <row r="494" spans="1:14" ht="20.100000000000001" customHeight="1" x14ac:dyDescent="0.25">
      <c r="A494" s="191">
        <v>488</v>
      </c>
      <c r="B494" s="200" t="str">
        <f>IF('Frais réels'!B493="","",'Frais réels'!B493)</f>
        <v/>
      </c>
      <c r="C494" s="200" t="str">
        <f>IF('Frais réels'!C493="","",'Frais réels'!C493)</f>
        <v/>
      </c>
      <c r="D494" s="200" t="str">
        <f>IF('Frais réels'!D493="","",'Frais réels'!D493)</f>
        <v/>
      </c>
      <c r="E494" s="200" t="str">
        <f>IF('Frais réels'!E493="","",'Frais réels'!E493)</f>
        <v/>
      </c>
      <c r="F494" s="200" t="str">
        <f>IF('Frais réels'!F493="","",'Frais réels'!F493)</f>
        <v/>
      </c>
      <c r="G494" s="224" t="str">
        <f>IF('Frais réels'!G493="","",'Frais réels'!G493)</f>
        <v/>
      </c>
      <c r="H494" s="42"/>
      <c r="I494" s="203" t="str">
        <f t="shared" si="23"/>
        <v/>
      </c>
      <c r="J494" s="205" t="str">
        <f t="shared" si="24"/>
        <v/>
      </c>
      <c r="K494" s="217" t="str">
        <f>IF(F494="", "", IF(E494="Billets de train", "", IF(E494="", "", VLOOKUP(F494,Listes!$G$37:$H$39, 2, FALSE))))</f>
        <v/>
      </c>
      <c r="L494" s="225" t="str">
        <f t="shared" si="25"/>
        <v/>
      </c>
      <c r="M494" s="206"/>
      <c r="N494" s="66"/>
    </row>
    <row r="495" spans="1:14" ht="20.100000000000001" customHeight="1" x14ac:dyDescent="0.25">
      <c r="A495" s="191">
        <v>489</v>
      </c>
      <c r="B495" s="200" t="str">
        <f>IF('Frais réels'!B494="","",'Frais réels'!B494)</f>
        <v/>
      </c>
      <c r="C495" s="200" t="str">
        <f>IF('Frais réels'!C494="","",'Frais réels'!C494)</f>
        <v/>
      </c>
      <c r="D495" s="200" t="str">
        <f>IF('Frais réels'!D494="","",'Frais réels'!D494)</f>
        <v/>
      </c>
      <c r="E495" s="200" t="str">
        <f>IF('Frais réels'!E494="","",'Frais réels'!E494)</f>
        <v/>
      </c>
      <c r="F495" s="200" t="str">
        <f>IF('Frais réels'!F494="","",'Frais réels'!F494)</f>
        <v/>
      </c>
      <c r="G495" s="224" t="str">
        <f>IF('Frais réels'!G494="","",'Frais réels'!G494)</f>
        <v/>
      </c>
      <c r="H495" s="42"/>
      <c r="I495" s="203" t="str">
        <f t="shared" si="23"/>
        <v/>
      </c>
      <c r="J495" s="205" t="str">
        <f t="shared" si="24"/>
        <v/>
      </c>
      <c r="K495" s="217" t="str">
        <f>IF(F495="", "", IF(E495="Billets de train", "", IF(E495="", "", VLOOKUP(F495,Listes!$G$37:$H$39, 2, FALSE))))</f>
        <v/>
      </c>
      <c r="L495" s="225" t="str">
        <f t="shared" si="25"/>
        <v/>
      </c>
      <c r="M495" s="206"/>
      <c r="N495" s="66"/>
    </row>
    <row r="496" spans="1:14" ht="20.100000000000001" customHeight="1" x14ac:dyDescent="0.25">
      <c r="A496" s="191">
        <v>490</v>
      </c>
      <c r="B496" s="200" t="str">
        <f>IF('Frais réels'!B495="","",'Frais réels'!B495)</f>
        <v/>
      </c>
      <c r="C496" s="200" t="str">
        <f>IF('Frais réels'!C495="","",'Frais réels'!C495)</f>
        <v/>
      </c>
      <c r="D496" s="200" t="str">
        <f>IF('Frais réels'!D495="","",'Frais réels'!D495)</f>
        <v/>
      </c>
      <c r="E496" s="200" t="str">
        <f>IF('Frais réels'!E495="","",'Frais réels'!E495)</f>
        <v/>
      </c>
      <c r="F496" s="200" t="str">
        <f>IF('Frais réels'!F495="","",'Frais réels'!F495)</f>
        <v/>
      </c>
      <c r="G496" s="224" t="str">
        <f>IF('Frais réels'!G495="","",'Frais réels'!G495)</f>
        <v/>
      </c>
      <c r="H496" s="42"/>
      <c r="I496" s="203" t="str">
        <f t="shared" si="23"/>
        <v/>
      </c>
      <c r="J496" s="205" t="str">
        <f t="shared" si="24"/>
        <v/>
      </c>
      <c r="K496" s="217" t="str">
        <f>IF(F496="", "", IF(E496="Billets de train", "", IF(E496="", "", VLOOKUP(F496,Listes!$G$37:$H$39, 2, FALSE))))</f>
        <v/>
      </c>
      <c r="L496" s="225" t="str">
        <f t="shared" si="25"/>
        <v/>
      </c>
      <c r="M496" s="206"/>
      <c r="N496" s="66"/>
    </row>
    <row r="497" spans="1:21" ht="20.100000000000001" customHeight="1" x14ac:dyDescent="0.3">
      <c r="A497" s="191">
        <v>491</v>
      </c>
      <c r="B497" s="200" t="str">
        <f>IF('Frais réels'!B496="","",'Frais réels'!B496)</f>
        <v/>
      </c>
      <c r="C497" s="200" t="str">
        <f>IF('Frais réels'!C496="","",'Frais réels'!C496)</f>
        <v/>
      </c>
      <c r="D497" s="200" t="str">
        <f>IF('Frais réels'!D496="","",'Frais réels'!D496)</f>
        <v/>
      </c>
      <c r="E497" s="200" t="str">
        <f>IF('Frais réels'!E496="","",'Frais réels'!E496)</f>
        <v/>
      </c>
      <c r="F497" s="200" t="str">
        <f>IF('Frais réels'!F496="","",'Frais réels'!F496)</f>
        <v/>
      </c>
      <c r="G497" s="224" t="str">
        <f>IF('Frais réels'!G496="","",'Frais réels'!G496)</f>
        <v/>
      </c>
      <c r="H497" s="42"/>
      <c r="I497" s="203" t="str">
        <f t="shared" si="23"/>
        <v/>
      </c>
      <c r="J497" s="205" t="str">
        <f t="shared" si="24"/>
        <v/>
      </c>
      <c r="K497" s="217" t="str">
        <f>IF(F497="", "", IF(E497="Billets de train", "", IF(E497="", "", VLOOKUP(F497,Listes!$G$37:$H$39, 2, FALSE))))</f>
        <v/>
      </c>
      <c r="L497" s="225" t="str">
        <f t="shared" si="25"/>
        <v/>
      </c>
      <c r="M497" s="206"/>
      <c r="N497" s="66"/>
      <c r="P497" s="195"/>
      <c r="Q497" s="195"/>
      <c r="R497" s="195"/>
      <c r="S497" s="195"/>
    </row>
    <row r="498" spans="1:21" ht="20.100000000000001" customHeight="1" x14ac:dyDescent="0.25">
      <c r="A498" s="191">
        <v>492</v>
      </c>
      <c r="B498" s="200" t="str">
        <f>IF('Frais réels'!B497="","",'Frais réels'!B497)</f>
        <v/>
      </c>
      <c r="C498" s="200" t="str">
        <f>IF('Frais réels'!C497="","",'Frais réels'!C497)</f>
        <v/>
      </c>
      <c r="D498" s="200" t="str">
        <f>IF('Frais réels'!D497="","",'Frais réels'!D497)</f>
        <v/>
      </c>
      <c r="E498" s="200" t="str">
        <f>IF('Frais réels'!E497="","",'Frais réels'!E497)</f>
        <v/>
      </c>
      <c r="F498" s="200" t="str">
        <f>IF('Frais réels'!F497="","",'Frais réels'!F497)</f>
        <v/>
      </c>
      <c r="G498" s="224" t="str">
        <f>IF('Frais réels'!G497="","",'Frais réels'!G497)</f>
        <v/>
      </c>
      <c r="H498" s="42"/>
      <c r="I498" s="203" t="str">
        <f t="shared" si="23"/>
        <v/>
      </c>
      <c r="J498" s="205" t="str">
        <f t="shared" si="24"/>
        <v/>
      </c>
      <c r="K498" s="217" t="str">
        <f>IF(F498="", "", IF(E498="Billets de train", "", IF(E498="", "", VLOOKUP(F498,Listes!$G$37:$H$39, 2, FALSE))))</f>
        <v/>
      </c>
      <c r="L498" s="225" t="str">
        <f t="shared" si="25"/>
        <v/>
      </c>
      <c r="M498" s="206"/>
      <c r="N498" s="66"/>
    </row>
    <row r="499" spans="1:21" ht="20.100000000000001" customHeight="1" x14ac:dyDescent="0.25">
      <c r="A499" s="191">
        <v>493</v>
      </c>
      <c r="B499" s="200" t="str">
        <f>IF('Frais réels'!B498="","",'Frais réels'!B498)</f>
        <v/>
      </c>
      <c r="C499" s="200" t="str">
        <f>IF('Frais réels'!C498="","",'Frais réels'!C498)</f>
        <v/>
      </c>
      <c r="D499" s="200" t="str">
        <f>IF('Frais réels'!D498="","",'Frais réels'!D498)</f>
        <v/>
      </c>
      <c r="E499" s="200" t="str">
        <f>IF('Frais réels'!E498="","",'Frais réels'!E498)</f>
        <v/>
      </c>
      <c r="F499" s="200" t="str">
        <f>IF('Frais réels'!F498="","",'Frais réels'!F498)</f>
        <v/>
      </c>
      <c r="G499" s="224" t="str">
        <f>IF('Frais réels'!G498="","",'Frais réels'!G498)</f>
        <v/>
      </c>
      <c r="H499" s="42"/>
      <c r="I499" s="203" t="str">
        <f t="shared" si="23"/>
        <v/>
      </c>
      <c r="J499" s="205" t="str">
        <f t="shared" si="24"/>
        <v/>
      </c>
      <c r="K499" s="217" t="str">
        <f>IF(F499="", "", IF(E499="Billets de train", "", IF(E499="", "", VLOOKUP(F499,Listes!$G$37:$H$39, 2, FALSE))))</f>
        <v/>
      </c>
      <c r="L499" s="225" t="str">
        <f t="shared" si="25"/>
        <v/>
      </c>
      <c r="M499" s="206"/>
      <c r="N499" s="66"/>
    </row>
    <row r="500" spans="1:21" ht="20.100000000000001" customHeight="1" x14ac:dyDescent="0.3">
      <c r="A500" s="191">
        <v>494</v>
      </c>
      <c r="B500" s="200" t="str">
        <f>IF('Frais réels'!B499="","",'Frais réels'!B499)</f>
        <v/>
      </c>
      <c r="C500" s="200" t="str">
        <f>IF('Frais réels'!C499="","",'Frais réels'!C499)</f>
        <v/>
      </c>
      <c r="D500" s="200" t="str">
        <f>IF('Frais réels'!D499="","",'Frais réels'!D499)</f>
        <v/>
      </c>
      <c r="E500" s="200" t="str">
        <f>IF('Frais réels'!E499="","",'Frais réels'!E499)</f>
        <v/>
      </c>
      <c r="F500" s="200" t="str">
        <f>IF('Frais réels'!F499="","",'Frais réels'!F499)</f>
        <v/>
      </c>
      <c r="G500" s="224" t="str">
        <f>IF('Frais réels'!G499="","",'Frais réels'!G499)</f>
        <v/>
      </c>
      <c r="H500" s="42"/>
      <c r="I500" s="203" t="str">
        <f t="shared" si="23"/>
        <v/>
      </c>
      <c r="J500" s="205" t="str">
        <f t="shared" si="24"/>
        <v/>
      </c>
      <c r="K500" s="217" t="str">
        <f>IF(F500="", "", IF(E500="Billets de train", "", IF(E500="", "", VLOOKUP(F500,Listes!$G$37:$H$39, 2, FALSE))))</f>
        <v/>
      </c>
      <c r="L500" s="225" t="str">
        <f t="shared" si="25"/>
        <v/>
      </c>
      <c r="M500" s="206"/>
      <c r="N500" s="66"/>
      <c r="T500" s="195"/>
      <c r="U500" s="195"/>
    </row>
    <row r="501" spans="1:21" ht="20.100000000000001" customHeight="1" x14ac:dyDescent="0.25">
      <c r="A501" s="191">
        <v>495</v>
      </c>
      <c r="B501" s="200" t="str">
        <f>IF('Frais réels'!B500="","",'Frais réels'!B500)</f>
        <v/>
      </c>
      <c r="C501" s="200" t="str">
        <f>IF('Frais réels'!C500="","",'Frais réels'!C500)</f>
        <v/>
      </c>
      <c r="D501" s="200" t="str">
        <f>IF('Frais réels'!D500="","",'Frais réels'!D500)</f>
        <v/>
      </c>
      <c r="E501" s="200" t="str">
        <f>IF('Frais réels'!E500="","",'Frais réels'!E500)</f>
        <v/>
      </c>
      <c r="F501" s="200" t="str">
        <f>IF('Frais réels'!F500="","",'Frais réels'!F500)</f>
        <v/>
      </c>
      <c r="G501" s="224" t="str">
        <f>IF('Frais réels'!G500="","",'Frais réels'!G500)</f>
        <v/>
      </c>
      <c r="H501" s="42"/>
      <c r="I501" s="203" t="str">
        <f t="shared" si="23"/>
        <v/>
      </c>
      <c r="J501" s="205" t="str">
        <f t="shared" si="24"/>
        <v/>
      </c>
      <c r="K501" s="217" t="str">
        <f>IF(F501="", "", IF(E501="Billets de train", "", IF(E501="", "", VLOOKUP(F501,Listes!$G$37:$H$39, 2, FALSE))))</f>
        <v/>
      </c>
      <c r="L501" s="225" t="str">
        <f t="shared" si="25"/>
        <v/>
      </c>
      <c r="M501" s="206"/>
      <c r="N501" s="66"/>
    </row>
    <row r="502" spans="1:21" ht="20.100000000000001" customHeight="1" x14ac:dyDescent="0.25">
      <c r="A502" s="191">
        <v>496</v>
      </c>
      <c r="B502" s="200" t="str">
        <f>IF('Frais réels'!B501="","",'Frais réels'!B501)</f>
        <v/>
      </c>
      <c r="C502" s="200" t="str">
        <f>IF('Frais réels'!C501="","",'Frais réels'!C501)</f>
        <v/>
      </c>
      <c r="D502" s="200" t="str">
        <f>IF('Frais réels'!D501="","",'Frais réels'!D501)</f>
        <v/>
      </c>
      <c r="E502" s="200" t="str">
        <f>IF('Frais réels'!E501="","",'Frais réels'!E501)</f>
        <v/>
      </c>
      <c r="F502" s="200" t="str">
        <f>IF('Frais réels'!F501="","",'Frais réels'!F501)</f>
        <v/>
      </c>
      <c r="G502" s="224" t="str">
        <f>IF('Frais réels'!G501="","",'Frais réels'!G501)</f>
        <v/>
      </c>
      <c r="H502" s="42"/>
      <c r="I502" s="203" t="str">
        <f t="shared" si="23"/>
        <v/>
      </c>
      <c r="J502" s="205" t="str">
        <f t="shared" si="24"/>
        <v/>
      </c>
      <c r="K502" s="217" t="str">
        <f>IF(F502="", "", IF(E502="Billets de train", "", IF(E502="", "", VLOOKUP(F502,Listes!$G$37:$H$39, 2, FALSE))))</f>
        <v/>
      </c>
      <c r="L502" s="225" t="str">
        <f t="shared" si="25"/>
        <v/>
      </c>
      <c r="M502" s="206"/>
      <c r="N502" s="66"/>
    </row>
    <row r="503" spans="1:21" ht="20.100000000000001" customHeight="1" x14ac:dyDescent="0.25">
      <c r="A503" s="191">
        <v>497</v>
      </c>
      <c r="B503" s="200" t="str">
        <f>IF('Frais réels'!B502="","",'Frais réels'!B502)</f>
        <v/>
      </c>
      <c r="C503" s="200" t="str">
        <f>IF('Frais réels'!C502="","",'Frais réels'!C502)</f>
        <v/>
      </c>
      <c r="D503" s="200" t="str">
        <f>IF('Frais réels'!D502="","",'Frais réels'!D502)</f>
        <v/>
      </c>
      <c r="E503" s="200" t="str">
        <f>IF('Frais réels'!E502="","",'Frais réels'!E502)</f>
        <v/>
      </c>
      <c r="F503" s="200" t="str">
        <f>IF('Frais réels'!F502="","",'Frais réels'!F502)</f>
        <v/>
      </c>
      <c r="G503" s="224" t="str">
        <f>IF('Frais réels'!G502="","",'Frais réels'!G502)</f>
        <v/>
      </c>
      <c r="H503" s="42"/>
      <c r="I503" s="203" t="str">
        <f t="shared" si="23"/>
        <v/>
      </c>
      <c r="J503" s="205" t="str">
        <f t="shared" si="24"/>
        <v/>
      </c>
      <c r="K503" s="217" t="str">
        <f>IF(F503="", "", IF(E503="Billets de train", "", IF(E503="", "", VLOOKUP(F503,Listes!$G$37:$H$39, 2, FALSE))))</f>
        <v/>
      </c>
      <c r="L503" s="225" t="str">
        <f t="shared" si="25"/>
        <v/>
      </c>
      <c r="M503" s="206"/>
      <c r="N503" s="66"/>
    </row>
    <row r="504" spans="1:21" ht="20.100000000000001" customHeight="1" x14ac:dyDescent="0.25">
      <c r="A504" s="191">
        <v>498</v>
      </c>
      <c r="B504" s="200" t="str">
        <f>IF('Frais réels'!B503="","",'Frais réels'!B503)</f>
        <v/>
      </c>
      <c r="C504" s="200" t="str">
        <f>IF('Frais réels'!C503="","",'Frais réels'!C503)</f>
        <v/>
      </c>
      <c r="D504" s="200" t="str">
        <f>IF('Frais réels'!D503="","",'Frais réels'!D503)</f>
        <v/>
      </c>
      <c r="E504" s="200" t="str">
        <f>IF('Frais réels'!E503="","",'Frais réels'!E503)</f>
        <v/>
      </c>
      <c r="F504" s="200" t="str">
        <f>IF('Frais réels'!F503="","",'Frais réels'!F503)</f>
        <v/>
      </c>
      <c r="G504" s="224" t="str">
        <f>IF('Frais réels'!G503="","",'Frais réels'!G503)</f>
        <v/>
      </c>
      <c r="H504" s="42"/>
      <c r="I504" s="203" t="str">
        <f t="shared" si="23"/>
        <v/>
      </c>
      <c r="J504" s="205" t="str">
        <f t="shared" si="24"/>
        <v/>
      </c>
      <c r="K504" s="217" t="str">
        <f>IF(F504="", "", IF(E504="Billets de train", "", IF(E504="", "", VLOOKUP(F504,Listes!$G$37:$H$39, 2, FALSE))))</f>
        <v/>
      </c>
      <c r="L504" s="225" t="str">
        <f t="shared" si="25"/>
        <v/>
      </c>
      <c r="M504" s="206"/>
      <c r="N504" s="66"/>
    </row>
    <row r="505" spans="1:21" ht="20.100000000000001" customHeight="1" x14ac:dyDescent="0.25">
      <c r="A505" s="191">
        <v>499</v>
      </c>
      <c r="B505" s="200" t="str">
        <f>IF('Frais réels'!B504="","",'Frais réels'!B504)</f>
        <v/>
      </c>
      <c r="C505" s="200" t="str">
        <f>IF('Frais réels'!C504="","",'Frais réels'!C504)</f>
        <v/>
      </c>
      <c r="D505" s="200" t="str">
        <f>IF('Frais réels'!D504="","",'Frais réels'!D504)</f>
        <v/>
      </c>
      <c r="E505" s="200" t="str">
        <f>IF('Frais réels'!E504="","",'Frais réels'!E504)</f>
        <v/>
      </c>
      <c r="F505" s="200" t="str">
        <f>IF('Frais réels'!F504="","",'Frais réels'!F504)</f>
        <v/>
      </c>
      <c r="G505" s="224" t="str">
        <f>IF('Frais réels'!G504="","",'Frais réels'!G504)</f>
        <v/>
      </c>
      <c r="H505" s="42"/>
      <c r="I505" s="203" t="str">
        <f t="shared" si="23"/>
        <v/>
      </c>
      <c r="J505" s="205" t="str">
        <f t="shared" si="24"/>
        <v/>
      </c>
      <c r="K505" s="217" t="str">
        <f>IF(F505="", "", IF(E505="Billets de train", "", IF(E505="", "", VLOOKUP(F505,Listes!$G$37:$H$39, 2, FALSE))))</f>
        <v/>
      </c>
      <c r="L505" s="225" t="str">
        <f t="shared" si="25"/>
        <v/>
      </c>
      <c r="M505" s="206"/>
      <c r="N505" s="66"/>
    </row>
    <row r="506" spans="1:21" ht="20.100000000000001" customHeight="1" thickBot="1" x14ac:dyDescent="0.3">
      <c r="A506" s="192">
        <v>500</v>
      </c>
      <c r="B506" s="207" t="str">
        <f>IF('Frais réels'!B505="","",'Frais réels'!B505)</f>
        <v/>
      </c>
      <c r="C506" s="207" t="str">
        <f>IF('Frais réels'!C505="","",'Frais réels'!C505)</f>
        <v/>
      </c>
      <c r="D506" s="207" t="str">
        <f>IF('Frais réels'!D505="","",'Frais réels'!D505)</f>
        <v/>
      </c>
      <c r="E506" s="207" t="str">
        <f>IF('Frais réels'!E505="","",'Frais réels'!E505)</f>
        <v/>
      </c>
      <c r="F506" s="207" t="str">
        <f>IF('Frais réels'!F505="","",'Frais réels'!F505)</f>
        <v/>
      </c>
      <c r="G506" s="208" t="str">
        <f>IF('Frais réels'!G505="","",'Frais réels'!G505)</f>
        <v/>
      </c>
      <c r="H506" s="91"/>
      <c r="I506" s="209" t="str">
        <f t="shared" si="23"/>
        <v/>
      </c>
      <c r="J506" s="211" t="str">
        <f t="shared" si="24"/>
        <v/>
      </c>
      <c r="K506" s="219" t="str">
        <f>IF(F506="", "", IF(E506="Billets de train", "", IF(E506="", "", VLOOKUP(F506,Listes!$G$37:$H$39, 2, FALSE))))</f>
        <v/>
      </c>
      <c r="L506" s="211" t="str">
        <f t="shared" si="25"/>
        <v/>
      </c>
      <c r="M506" s="212"/>
      <c r="N506" s="43"/>
    </row>
    <row r="507" spans="1:21" s="195" customFormat="1" ht="20.100000000000001" customHeight="1" thickBot="1" x14ac:dyDescent="0.35">
      <c r="C507" s="196"/>
      <c r="D507" s="220"/>
      <c r="E507" s="220"/>
      <c r="F507" s="221"/>
      <c r="G507" s="222" t="s">
        <v>43</v>
      </c>
      <c r="H507" s="54">
        <f>SUM(H7:H506)</f>
        <v>0</v>
      </c>
      <c r="I507" s="223"/>
      <c r="J507" s="196"/>
      <c r="K507" s="222" t="s">
        <v>43</v>
      </c>
      <c r="L507" s="54">
        <f>SUM(L7:L506)</f>
        <v>0</v>
      </c>
      <c r="N507" s="199"/>
      <c r="P507" s="97"/>
      <c r="Q507" s="97"/>
      <c r="R507" s="97"/>
      <c r="S507" s="97"/>
      <c r="T507" s="97"/>
      <c r="U507" s="97"/>
    </row>
  </sheetData>
  <sheetProtection algorithmName="SHA-512" hashValue="enqs4FVMEe71lz8fV0RHes/9CZzURyH3ngxNYWgD5g6k/hx9Vy1d64do4t8ty2RNn9uhfXhZ0408W3etMJMXWg==" saltValue="Sjm83qrt+HiC6NlJSpZpPQ==" spinCount="100000" sheet="1" objects="1" scenarios="1"/>
  <mergeCells count="4">
    <mergeCell ref="A3:A4"/>
    <mergeCell ref="C4:D4"/>
    <mergeCell ref="A2:N2"/>
    <mergeCell ref="A1:N1"/>
  </mergeCells>
  <conditionalFormatting sqref="A7:N506">
    <cfRule type="expression" dxfId="5" priority="2">
      <formula>$N7="Oui"</formula>
    </cfRule>
  </conditionalFormatting>
  <pageMargins left="0.7" right="0.7" top="0.75" bottom="0.75" header="0.3" footer="0.3"/>
  <pageSetup paperSize="9" scale="22" fitToHeight="0" orientation="landscape" r:id="rId1"/>
  <extLst>
    <ext xmlns:x14="http://schemas.microsoft.com/office/spreadsheetml/2009/9/main" uri="{78C0D931-6437-407d-A8EE-F0AAD7539E65}">
      <x14:conditionalFormattings>
        <x14:conditionalFormatting xmlns:xm="http://schemas.microsoft.com/office/excel/2006/main">
          <x14:cfRule type="expression" priority="1" id="{54FF2894-9DAC-4788-AA89-6B852A69C3D5}">
            <xm:f>B7&lt;&gt;'Frais réels'!B6</xm:f>
            <x14:dxf>
              <font>
                <color rgb="FFFF0000"/>
              </font>
            </x14:dxf>
          </x14:cfRule>
          <xm:sqref>B7:G506</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Listes!$A$17:$A$34</xm:f>
          </x14:formula1>
          <xm:sqref>I7:I506</xm:sqref>
        </x14:dataValidation>
        <x14:dataValidation type="list" allowBlank="1" showInputMessage="1" showErrorMessage="1">
          <x14:formula1>
            <xm:f>Listes!$E$3</xm:f>
          </x14:formula1>
          <xm:sqref>N7:N506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tabColor theme="5" tint="0.39997558519241921"/>
  </sheetPr>
  <dimension ref="A1:L507"/>
  <sheetViews>
    <sheetView zoomScale="85" zoomScaleNormal="85" workbookViewId="0">
      <pane ySplit="6" topLeftCell="A7" activePane="bottomLeft" state="frozen"/>
      <selection activeCell="I86" sqref="I86"/>
      <selection pane="bottomLeft" activeCell="D7" sqref="D7:G7"/>
    </sheetView>
  </sheetViews>
  <sheetFormatPr baseColWidth="10" defaultColWidth="11.42578125" defaultRowHeight="15" x14ac:dyDescent="0.25"/>
  <cols>
    <col min="1" max="1" width="10.7109375" style="97" customWidth="1"/>
    <col min="2" max="2" width="50.7109375" style="97" customWidth="1"/>
    <col min="3" max="3" width="81.7109375" style="97" bestFit="1" customWidth="1"/>
    <col min="4" max="7" width="17.7109375" style="97" customWidth="1"/>
    <col min="8" max="8" width="65.85546875" style="97" bestFit="1" customWidth="1"/>
    <col min="9" max="9" width="24.140625" style="97" customWidth="1"/>
    <col min="10" max="10" width="25.7109375" style="97" customWidth="1"/>
    <col min="11" max="11" width="75.7109375" style="97" customWidth="1"/>
    <col min="12" max="12" width="10.7109375" style="97" customWidth="1"/>
    <col min="13" max="16384" width="11.42578125" style="97"/>
  </cols>
  <sheetData>
    <row r="1" spans="1:12" ht="30" customHeight="1" thickBot="1" x14ac:dyDescent="0.3">
      <c r="A1" s="435" t="s">
        <v>161</v>
      </c>
      <c r="B1" s="436"/>
      <c r="C1" s="436"/>
      <c r="D1" s="436"/>
      <c r="E1" s="436"/>
      <c r="F1" s="436"/>
      <c r="G1" s="436"/>
      <c r="H1" s="436"/>
      <c r="I1" s="436"/>
      <c r="J1" s="436"/>
      <c r="K1" s="436"/>
      <c r="L1" s="437"/>
    </row>
    <row r="2" spans="1:12" ht="45" customHeight="1" thickBot="1" x14ac:dyDescent="0.3">
      <c r="A2" s="424" t="s">
        <v>270</v>
      </c>
      <c r="B2" s="425"/>
      <c r="C2" s="425"/>
      <c r="D2" s="425"/>
      <c r="E2" s="425"/>
      <c r="F2" s="425"/>
      <c r="G2" s="425"/>
      <c r="H2" s="425"/>
      <c r="I2" s="425"/>
      <c r="J2" s="425"/>
      <c r="K2" s="425"/>
      <c r="L2" s="426"/>
    </row>
    <row r="3" spans="1:12" ht="30" customHeight="1" x14ac:dyDescent="0.25">
      <c r="A3" s="427" t="s">
        <v>0</v>
      </c>
      <c r="B3" s="167" t="s">
        <v>3</v>
      </c>
      <c r="C3" s="167" t="s">
        <v>42</v>
      </c>
      <c r="D3" s="167" t="s">
        <v>86</v>
      </c>
      <c r="E3" s="167" t="s">
        <v>289</v>
      </c>
      <c r="F3" s="167" t="s">
        <v>290</v>
      </c>
      <c r="G3" s="169" t="s">
        <v>49</v>
      </c>
      <c r="H3" s="169" t="s">
        <v>5</v>
      </c>
      <c r="I3" s="169" t="s">
        <v>291</v>
      </c>
      <c r="J3" s="169" t="s">
        <v>170</v>
      </c>
      <c r="K3" s="169" t="s">
        <v>23</v>
      </c>
      <c r="L3" s="170" t="s">
        <v>56</v>
      </c>
    </row>
    <row r="4" spans="1:12" ht="42.75" customHeight="1" x14ac:dyDescent="0.25">
      <c r="A4" s="428"/>
      <c r="B4" s="226" t="s">
        <v>36</v>
      </c>
      <c r="C4" s="226" t="s">
        <v>37</v>
      </c>
      <c r="D4" s="226" t="s">
        <v>292</v>
      </c>
      <c r="E4" s="226" t="s">
        <v>287</v>
      </c>
      <c r="F4" s="226" t="s">
        <v>287</v>
      </c>
      <c r="G4" s="173"/>
      <c r="H4" s="174" t="s">
        <v>55</v>
      </c>
      <c r="I4" s="173"/>
      <c r="J4" s="227"/>
      <c r="K4" s="174"/>
      <c r="L4" s="175"/>
    </row>
    <row r="5" spans="1:12" ht="15.75" thickBot="1" x14ac:dyDescent="0.3">
      <c r="A5" s="176" t="s">
        <v>39</v>
      </c>
      <c r="B5" s="177" t="s">
        <v>271</v>
      </c>
      <c r="C5" s="177" t="s">
        <v>242</v>
      </c>
      <c r="D5" s="51">
        <v>4850</v>
      </c>
      <c r="E5" s="52">
        <v>2644</v>
      </c>
      <c r="F5" s="88"/>
      <c r="G5" s="51">
        <v>4850</v>
      </c>
      <c r="H5" s="179" t="s">
        <v>17</v>
      </c>
      <c r="I5" s="228">
        <f>MIN(D5,E5,F5)*1.15</f>
        <v>3040.6</v>
      </c>
      <c r="J5" s="51">
        <v>4550</v>
      </c>
      <c r="K5" s="181" t="s">
        <v>58</v>
      </c>
      <c r="L5" s="182" t="s">
        <v>57</v>
      </c>
    </row>
    <row r="6" spans="1:12" ht="18" thickBot="1" x14ac:dyDescent="0.35">
      <c r="A6" s="183"/>
      <c r="B6" s="189"/>
      <c r="C6" s="189"/>
      <c r="D6" s="229"/>
      <c r="E6" s="229"/>
      <c r="F6" s="67" t="s">
        <v>2</v>
      </c>
      <c r="G6" s="68">
        <f>SUM(G7:G506)</f>
        <v>0</v>
      </c>
      <c r="H6" s="229"/>
      <c r="I6" s="67" t="s">
        <v>2</v>
      </c>
      <c r="J6" s="68">
        <f>SUM(J7:J506)</f>
        <v>0</v>
      </c>
      <c r="K6" s="229"/>
      <c r="L6" s="187"/>
    </row>
    <row r="7" spans="1:12" ht="20.100000000000001" customHeight="1" x14ac:dyDescent="0.25">
      <c r="A7" s="188">
        <v>1</v>
      </c>
      <c r="B7" s="201" t="str">
        <f>IF('Autres frais'!B6="","",'Autres frais'!B6)</f>
        <v/>
      </c>
      <c r="C7" s="201" t="str">
        <f>IF('Autres frais'!C6="","",'Autres frais'!C6)</f>
        <v/>
      </c>
      <c r="D7" s="233" t="str">
        <f>IF('Autres frais'!D6="","",'Autres frais'!D6)</f>
        <v/>
      </c>
      <c r="E7" s="233" t="str">
        <f>IF('Autres frais'!E6="","",'Autres frais'!E6)</f>
        <v/>
      </c>
      <c r="F7" s="233" t="str">
        <f>IF('Autres frais'!F6="","",'Autres frais'!F6)</f>
        <v/>
      </c>
      <c r="G7" s="42"/>
      <c r="H7" s="203" t="str">
        <f>IF($G7="","",IF($G7&gt;MAX($D7:$F7),"Le montant éligible ne peut etre supérieur au montant présenté",""))</f>
        <v/>
      </c>
      <c r="I7" s="89" t="str">
        <f t="shared" ref="I7" si="0">IF(G7="","",MIN(D7,E7,F7)*1.15)</f>
        <v/>
      </c>
      <c r="J7" s="235" t="str">
        <f>IF(I7="","",MIN(G7,I7))</f>
        <v/>
      </c>
      <c r="K7" s="206"/>
      <c r="L7" s="66"/>
    </row>
    <row r="8" spans="1:12" ht="20.100000000000001" customHeight="1" x14ac:dyDescent="0.25">
      <c r="A8" s="191">
        <v>2</v>
      </c>
      <c r="B8" s="201" t="str">
        <f>IF('Autres frais'!B7="","",'Autres frais'!B7)</f>
        <v/>
      </c>
      <c r="C8" s="201" t="str">
        <f>IF('Autres frais'!C7="","",'Autres frais'!C7)</f>
        <v/>
      </c>
      <c r="D8" s="233" t="str">
        <f>IF('Autres frais'!D7="","",'Autres frais'!D7)</f>
        <v/>
      </c>
      <c r="E8" s="233" t="str">
        <f>IF('Autres frais'!E7="","",'Autres frais'!E7)</f>
        <v/>
      </c>
      <c r="F8" s="233" t="str">
        <f>IF('Autres frais'!F7="","",'Autres frais'!F7)</f>
        <v/>
      </c>
      <c r="G8" s="42"/>
      <c r="H8" s="203" t="str">
        <f t="shared" ref="H8:H71" si="1">IF($G8="","",IF($G8&gt;MAX($D8:$F8),"Le montant éligible ne peut etre supérieur au montant présenté",""))</f>
        <v/>
      </c>
      <c r="I8" s="89" t="str">
        <f t="shared" ref="I8:I71" si="2">IF(G8="","",MIN(D8,E8,F8)*1.15)</f>
        <v/>
      </c>
      <c r="J8" s="235" t="str">
        <f t="shared" ref="J8:J71" si="3">IF(I8="","",MIN(G8,I8))</f>
        <v/>
      </c>
      <c r="K8" s="206"/>
      <c r="L8" s="66"/>
    </row>
    <row r="9" spans="1:12" ht="20.100000000000001" customHeight="1" x14ac:dyDescent="0.25">
      <c r="A9" s="191">
        <v>3</v>
      </c>
      <c r="B9" s="201" t="str">
        <f>IF('Autres frais'!B8="","",'Autres frais'!B8)</f>
        <v/>
      </c>
      <c r="C9" s="201" t="str">
        <f>IF('Autres frais'!C8="","",'Autres frais'!C8)</f>
        <v/>
      </c>
      <c r="D9" s="233" t="str">
        <f>IF('Autres frais'!D8="","",'Autres frais'!D8)</f>
        <v/>
      </c>
      <c r="E9" s="233" t="str">
        <f>IF('Autres frais'!E8="","",'Autres frais'!E8)</f>
        <v/>
      </c>
      <c r="F9" s="233" t="str">
        <f>IF('Autres frais'!F8="","",'Autres frais'!F8)</f>
        <v/>
      </c>
      <c r="G9" s="42"/>
      <c r="H9" s="203" t="str">
        <f t="shared" si="1"/>
        <v/>
      </c>
      <c r="I9" s="89" t="str">
        <f t="shared" si="2"/>
        <v/>
      </c>
      <c r="J9" s="235" t="str">
        <f t="shared" si="3"/>
        <v/>
      </c>
      <c r="K9" s="206"/>
      <c r="L9" s="66"/>
    </row>
    <row r="10" spans="1:12" ht="20.100000000000001" customHeight="1" x14ac:dyDescent="0.25">
      <c r="A10" s="191">
        <v>4</v>
      </c>
      <c r="B10" s="201" t="str">
        <f>IF('Autres frais'!B9="","",'Autres frais'!B9)</f>
        <v/>
      </c>
      <c r="C10" s="201" t="str">
        <f>IF('Autres frais'!C9="","",'Autres frais'!C9)</f>
        <v/>
      </c>
      <c r="D10" s="233" t="str">
        <f>IF('Autres frais'!D9="","",'Autres frais'!D9)</f>
        <v/>
      </c>
      <c r="E10" s="233" t="str">
        <f>IF('Autres frais'!E9="","",'Autres frais'!E9)</f>
        <v/>
      </c>
      <c r="F10" s="233" t="str">
        <f>IF('Autres frais'!F9="","",'Autres frais'!F9)</f>
        <v/>
      </c>
      <c r="G10" s="42"/>
      <c r="H10" s="203" t="str">
        <f t="shared" si="1"/>
        <v/>
      </c>
      <c r="I10" s="89" t="str">
        <f t="shared" si="2"/>
        <v/>
      </c>
      <c r="J10" s="235" t="str">
        <f t="shared" si="3"/>
        <v/>
      </c>
      <c r="K10" s="206"/>
      <c r="L10" s="66"/>
    </row>
    <row r="11" spans="1:12" ht="20.100000000000001" customHeight="1" x14ac:dyDescent="0.25">
      <c r="A11" s="191">
        <v>5</v>
      </c>
      <c r="B11" s="201" t="str">
        <f>IF('Autres frais'!B10="","",'Autres frais'!B10)</f>
        <v/>
      </c>
      <c r="C11" s="201" t="str">
        <f>IF('Autres frais'!C10="","",'Autres frais'!C10)</f>
        <v/>
      </c>
      <c r="D11" s="233" t="str">
        <f>IF('Autres frais'!D10="","",'Autres frais'!D10)</f>
        <v/>
      </c>
      <c r="E11" s="233" t="str">
        <f>IF('Autres frais'!E10="","",'Autres frais'!E10)</f>
        <v/>
      </c>
      <c r="F11" s="233" t="str">
        <f>IF('Autres frais'!F10="","",'Autres frais'!F10)</f>
        <v/>
      </c>
      <c r="G11" s="42"/>
      <c r="H11" s="203" t="str">
        <f t="shared" si="1"/>
        <v/>
      </c>
      <c r="I11" s="89" t="str">
        <f t="shared" si="2"/>
        <v/>
      </c>
      <c r="J11" s="235" t="str">
        <f t="shared" si="3"/>
        <v/>
      </c>
      <c r="K11" s="206"/>
      <c r="L11" s="66"/>
    </row>
    <row r="12" spans="1:12" ht="20.100000000000001" customHeight="1" x14ac:dyDescent="0.25">
      <c r="A12" s="191">
        <v>6</v>
      </c>
      <c r="B12" s="201" t="str">
        <f>IF('Autres frais'!B11="","",'Autres frais'!B11)</f>
        <v/>
      </c>
      <c r="C12" s="201" t="str">
        <f>IF('Autres frais'!C11="","",'Autres frais'!C11)</f>
        <v/>
      </c>
      <c r="D12" s="233" t="str">
        <f>IF('Autres frais'!D11="","",'Autres frais'!D11)</f>
        <v/>
      </c>
      <c r="E12" s="233" t="str">
        <f>IF('Autres frais'!E11="","",'Autres frais'!E11)</f>
        <v/>
      </c>
      <c r="F12" s="233" t="str">
        <f>IF('Autres frais'!F11="","",'Autres frais'!F11)</f>
        <v/>
      </c>
      <c r="G12" s="42"/>
      <c r="H12" s="203" t="str">
        <f t="shared" si="1"/>
        <v/>
      </c>
      <c r="I12" s="89" t="str">
        <f t="shared" si="2"/>
        <v/>
      </c>
      <c r="J12" s="235" t="str">
        <f t="shared" si="3"/>
        <v/>
      </c>
      <c r="K12" s="206"/>
      <c r="L12" s="66"/>
    </row>
    <row r="13" spans="1:12" ht="20.100000000000001" customHeight="1" x14ac:dyDescent="0.25">
      <c r="A13" s="191">
        <v>7</v>
      </c>
      <c r="B13" s="201" t="str">
        <f>IF('Autres frais'!B12="","",'Autres frais'!B12)</f>
        <v/>
      </c>
      <c r="C13" s="201" t="str">
        <f>IF('Autres frais'!C12="","",'Autres frais'!C12)</f>
        <v/>
      </c>
      <c r="D13" s="233" t="str">
        <f>IF('Autres frais'!D12="","",'Autres frais'!D12)</f>
        <v/>
      </c>
      <c r="E13" s="233" t="str">
        <f>IF('Autres frais'!E12="","",'Autres frais'!E12)</f>
        <v/>
      </c>
      <c r="F13" s="233" t="str">
        <f>IF('Autres frais'!F12="","",'Autres frais'!F12)</f>
        <v/>
      </c>
      <c r="G13" s="42"/>
      <c r="H13" s="203" t="str">
        <f t="shared" si="1"/>
        <v/>
      </c>
      <c r="I13" s="89" t="str">
        <f t="shared" si="2"/>
        <v/>
      </c>
      <c r="J13" s="235" t="str">
        <f t="shared" si="3"/>
        <v/>
      </c>
      <c r="K13" s="206"/>
      <c r="L13" s="66"/>
    </row>
    <row r="14" spans="1:12" ht="20.100000000000001" customHeight="1" x14ac:dyDescent="0.25">
      <c r="A14" s="191">
        <v>8</v>
      </c>
      <c r="B14" s="201" t="str">
        <f>IF('Autres frais'!B13="","",'Autres frais'!B13)</f>
        <v/>
      </c>
      <c r="C14" s="201" t="str">
        <f>IF('Autres frais'!C13="","",'Autres frais'!C13)</f>
        <v/>
      </c>
      <c r="D14" s="233" t="str">
        <f>IF('Autres frais'!D13="","",'Autres frais'!D13)</f>
        <v/>
      </c>
      <c r="E14" s="233" t="str">
        <f>IF('Autres frais'!E13="","",'Autres frais'!E13)</f>
        <v/>
      </c>
      <c r="F14" s="233" t="str">
        <f>IF('Autres frais'!F13="","",'Autres frais'!F13)</f>
        <v/>
      </c>
      <c r="G14" s="42"/>
      <c r="H14" s="203" t="str">
        <f t="shared" si="1"/>
        <v/>
      </c>
      <c r="I14" s="89" t="str">
        <f t="shared" si="2"/>
        <v/>
      </c>
      <c r="J14" s="235" t="str">
        <f t="shared" si="3"/>
        <v/>
      </c>
      <c r="K14" s="206"/>
      <c r="L14" s="66"/>
    </row>
    <row r="15" spans="1:12" ht="20.100000000000001" customHeight="1" x14ac:dyDescent="0.25">
      <c r="A15" s="191">
        <v>9</v>
      </c>
      <c r="B15" s="201" t="str">
        <f>IF('Autres frais'!B14="","",'Autres frais'!B14)</f>
        <v/>
      </c>
      <c r="C15" s="201" t="str">
        <f>IF('Autres frais'!C14="","",'Autres frais'!C14)</f>
        <v/>
      </c>
      <c r="D15" s="233" t="str">
        <f>IF('Autres frais'!D14="","",'Autres frais'!D14)</f>
        <v/>
      </c>
      <c r="E15" s="233" t="str">
        <f>IF('Autres frais'!E14="","",'Autres frais'!E14)</f>
        <v/>
      </c>
      <c r="F15" s="233" t="str">
        <f>IF('Autres frais'!F14="","",'Autres frais'!F14)</f>
        <v/>
      </c>
      <c r="G15" s="42"/>
      <c r="H15" s="203" t="str">
        <f t="shared" si="1"/>
        <v/>
      </c>
      <c r="I15" s="89" t="str">
        <f t="shared" si="2"/>
        <v/>
      </c>
      <c r="J15" s="235" t="str">
        <f t="shared" si="3"/>
        <v/>
      </c>
      <c r="K15" s="206"/>
      <c r="L15" s="66"/>
    </row>
    <row r="16" spans="1:12" ht="20.100000000000001" customHeight="1" x14ac:dyDescent="0.25">
      <c r="A16" s="191">
        <v>10</v>
      </c>
      <c r="B16" s="201" t="str">
        <f>IF('Autres frais'!B15="","",'Autres frais'!B15)</f>
        <v/>
      </c>
      <c r="C16" s="201" t="str">
        <f>IF('Autres frais'!C15="","",'Autres frais'!C15)</f>
        <v/>
      </c>
      <c r="D16" s="233" t="str">
        <f>IF('Autres frais'!D15="","",'Autres frais'!D15)</f>
        <v/>
      </c>
      <c r="E16" s="233" t="str">
        <f>IF('Autres frais'!E15="","",'Autres frais'!E15)</f>
        <v/>
      </c>
      <c r="F16" s="233" t="str">
        <f>IF('Autres frais'!F15="","",'Autres frais'!F15)</f>
        <v/>
      </c>
      <c r="G16" s="42"/>
      <c r="H16" s="203" t="str">
        <f t="shared" si="1"/>
        <v/>
      </c>
      <c r="I16" s="89" t="str">
        <f t="shared" si="2"/>
        <v/>
      </c>
      <c r="J16" s="235" t="str">
        <f t="shared" si="3"/>
        <v/>
      </c>
      <c r="K16" s="206"/>
      <c r="L16" s="66"/>
    </row>
    <row r="17" spans="1:12" ht="20.100000000000001" customHeight="1" x14ac:dyDescent="0.25">
      <c r="A17" s="191">
        <v>11</v>
      </c>
      <c r="B17" s="201" t="str">
        <f>IF('Autres frais'!B16="","",'Autres frais'!B16)</f>
        <v/>
      </c>
      <c r="C17" s="201" t="str">
        <f>IF('Autres frais'!C16="","",'Autres frais'!C16)</f>
        <v/>
      </c>
      <c r="D17" s="233" t="str">
        <f>IF('Autres frais'!D16="","",'Autres frais'!D16)</f>
        <v/>
      </c>
      <c r="E17" s="233" t="str">
        <f>IF('Autres frais'!E16="","",'Autres frais'!E16)</f>
        <v/>
      </c>
      <c r="F17" s="233" t="str">
        <f>IF('Autres frais'!F16="","",'Autres frais'!F16)</f>
        <v/>
      </c>
      <c r="G17" s="42"/>
      <c r="H17" s="203" t="str">
        <f t="shared" si="1"/>
        <v/>
      </c>
      <c r="I17" s="89" t="str">
        <f t="shared" si="2"/>
        <v/>
      </c>
      <c r="J17" s="235" t="str">
        <f t="shared" si="3"/>
        <v/>
      </c>
      <c r="K17" s="206"/>
      <c r="L17" s="66"/>
    </row>
    <row r="18" spans="1:12" ht="20.100000000000001" customHeight="1" x14ac:dyDescent="0.25">
      <c r="A18" s="191">
        <v>12</v>
      </c>
      <c r="B18" s="201" t="str">
        <f>IF('Autres frais'!B17="","",'Autres frais'!B17)</f>
        <v/>
      </c>
      <c r="C18" s="201" t="str">
        <f>IF('Autres frais'!C17="","",'Autres frais'!C17)</f>
        <v/>
      </c>
      <c r="D18" s="233" t="str">
        <f>IF('Autres frais'!D17="","",'Autres frais'!D17)</f>
        <v/>
      </c>
      <c r="E18" s="233" t="str">
        <f>IF('Autres frais'!E17="","",'Autres frais'!E17)</f>
        <v/>
      </c>
      <c r="F18" s="233" t="str">
        <f>IF('Autres frais'!F17="","",'Autres frais'!F17)</f>
        <v/>
      </c>
      <c r="G18" s="42"/>
      <c r="H18" s="203" t="str">
        <f t="shared" si="1"/>
        <v/>
      </c>
      <c r="I18" s="89" t="str">
        <f t="shared" si="2"/>
        <v/>
      </c>
      <c r="J18" s="235" t="str">
        <f t="shared" si="3"/>
        <v/>
      </c>
      <c r="K18" s="206"/>
      <c r="L18" s="66"/>
    </row>
    <row r="19" spans="1:12" ht="20.100000000000001" customHeight="1" x14ac:dyDescent="0.25">
      <c r="A19" s="191">
        <v>13</v>
      </c>
      <c r="B19" s="201" t="str">
        <f>IF('Autres frais'!B18="","",'Autres frais'!B18)</f>
        <v/>
      </c>
      <c r="C19" s="201" t="str">
        <f>IF('Autres frais'!C18="","",'Autres frais'!C18)</f>
        <v/>
      </c>
      <c r="D19" s="233" t="str">
        <f>IF('Autres frais'!D18="","",'Autres frais'!D18)</f>
        <v/>
      </c>
      <c r="E19" s="233" t="str">
        <f>IF('Autres frais'!E18="","",'Autres frais'!E18)</f>
        <v/>
      </c>
      <c r="F19" s="233" t="str">
        <f>IF('Autres frais'!F18="","",'Autres frais'!F18)</f>
        <v/>
      </c>
      <c r="G19" s="42"/>
      <c r="H19" s="203" t="str">
        <f t="shared" si="1"/>
        <v/>
      </c>
      <c r="I19" s="89" t="str">
        <f t="shared" si="2"/>
        <v/>
      </c>
      <c r="J19" s="235" t="str">
        <f t="shared" si="3"/>
        <v/>
      </c>
      <c r="K19" s="206"/>
      <c r="L19" s="66"/>
    </row>
    <row r="20" spans="1:12" ht="20.100000000000001" customHeight="1" x14ac:dyDescent="0.25">
      <c r="A20" s="191">
        <v>14</v>
      </c>
      <c r="B20" s="201" t="str">
        <f>IF('Autres frais'!B19="","",'Autres frais'!B19)</f>
        <v/>
      </c>
      <c r="C20" s="201" t="str">
        <f>IF('Autres frais'!C19="","",'Autres frais'!C19)</f>
        <v/>
      </c>
      <c r="D20" s="233" t="str">
        <f>IF('Autres frais'!D19="","",'Autres frais'!D19)</f>
        <v/>
      </c>
      <c r="E20" s="233" t="str">
        <f>IF('Autres frais'!E19="","",'Autres frais'!E19)</f>
        <v/>
      </c>
      <c r="F20" s="233" t="str">
        <f>IF('Autres frais'!F19="","",'Autres frais'!F19)</f>
        <v/>
      </c>
      <c r="G20" s="42"/>
      <c r="H20" s="203" t="str">
        <f t="shared" si="1"/>
        <v/>
      </c>
      <c r="I20" s="89" t="str">
        <f t="shared" si="2"/>
        <v/>
      </c>
      <c r="J20" s="235" t="str">
        <f t="shared" si="3"/>
        <v/>
      </c>
      <c r="K20" s="206"/>
      <c r="L20" s="66"/>
    </row>
    <row r="21" spans="1:12" ht="20.100000000000001" customHeight="1" x14ac:dyDescent="0.25">
      <c r="A21" s="191">
        <v>15</v>
      </c>
      <c r="B21" s="201" t="str">
        <f>IF('Autres frais'!B20="","",'Autres frais'!B20)</f>
        <v/>
      </c>
      <c r="C21" s="201" t="str">
        <f>IF('Autres frais'!C20="","",'Autres frais'!C20)</f>
        <v/>
      </c>
      <c r="D21" s="233" t="str">
        <f>IF('Autres frais'!D20="","",'Autres frais'!D20)</f>
        <v/>
      </c>
      <c r="E21" s="233" t="str">
        <f>IF('Autres frais'!E20="","",'Autres frais'!E20)</f>
        <v/>
      </c>
      <c r="F21" s="233" t="str">
        <f>IF('Autres frais'!F20="","",'Autres frais'!F20)</f>
        <v/>
      </c>
      <c r="G21" s="42"/>
      <c r="H21" s="203" t="str">
        <f t="shared" si="1"/>
        <v/>
      </c>
      <c r="I21" s="89" t="str">
        <f t="shared" si="2"/>
        <v/>
      </c>
      <c r="J21" s="235" t="str">
        <f t="shared" si="3"/>
        <v/>
      </c>
      <c r="K21" s="206"/>
      <c r="L21" s="66"/>
    </row>
    <row r="22" spans="1:12" ht="20.100000000000001" customHeight="1" x14ac:dyDescent="0.25">
      <c r="A22" s="191">
        <v>16</v>
      </c>
      <c r="B22" s="201" t="str">
        <f>IF('Autres frais'!B21="","",'Autres frais'!B21)</f>
        <v/>
      </c>
      <c r="C22" s="201" t="str">
        <f>IF('Autres frais'!C21="","",'Autres frais'!C21)</f>
        <v/>
      </c>
      <c r="D22" s="233" t="str">
        <f>IF('Autres frais'!D21="","",'Autres frais'!D21)</f>
        <v/>
      </c>
      <c r="E22" s="233" t="str">
        <f>IF('Autres frais'!E21="","",'Autres frais'!E21)</f>
        <v/>
      </c>
      <c r="F22" s="233" t="str">
        <f>IF('Autres frais'!F21="","",'Autres frais'!F21)</f>
        <v/>
      </c>
      <c r="G22" s="42"/>
      <c r="H22" s="203" t="str">
        <f t="shared" si="1"/>
        <v/>
      </c>
      <c r="I22" s="89" t="str">
        <f t="shared" si="2"/>
        <v/>
      </c>
      <c r="J22" s="235" t="str">
        <f t="shared" si="3"/>
        <v/>
      </c>
      <c r="K22" s="206"/>
      <c r="L22" s="66"/>
    </row>
    <row r="23" spans="1:12" ht="20.100000000000001" customHeight="1" x14ac:dyDescent="0.25">
      <c r="A23" s="191">
        <v>17</v>
      </c>
      <c r="B23" s="201" t="str">
        <f>IF('Autres frais'!B22="","",'Autres frais'!B22)</f>
        <v/>
      </c>
      <c r="C23" s="201" t="str">
        <f>IF('Autres frais'!C22="","",'Autres frais'!C22)</f>
        <v/>
      </c>
      <c r="D23" s="233" t="str">
        <f>IF('Autres frais'!D22="","",'Autres frais'!D22)</f>
        <v/>
      </c>
      <c r="E23" s="233" t="str">
        <f>IF('Autres frais'!E22="","",'Autres frais'!E22)</f>
        <v/>
      </c>
      <c r="F23" s="233" t="str">
        <f>IF('Autres frais'!F22="","",'Autres frais'!F22)</f>
        <v/>
      </c>
      <c r="G23" s="42"/>
      <c r="H23" s="203" t="str">
        <f t="shared" si="1"/>
        <v/>
      </c>
      <c r="I23" s="89" t="str">
        <f t="shared" si="2"/>
        <v/>
      </c>
      <c r="J23" s="235" t="str">
        <f t="shared" si="3"/>
        <v/>
      </c>
      <c r="K23" s="206"/>
      <c r="L23" s="66"/>
    </row>
    <row r="24" spans="1:12" ht="20.100000000000001" customHeight="1" x14ac:dyDescent="0.25">
      <c r="A24" s="191">
        <v>18</v>
      </c>
      <c r="B24" s="201" t="str">
        <f>IF('Autres frais'!B23="","",'Autres frais'!B23)</f>
        <v/>
      </c>
      <c r="C24" s="201" t="str">
        <f>IF('Autres frais'!C23="","",'Autres frais'!C23)</f>
        <v/>
      </c>
      <c r="D24" s="233" t="str">
        <f>IF('Autres frais'!D23="","",'Autres frais'!D23)</f>
        <v/>
      </c>
      <c r="E24" s="233" t="str">
        <f>IF('Autres frais'!E23="","",'Autres frais'!E23)</f>
        <v/>
      </c>
      <c r="F24" s="233" t="str">
        <f>IF('Autres frais'!F23="","",'Autres frais'!F23)</f>
        <v/>
      </c>
      <c r="G24" s="42"/>
      <c r="H24" s="203" t="str">
        <f t="shared" si="1"/>
        <v/>
      </c>
      <c r="I24" s="89" t="str">
        <f t="shared" si="2"/>
        <v/>
      </c>
      <c r="J24" s="235" t="str">
        <f t="shared" si="3"/>
        <v/>
      </c>
      <c r="K24" s="206"/>
      <c r="L24" s="66"/>
    </row>
    <row r="25" spans="1:12" ht="20.100000000000001" customHeight="1" x14ac:dyDescent="0.25">
      <c r="A25" s="191">
        <v>19</v>
      </c>
      <c r="B25" s="201" t="str">
        <f>IF('Autres frais'!B24="","",'Autres frais'!B24)</f>
        <v/>
      </c>
      <c r="C25" s="201" t="str">
        <f>IF('Autres frais'!C24="","",'Autres frais'!C24)</f>
        <v/>
      </c>
      <c r="D25" s="233" t="str">
        <f>IF('Autres frais'!D24="","",'Autres frais'!D24)</f>
        <v/>
      </c>
      <c r="E25" s="233" t="str">
        <f>IF('Autres frais'!E24="","",'Autres frais'!E24)</f>
        <v/>
      </c>
      <c r="F25" s="233" t="str">
        <f>IF('Autres frais'!F24="","",'Autres frais'!F24)</f>
        <v/>
      </c>
      <c r="G25" s="42"/>
      <c r="H25" s="203" t="str">
        <f t="shared" si="1"/>
        <v/>
      </c>
      <c r="I25" s="89" t="str">
        <f t="shared" si="2"/>
        <v/>
      </c>
      <c r="J25" s="235" t="str">
        <f t="shared" si="3"/>
        <v/>
      </c>
      <c r="K25" s="206"/>
      <c r="L25" s="66"/>
    </row>
    <row r="26" spans="1:12" ht="20.100000000000001" customHeight="1" x14ac:dyDescent="0.25">
      <c r="A26" s="191">
        <v>20</v>
      </c>
      <c r="B26" s="201" t="str">
        <f>IF('Autres frais'!B25="","",'Autres frais'!B25)</f>
        <v/>
      </c>
      <c r="C26" s="201" t="str">
        <f>IF('Autres frais'!C25="","",'Autres frais'!C25)</f>
        <v/>
      </c>
      <c r="D26" s="233" t="str">
        <f>IF('Autres frais'!D25="","",'Autres frais'!D25)</f>
        <v/>
      </c>
      <c r="E26" s="233" t="str">
        <f>IF('Autres frais'!E25="","",'Autres frais'!E25)</f>
        <v/>
      </c>
      <c r="F26" s="233" t="str">
        <f>IF('Autres frais'!F25="","",'Autres frais'!F25)</f>
        <v/>
      </c>
      <c r="G26" s="42"/>
      <c r="H26" s="203" t="str">
        <f t="shared" si="1"/>
        <v/>
      </c>
      <c r="I26" s="89" t="str">
        <f t="shared" si="2"/>
        <v/>
      </c>
      <c r="J26" s="235" t="str">
        <f t="shared" si="3"/>
        <v/>
      </c>
      <c r="K26" s="206"/>
      <c r="L26" s="66"/>
    </row>
    <row r="27" spans="1:12" ht="20.100000000000001" customHeight="1" x14ac:dyDescent="0.25">
      <c r="A27" s="191">
        <v>21</v>
      </c>
      <c r="B27" s="201" t="str">
        <f>IF('Autres frais'!B26="","",'Autres frais'!B26)</f>
        <v/>
      </c>
      <c r="C27" s="201" t="str">
        <f>IF('Autres frais'!C26="","",'Autres frais'!C26)</f>
        <v/>
      </c>
      <c r="D27" s="233" t="str">
        <f>IF('Autres frais'!D26="","",'Autres frais'!D26)</f>
        <v/>
      </c>
      <c r="E27" s="233" t="str">
        <f>IF('Autres frais'!E26="","",'Autres frais'!E26)</f>
        <v/>
      </c>
      <c r="F27" s="233" t="str">
        <f>IF('Autres frais'!F26="","",'Autres frais'!F26)</f>
        <v/>
      </c>
      <c r="G27" s="42"/>
      <c r="H27" s="203" t="str">
        <f t="shared" si="1"/>
        <v/>
      </c>
      <c r="I27" s="89" t="str">
        <f t="shared" si="2"/>
        <v/>
      </c>
      <c r="J27" s="235" t="str">
        <f t="shared" si="3"/>
        <v/>
      </c>
      <c r="K27" s="206"/>
      <c r="L27" s="66"/>
    </row>
    <row r="28" spans="1:12" ht="20.100000000000001" customHeight="1" x14ac:dyDescent="0.25">
      <c r="A28" s="191">
        <v>22</v>
      </c>
      <c r="B28" s="201" t="str">
        <f>IF('Autres frais'!B27="","",'Autres frais'!B27)</f>
        <v/>
      </c>
      <c r="C28" s="201" t="str">
        <f>IF('Autres frais'!C27="","",'Autres frais'!C27)</f>
        <v/>
      </c>
      <c r="D28" s="233" t="str">
        <f>IF('Autres frais'!D27="","",'Autres frais'!D27)</f>
        <v/>
      </c>
      <c r="E28" s="233" t="str">
        <f>IF('Autres frais'!E27="","",'Autres frais'!E27)</f>
        <v/>
      </c>
      <c r="F28" s="233" t="str">
        <f>IF('Autres frais'!F27="","",'Autres frais'!F27)</f>
        <v/>
      </c>
      <c r="G28" s="42"/>
      <c r="H28" s="203" t="str">
        <f t="shared" si="1"/>
        <v/>
      </c>
      <c r="I28" s="89" t="str">
        <f t="shared" si="2"/>
        <v/>
      </c>
      <c r="J28" s="235" t="str">
        <f t="shared" si="3"/>
        <v/>
      </c>
      <c r="K28" s="206"/>
      <c r="L28" s="66"/>
    </row>
    <row r="29" spans="1:12" ht="20.100000000000001" customHeight="1" x14ac:dyDescent="0.25">
      <c r="A29" s="191">
        <v>23</v>
      </c>
      <c r="B29" s="201" t="str">
        <f>IF('Autres frais'!B28="","",'Autres frais'!B28)</f>
        <v/>
      </c>
      <c r="C29" s="201" t="str">
        <f>IF('Autres frais'!C28="","",'Autres frais'!C28)</f>
        <v/>
      </c>
      <c r="D29" s="233" t="str">
        <f>IF('Autres frais'!D28="","",'Autres frais'!D28)</f>
        <v/>
      </c>
      <c r="E29" s="233" t="str">
        <f>IF('Autres frais'!E28="","",'Autres frais'!E28)</f>
        <v/>
      </c>
      <c r="F29" s="233" t="str">
        <f>IF('Autres frais'!F28="","",'Autres frais'!F28)</f>
        <v/>
      </c>
      <c r="G29" s="42"/>
      <c r="H29" s="203" t="str">
        <f t="shared" si="1"/>
        <v/>
      </c>
      <c r="I29" s="89" t="str">
        <f t="shared" si="2"/>
        <v/>
      </c>
      <c r="J29" s="235" t="str">
        <f t="shared" si="3"/>
        <v/>
      </c>
      <c r="K29" s="206"/>
      <c r="L29" s="66"/>
    </row>
    <row r="30" spans="1:12" ht="20.100000000000001" customHeight="1" x14ac:dyDescent="0.25">
      <c r="A30" s="191">
        <v>24</v>
      </c>
      <c r="B30" s="201" t="str">
        <f>IF('Autres frais'!B29="","",'Autres frais'!B29)</f>
        <v/>
      </c>
      <c r="C30" s="201" t="str">
        <f>IF('Autres frais'!C29="","",'Autres frais'!C29)</f>
        <v/>
      </c>
      <c r="D30" s="233" t="str">
        <f>IF('Autres frais'!D29="","",'Autres frais'!D29)</f>
        <v/>
      </c>
      <c r="E30" s="233" t="str">
        <f>IF('Autres frais'!E29="","",'Autres frais'!E29)</f>
        <v/>
      </c>
      <c r="F30" s="233" t="str">
        <f>IF('Autres frais'!F29="","",'Autres frais'!F29)</f>
        <v/>
      </c>
      <c r="G30" s="42"/>
      <c r="H30" s="203" t="str">
        <f t="shared" si="1"/>
        <v/>
      </c>
      <c r="I30" s="89" t="str">
        <f t="shared" si="2"/>
        <v/>
      </c>
      <c r="J30" s="235" t="str">
        <f t="shared" si="3"/>
        <v/>
      </c>
      <c r="K30" s="206"/>
      <c r="L30" s="66"/>
    </row>
    <row r="31" spans="1:12" ht="20.100000000000001" customHeight="1" x14ac:dyDescent="0.25">
      <c r="A31" s="191">
        <v>25</v>
      </c>
      <c r="B31" s="201" t="str">
        <f>IF('Autres frais'!B30="","",'Autres frais'!B30)</f>
        <v/>
      </c>
      <c r="C31" s="201" t="str">
        <f>IF('Autres frais'!C30="","",'Autres frais'!C30)</f>
        <v/>
      </c>
      <c r="D31" s="233" t="str">
        <f>IF('Autres frais'!D30="","",'Autres frais'!D30)</f>
        <v/>
      </c>
      <c r="E31" s="233" t="str">
        <f>IF('Autres frais'!E30="","",'Autres frais'!E30)</f>
        <v/>
      </c>
      <c r="F31" s="233" t="str">
        <f>IF('Autres frais'!F30="","",'Autres frais'!F30)</f>
        <v/>
      </c>
      <c r="G31" s="42"/>
      <c r="H31" s="203" t="str">
        <f t="shared" si="1"/>
        <v/>
      </c>
      <c r="I31" s="89" t="str">
        <f t="shared" si="2"/>
        <v/>
      </c>
      <c r="J31" s="235" t="str">
        <f t="shared" si="3"/>
        <v/>
      </c>
      <c r="K31" s="206"/>
      <c r="L31" s="66"/>
    </row>
    <row r="32" spans="1:12" ht="20.100000000000001" customHeight="1" x14ac:dyDescent="0.25">
      <c r="A32" s="191">
        <v>26</v>
      </c>
      <c r="B32" s="201" t="str">
        <f>IF('Autres frais'!B31="","",'Autres frais'!B31)</f>
        <v/>
      </c>
      <c r="C32" s="201" t="str">
        <f>IF('Autres frais'!C31="","",'Autres frais'!C31)</f>
        <v/>
      </c>
      <c r="D32" s="233" t="str">
        <f>IF('Autres frais'!D31="","",'Autres frais'!D31)</f>
        <v/>
      </c>
      <c r="E32" s="233" t="str">
        <f>IF('Autres frais'!E31="","",'Autres frais'!E31)</f>
        <v/>
      </c>
      <c r="F32" s="233" t="str">
        <f>IF('Autres frais'!F31="","",'Autres frais'!F31)</f>
        <v/>
      </c>
      <c r="G32" s="42"/>
      <c r="H32" s="203" t="str">
        <f t="shared" si="1"/>
        <v/>
      </c>
      <c r="I32" s="89" t="str">
        <f t="shared" si="2"/>
        <v/>
      </c>
      <c r="J32" s="235" t="str">
        <f t="shared" si="3"/>
        <v/>
      </c>
      <c r="K32" s="206"/>
      <c r="L32" s="66"/>
    </row>
    <row r="33" spans="1:12" ht="20.100000000000001" customHeight="1" x14ac:dyDescent="0.25">
      <c r="A33" s="191">
        <v>27</v>
      </c>
      <c r="B33" s="201" t="str">
        <f>IF('Autres frais'!B32="","",'Autres frais'!B32)</f>
        <v/>
      </c>
      <c r="C33" s="201" t="str">
        <f>IF('Autres frais'!C32="","",'Autres frais'!C32)</f>
        <v/>
      </c>
      <c r="D33" s="233" t="str">
        <f>IF('Autres frais'!D32="","",'Autres frais'!D32)</f>
        <v/>
      </c>
      <c r="E33" s="233" t="str">
        <f>IF('Autres frais'!E32="","",'Autres frais'!E32)</f>
        <v/>
      </c>
      <c r="F33" s="233" t="str">
        <f>IF('Autres frais'!F32="","",'Autres frais'!F32)</f>
        <v/>
      </c>
      <c r="G33" s="42"/>
      <c r="H33" s="203" t="str">
        <f t="shared" si="1"/>
        <v/>
      </c>
      <c r="I33" s="89" t="str">
        <f t="shared" si="2"/>
        <v/>
      </c>
      <c r="J33" s="235" t="str">
        <f t="shared" si="3"/>
        <v/>
      </c>
      <c r="K33" s="206"/>
      <c r="L33" s="66"/>
    </row>
    <row r="34" spans="1:12" ht="20.100000000000001" customHeight="1" x14ac:dyDescent="0.25">
      <c r="A34" s="191">
        <v>28</v>
      </c>
      <c r="B34" s="201" t="str">
        <f>IF('Autres frais'!B33="","",'Autres frais'!B33)</f>
        <v/>
      </c>
      <c r="C34" s="201" t="str">
        <f>IF('Autres frais'!C33="","",'Autres frais'!C33)</f>
        <v/>
      </c>
      <c r="D34" s="233" t="str">
        <f>IF('Autres frais'!D33="","",'Autres frais'!D33)</f>
        <v/>
      </c>
      <c r="E34" s="233" t="str">
        <f>IF('Autres frais'!E33="","",'Autres frais'!E33)</f>
        <v/>
      </c>
      <c r="F34" s="233" t="str">
        <f>IF('Autres frais'!F33="","",'Autres frais'!F33)</f>
        <v/>
      </c>
      <c r="G34" s="42"/>
      <c r="H34" s="203" t="str">
        <f t="shared" si="1"/>
        <v/>
      </c>
      <c r="I34" s="89" t="str">
        <f t="shared" si="2"/>
        <v/>
      </c>
      <c r="J34" s="235" t="str">
        <f t="shared" si="3"/>
        <v/>
      </c>
      <c r="K34" s="206"/>
      <c r="L34" s="66"/>
    </row>
    <row r="35" spans="1:12" ht="20.100000000000001" customHeight="1" x14ac:dyDescent="0.25">
      <c r="A35" s="191">
        <v>29</v>
      </c>
      <c r="B35" s="201" t="str">
        <f>IF('Autres frais'!B34="","",'Autres frais'!B34)</f>
        <v/>
      </c>
      <c r="C35" s="201" t="str">
        <f>IF('Autres frais'!C34="","",'Autres frais'!C34)</f>
        <v/>
      </c>
      <c r="D35" s="233" t="str">
        <f>IF('Autres frais'!D34="","",'Autres frais'!D34)</f>
        <v/>
      </c>
      <c r="E35" s="233" t="str">
        <f>IF('Autres frais'!E34="","",'Autres frais'!E34)</f>
        <v/>
      </c>
      <c r="F35" s="233" t="str">
        <f>IF('Autres frais'!F34="","",'Autres frais'!F34)</f>
        <v/>
      </c>
      <c r="G35" s="42"/>
      <c r="H35" s="203" t="str">
        <f t="shared" si="1"/>
        <v/>
      </c>
      <c r="I35" s="89" t="str">
        <f t="shared" si="2"/>
        <v/>
      </c>
      <c r="J35" s="235" t="str">
        <f t="shared" si="3"/>
        <v/>
      </c>
      <c r="K35" s="206"/>
      <c r="L35" s="66"/>
    </row>
    <row r="36" spans="1:12" ht="20.100000000000001" customHeight="1" x14ac:dyDescent="0.25">
      <c r="A36" s="191">
        <v>30</v>
      </c>
      <c r="B36" s="201" t="str">
        <f>IF('Autres frais'!B35="","",'Autres frais'!B35)</f>
        <v/>
      </c>
      <c r="C36" s="201" t="str">
        <f>IF('Autres frais'!C35="","",'Autres frais'!C35)</f>
        <v/>
      </c>
      <c r="D36" s="233" t="str">
        <f>IF('Autres frais'!D35="","",'Autres frais'!D35)</f>
        <v/>
      </c>
      <c r="E36" s="233" t="str">
        <f>IF('Autres frais'!E35="","",'Autres frais'!E35)</f>
        <v/>
      </c>
      <c r="F36" s="233" t="str">
        <f>IF('Autres frais'!F35="","",'Autres frais'!F35)</f>
        <v/>
      </c>
      <c r="G36" s="42"/>
      <c r="H36" s="203" t="str">
        <f t="shared" si="1"/>
        <v/>
      </c>
      <c r="I36" s="89" t="str">
        <f t="shared" si="2"/>
        <v/>
      </c>
      <c r="J36" s="235" t="str">
        <f t="shared" si="3"/>
        <v/>
      </c>
      <c r="K36" s="206"/>
      <c r="L36" s="66"/>
    </row>
    <row r="37" spans="1:12" ht="20.100000000000001" customHeight="1" x14ac:dyDescent="0.25">
      <c r="A37" s="191">
        <v>31</v>
      </c>
      <c r="B37" s="201" t="str">
        <f>IF('Autres frais'!B36="","",'Autres frais'!B36)</f>
        <v/>
      </c>
      <c r="C37" s="201" t="str">
        <f>IF('Autres frais'!C36="","",'Autres frais'!C36)</f>
        <v/>
      </c>
      <c r="D37" s="233" t="str">
        <f>IF('Autres frais'!D36="","",'Autres frais'!D36)</f>
        <v/>
      </c>
      <c r="E37" s="233" t="str">
        <f>IF('Autres frais'!E36="","",'Autres frais'!E36)</f>
        <v/>
      </c>
      <c r="F37" s="233" t="str">
        <f>IF('Autres frais'!F36="","",'Autres frais'!F36)</f>
        <v/>
      </c>
      <c r="G37" s="42"/>
      <c r="H37" s="203" t="str">
        <f t="shared" si="1"/>
        <v/>
      </c>
      <c r="I37" s="89" t="str">
        <f t="shared" si="2"/>
        <v/>
      </c>
      <c r="J37" s="235" t="str">
        <f t="shared" si="3"/>
        <v/>
      </c>
      <c r="K37" s="206"/>
      <c r="L37" s="66"/>
    </row>
    <row r="38" spans="1:12" ht="20.100000000000001" customHeight="1" x14ac:dyDescent="0.25">
      <c r="A38" s="191">
        <v>32</v>
      </c>
      <c r="B38" s="201" t="str">
        <f>IF('Autres frais'!B37="","",'Autres frais'!B37)</f>
        <v/>
      </c>
      <c r="C38" s="201" t="str">
        <f>IF('Autres frais'!C37="","",'Autres frais'!C37)</f>
        <v/>
      </c>
      <c r="D38" s="233" t="str">
        <f>IF('Autres frais'!D37="","",'Autres frais'!D37)</f>
        <v/>
      </c>
      <c r="E38" s="233" t="str">
        <f>IF('Autres frais'!E37="","",'Autres frais'!E37)</f>
        <v/>
      </c>
      <c r="F38" s="233" t="str">
        <f>IF('Autres frais'!F37="","",'Autres frais'!F37)</f>
        <v/>
      </c>
      <c r="G38" s="42"/>
      <c r="H38" s="203" t="str">
        <f t="shared" si="1"/>
        <v/>
      </c>
      <c r="I38" s="89" t="str">
        <f t="shared" si="2"/>
        <v/>
      </c>
      <c r="J38" s="235" t="str">
        <f t="shared" si="3"/>
        <v/>
      </c>
      <c r="K38" s="206"/>
      <c r="L38" s="66"/>
    </row>
    <row r="39" spans="1:12" ht="20.100000000000001" customHeight="1" x14ac:dyDescent="0.25">
      <c r="A39" s="191">
        <v>33</v>
      </c>
      <c r="B39" s="201" t="str">
        <f>IF('Autres frais'!B38="","",'Autres frais'!B38)</f>
        <v/>
      </c>
      <c r="C39" s="201" t="str">
        <f>IF('Autres frais'!C38="","",'Autres frais'!C38)</f>
        <v/>
      </c>
      <c r="D39" s="233" t="str">
        <f>IF('Autres frais'!D38="","",'Autres frais'!D38)</f>
        <v/>
      </c>
      <c r="E39" s="233" t="str">
        <f>IF('Autres frais'!E38="","",'Autres frais'!E38)</f>
        <v/>
      </c>
      <c r="F39" s="233" t="str">
        <f>IF('Autres frais'!F38="","",'Autres frais'!F38)</f>
        <v/>
      </c>
      <c r="G39" s="42"/>
      <c r="H39" s="203" t="str">
        <f t="shared" si="1"/>
        <v/>
      </c>
      <c r="I39" s="89" t="str">
        <f t="shared" si="2"/>
        <v/>
      </c>
      <c r="J39" s="235" t="str">
        <f t="shared" si="3"/>
        <v/>
      </c>
      <c r="K39" s="206"/>
      <c r="L39" s="66"/>
    </row>
    <row r="40" spans="1:12" ht="20.100000000000001" customHeight="1" x14ac:dyDescent="0.25">
      <c r="A40" s="191">
        <v>34</v>
      </c>
      <c r="B40" s="201" t="str">
        <f>IF('Autres frais'!B39="","",'Autres frais'!B39)</f>
        <v/>
      </c>
      <c r="C40" s="201" t="str">
        <f>IF('Autres frais'!C39="","",'Autres frais'!C39)</f>
        <v/>
      </c>
      <c r="D40" s="233" t="str">
        <f>IF('Autres frais'!D39="","",'Autres frais'!D39)</f>
        <v/>
      </c>
      <c r="E40" s="233" t="str">
        <f>IF('Autres frais'!E39="","",'Autres frais'!E39)</f>
        <v/>
      </c>
      <c r="F40" s="233" t="str">
        <f>IF('Autres frais'!F39="","",'Autres frais'!F39)</f>
        <v/>
      </c>
      <c r="G40" s="42"/>
      <c r="H40" s="203" t="str">
        <f t="shared" si="1"/>
        <v/>
      </c>
      <c r="I40" s="89" t="str">
        <f t="shared" si="2"/>
        <v/>
      </c>
      <c r="J40" s="235" t="str">
        <f t="shared" si="3"/>
        <v/>
      </c>
      <c r="K40" s="206"/>
      <c r="L40" s="66"/>
    </row>
    <row r="41" spans="1:12" ht="20.100000000000001" customHeight="1" x14ac:dyDescent="0.25">
      <c r="A41" s="191">
        <v>35</v>
      </c>
      <c r="B41" s="201" t="str">
        <f>IF('Autres frais'!B40="","",'Autres frais'!B40)</f>
        <v/>
      </c>
      <c r="C41" s="201" t="str">
        <f>IF('Autres frais'!C40="","",'Autres frais'!C40)</f>
        <v/>
      </c>
      <c r="D41" s="233" t="str">
        <f>IF('Autres frais'!D40="","",'Autres frais'!D40)</f>
        <v/>
      </c>
      <c r="E41" s="233" t="str">
        <f>IF('Autres frais'!E40="","",'Autres frais'!E40)</f>
        <v/>
      </c>
      <c r="F41" s="233" t="str">
        <f>IF('Autres frais'!F40="","",'Autres frais'!F40)</f>
        <v/>
      </c>
      <c r="G41" s="42"/>
      <c r="H41" s="203" t="str">
        <f t="shared" si="1"/>
        <v/>
      </c>
      <c r="I41" s="89" t="str">
        <f t="shared" si="2"/>
        <v/>
      </c>
      <c r="J41" s="235" t="str">
        <f t="shared" si="3"/>
        <v/>
      </c>
      <c r="K41" s="206"/>
      <c r="L41" s="66"/>
    </row>
    <row r="42" spans="1:12" ht="20.100000000000001" customHeight="1" x14ac:dyDescent="0.25">
      <c r="A42" s="191">
        <v>36</v>
      </c>
      <c r="B42" s="201" t="str">
        <f>IF('Autres frais'!B41="","",'Autres frais'!B41)</f>
        <v/>
      </c>
      <c r="C42" s="201" t="str">
        <f>IF('Autres frais'!C41="","",'Autres frais'!C41)</f>
        <v/>
      </c>
      <c r="D42" s="233" t="str">
        <f>IF('Autres frais'!D41="","",'Autres frais'!D41)</f>
        <v/>
      </c>
      <c r="E42" s="233" t="str">
        <f>IF('Autres frais'!E41="","",'Autres frais'!E41)</f>
        <v/>
      </c>
      <c r="F42" s="233" t="str">
        <f>IF('Autres frais'!F41="","",'Autres frais'!F41)</f>
        <v/>
      </c>
      <c r="G42" s="42"/>
      <c r="H42" s="203" t="str">
        <f t="shared" si="1"/>
        <v/>
      </c>
      <c r="I42" s="89" t="str">
        <f t="shared" si="2"/>
        <v/>
      </c>
      <c r="J42" s="235" t="str">
        <f t="shared" si="3"/>
        <v/>
      </c>
      <c r="K42" s="206"/>
      <c r="L42" s="66"/>
    </row>
    <row r="43" spans="1:12" ht="20.100000000000001" customHeight="1" x14ac:dyDescent="0.25">
      <c r="A43" s="191">
        <v>37</v>
      </c>
      <c r="B43" s="201" t="str">
        <f>IF('Autres frais'!B42="","",'Autres frais'!B42)</f>
        <v/>
      </c>
      <c r="C43" s="201" t="str">
        <f>IF('Autres frais'!C42="","",'Autres frais'!C42)</f>
        <v/>
      </c>
      <c r="D43" s="233" t="str">
        <f>IF('Autres frais'!D42="","",'Autres frais'!D42)</f>
        <v/>
      </c>
      <c r="E43" s="233" t="str">
        <f>IF('Autres frais'!E42="","",'Autres frais'!E42)</f>
        <v/>
      </c>
      <c r="F43" s="233" t="str">
        <f>IF('Autres frais'!F42="","",'Autres frais'!F42)</f>
        <v/>
      </c>
      <c r="G43" s="42"/>
      <c r="H43" s="203" t="str">
        <f t="shared" si="1"/>
        <v/>
      </c>
      <c r="I43" s="89" t="str">
        <f t="shared" si="2"/>
        <v/>
      </c>
      <c r="J43" s="235" t="str">
        <f t="shared" si="3"/>
        <v/>
      </c>
      <c r="K43" s="206"/>
      <c r="L43" s="66"/>
    </row>
    <row r="44" spans="1:12" ht="20.100000000000001" customHeight="1" x14ac:dyDescent="0.25">
      <c r="A44" s="191">
        <v>38</v>
      </c>
      <c r="B44" s="201" t="str">
        <f>IF('Autres frais'!B43="","",'Autres frais'!B43)</f>
        <v/>
      </c>
      <c r="C44" s="201" t="str">
        <f>IF('Autres frais'!C43="","",'Autres frais'!C43)</f>
        <v/>
      </c>
      <c r="D44" s="233" t="str">
        <f>IF('Autres frais'!D43="","",'Autres frais'!D43)</f>
        <v/>
      </c>
      <c r="E44" s="233" t="str">
        <f>IF('Autres frais'!E43="","",'Autres frais'!E43)</f>
        <v/>
      </c>
      <c r="F44" s="233" t="str">
        <f>IF('Autres frais'!F43="","",'Autres frais'!F43)</f>
        <v/>
      </c>
      <c r="G44" s="42"/>
      <c r="H44" s="203" t="str">
        <f t="shared" si="1"/>
        <v/>
      </c>
      <c r="I44" s="89" t="str">
        <f t="shared" si="2"/>
        <v/>
      </c>
      <c r="J44" s="235" t="str">
        <f t="shared" si="3"/>
        <v/>
      </c>
      <c r="K44" s="206"/>
      <c r="L44" s="66"/>
    </row>
    <row r="45" spans="1:12" ht="20.100000000000001" customHeight="1" x14ac:dyDescent="0.25">
      <c r="A45" s="191">
        <v>39</v>
      </c>
      <c r="B45" s="201" t="str">
        <f>IF('Autres frais'!B44="","",'Autres frais'!B44)</f>
        <v/>
      </c>
      <c r="C45" s="201" t="str">
        <f>IF('Autres frais'!C44="","",'Autres frais'!C44)</f>
        <v/>
      </c>
      <c r="D45" s="233" t="str">
        <f>IF('Autres frais'!D44="","",'Autres frais'!D44)</f>
        <v/>
      </c>
      <c r="E45" s="233" t="str">
        <f>IF('Autres frais'!E44="","",'Autres frais'!E44)</f>
        <v/>
      </c>
      <c r="F45" s="233" t="str">
        <f>IF('Autres frais'!F44="","",'Autres frais'!F44)</f>
        <v/>
      </c>
      <c r="G45" s="42"/>
      <c r="H45" s="203" t="str">
        <f t="shared" si="1"/>
        <v/>
      </c>
      <c r="I45" s="89" t="str">
        <f t="shared" si="2"/>
        <v/>
      </c>
      <c r="J45" s="235" t="str">
        <f t="shared" si="3"/>
        <v/>
      </c>
      <c r="K45" s="206"/>
      <c r="L45" s="66"/>
    </row>
    <row r="46" spans="1:12" ht="20.100000000000001" customHeight="1" x14ac:dyDescent="0.25">
      <c r="A46" s="191">
        <v>40</v>
      </c>
      <c r="B46" s="201" t="str">
        <f>IF('Autres frais'!B45="","",'Autres frais'!B45)</f>
        <v/>
      </c>
      <c r="C46" s="201" t="str">
        <f>IF('Autres frais'!C45="","",'Autres frais'!C45)</f>
        <v/>
      </c>
      <c r="D46" s="233" t="str">
        <f>IF('Autres frais'!D45="","",'Autres frais'!D45)</f>
        <v/>
      </c>
      <c r="E46" s="233" t="str">
        <f>IF('Autres frais'!E45="","",'Autres frais'!E45)</f>
        <v/>
      </c>
      <c r="F46" s="233" t="str">
        <f>IF('Autres frais'!F45="","",'Autres frais'!F45)</f>
        <v/>
      </c>
      <c r="G46" s="42"/>
      <c r="H46" s="203" t="str">
        <f t="shared" si="1"/>
        <v/>
      </c>
      <c r="I46" s="89" t="str">
        <f t="shared" si="2"/>
        <v/>
      </c>
      <c r="J46" s="235" t="str">
        <f t="shared" si="3"/>
        <v/>
      </c>
      <c r="K46" s="206"/>
      <c r="L46" s="66"/>
    </row>
    <row r="47" spans="1:12" ht="20.100000000000001" customHeight="1" x14ac:dyDescent="0.25">
      <c r="A47" s="191">
        <v>41</v>
      </c>
      <c r="B47" s="201" t="str">
        <f>IF('Autres frais'!B46="","",'Autres frais'!B46)</f>
        <v/>
      </c>
      <c r="C47" s="201" t="str">
        <f>IF('Autres frais'!C46="","",'Autres frais'!C46)</f>
        <v/>
      </c>
      <c r="D47" s="233" t="str">
        <f>IF('Autres frais'!D46="","",'Autres frais'!D46)</f>
        <v/>
      </c>
      <c r="E47" s="233" t="str">
        <f>IF('Autres frais'!E46="","",'Autres frais'!E46)</f>
        <v/>
      </c>
      <c r="F47" s="233" t="str">
        <f>IF('Autres frais'!F46="","",'Autres frais'!F46)</f>
        <v/>
      </c>
      <c r="G47" s="42"/>
      <c r="H47" s="203" t="str">
        <f t="shared" si="1"/>
        <v/>
      </c>
      <c r="I47" s="89" t="str">
        <f t="shared" si="2"/>
        <v/>
      </c>
      <c r="J47" s="235" t="str">
        <f t="shared" si="3"/>
        <v/>
      </c>
      <c r="K47" s="206"/>
      <c r="L47" s="66"/>
    </row>
    <row r="48" spans="1:12" ht="20.100000000000001" customHeight="1" x14ac:dyDescent="0.25">
      <c r="A48" s="191">
        <v>42</v>
      </c>
      <c r="B48" s="201" t="str">
        <f>IF('Autres frais'!B47="","",'Autres frais'!B47)</f>
        <v/>
      </c>
      <c r="C48" s="201" t="str">
        <f>IF('Autres frais'!C47="","",'Autres frais'!C47)</f>
        <v/>
      </c>
      <c r="D48" s="233" t="str">
        <f>IF('Autres frais'!D47="","",'Autres frais'!D47)</f>
        <v/>
      </c>
      <c r="E48" s="233" t="str">
        <f>IF('Autres frais'!E47="","",'Autres frais'!E47)</f>
        <v/>
      </c>
      <c r="F48" s="233" t="str">
        <f>IF('Autres frais'!F47="","",'Autres frais'!F47)</f>
        <v/>
      </c>
      <c r="G48" s="42"/>
      <c r="H48" s="203" t="str">
        <f t="shared" si="1"/>
        <v/>
      </c>
      <c r="I48" s="89" t="str">
        <f t="shared" si="2"/>
        <v/>
      </c>
      <c r="J48" s="235" t="str">
        <f t="shared" si="3"/>
        <v/>
      </c>
      <c r="K48" s="206"/>
      <c r="L48" s="66"/>
    </row>
    <row r="49" spans="1:12" ht="20.100000000000001" customHeight="1" x14ac:dyDescent="0.25">
      <c r="A49" s="191">
        <v>43</v>
      </c>
      <c r="B49" s="201" t="str">
        <f>IF('Autres frais'!B48="","",'Autres frais'!B48)</f>
        <v/>
      </c>
      <c r="C49" s="201" t="str">
        <f>IF('Autres frais'!C48="","",'Autres frais'!C48)</f>
        <v/>
      </c>
      <c r="D49" s="233" t="str">
        <f>IF('Autres frais'!D48="","",'Autres frais'!D48)</f>
        <v/>
      </c>
      <c r="E49" s="233" t="str">
        <f>IF('Autres frais'!E48="","",'Autres frais'!E48)</f>
        <v/>
      </c>
      <c r="F49" s="233" t="str">
        <f>IF('Autres frais'!F48="","",'Autres frais'!F48)</f>
        <v/>
      </c>
      <c r="G49" s="42"/>
      <c r="H49" s="203" t="str">
        <f t="shared" si="1"/>
        <v/>
      </c>
      <c r="I49" s="89" t="str">
        <f t="shared" si="2"/>
        <v/>
      </c>
      <c r="J49" s="235" t="str">
        <f t="shared" si="3"/>
        <v/>
      </c>
      <c r="K49" s="206"/>
      <c r="L49" s="66"/>
    </row>
    <row r="50" spans="1:12" ht="20.100000000000001" customHeight="1" x14ac:dyDescent="0.25">
      <c r="A50" s="191">
        <v>44</v>
      </c>
      <c r="B50" s="201" t="str">
        <f>IF('Autres frais'!B49="","",'Autres frais'!B49)</f>
        <v/>
      </c>
      <c r="C50" s="201" t="str">
        <f>IF('Autres frais'!C49="","",'Autres frais'!C49)</f>
        <v/>
      </c>
      <c r="D50" s="233" t="str">
        <f>IF('Autres frais'!D49="","",'Autres frais'!D49)</f>
        <v/>
      </c>
      <c r="E50" s="233" t="str">
        <f>IF('Autres frais'!E49="","",'Autres frais'!E49)</f>
        <v/>
      </c>
      <c r="F50" s="233" t="str">
        <f>IF('Autres frais'!F49="","",'Autres frais'!F49)</f>
        <v/>
      </c>
      <c r="G50" s="42"/>
      <c r="H50" s="203" t="str">
        <f t="shared" si="1"/>
        <v/>
      </c>
      <c r="I50" s="89" t="str">
        <f t="shared" si="2"/>
        <v/>
      </c>
      <c r="J50" s="235" t="str">
        <f t="shared" si="3"/>
        <v/>
      </c>
      <c r="K50" s="206"/>
      <c r="L50" s="66"/>
    </row>
    <row r="51" spans="1:12" ht="20.100000000000001" customHeight="1" x14ac:dyDescent="0.25">
      <c r="A51" s="191">
        <v>45</v>
      </c>
      <c r="B51" s="201" t="str">
        <f>IF('Autres frais'!B50="","",'Autres frais'!B50)</f>
        <v/>
      </c>
      <c r="C51" s="201" t="str">
        <f>IF('Autres frais'!C50="","",'Autres frais'!C50)</f>
        <v/>
      </c>
      <c r="D51" s="233" t="str">
        <f>IF('Autres frais'!D50="","",'Autres frais'!D50)</f>
        <v/>
      </c>
      <c r="E51" s="233" t="str">
        <f>IF('Autres frais'!E50="","",'Autres frais'!E50)</f>
        <v/>
      </c>
      <c r="F51" s="233" t="str">
        <f>IF('Autres frais'!F50="","",'Autres frais'!F50)</f>
        <v/>
      </c>
      <c r="G51" s="42"/>
      <c r="H51" s="203" t="str">
        <f t="shared" si="1"/>
        <v/>
      </c>
      <c r="I51" s="89" t="str">
        <f t="shared" si="2"/>
        <v/>
      </c>
      <c r="J51" s="235" t="str">
        <f t="shared" si="3"/>
        <v/>
      </c>
      <c r="K51" s="206"/>
      <c r="L51" s="66"/>
    </row>
    <row r="52" spans="1:12" ht="20.100000000000001" customHeight="1" x14ac:dyDescent="0.25">
      <c r="A52" s="191">
        <v>46</v>
      </c>
      <c r="B52" s="201" t="str">
        <f>IF('Autres frais'!B51="","",'Autres frais'!B51)</f>
        <v/>
      </c>
      <c r="C52" s="201" t="str">
        <f>IF('Autres frais'!C51="","",'Autres frais'!C51)</f>
        <v/>
      </c>
      <c r="D52" s="233" t="str">
        <f>IF('Autres frais'!D51="","",'Autres frais'!D51)</f>
        <v/>
      </c>
      <c r="E52" s="233" t="str">
        <f>IF('Autres frais'!E51="","",'Autres frais'!E51)</f>
        <v/>
      </c>
      <c r="F52" s="233" t="str">
        <f>IF('Autres frais'!F51="","",'Autres frais'!F51)</f>
        <v/>
      </c>
      <c r="G52" s="42"/>
      <c r="H52" s="203" t="str">
        <f t="shared" si="1"/>
        <v/>
      </c>
      <c r="I52" s="89" t="str">
        <f t="shared" si="2"/>
        <v/>
      </c>
      <c r="J52" s="235" t="str">
        <f t="shared" si="3"/>
        <v/>
      </c>
      <c r="K52" s="206"/>
      <c r="L52" s="66"/>
    </row>
    <row r="53" spans="1:12" ht="20.100000000000001" customHeight="1" x14ac:dyDescent="0.25">
      <c r="A53" s="191">
        <v>47</v>
      </c>
      <c r="B53" s="201" t="str">
        <f>IF('Autres frais'!B52="","",'Autres frais'!B52)</f>
        <v/>
      </c>
      <c r="C53" s="201" t="str">
        <f>IF('Autres frais'!C52="","",'Autres frais'!C52)</f>
        <v/>
      </c>
      <c r="D53" s="233" t="str">
        <f>IF('Autres frais'!D52="","",'Autres frais'!D52)</f>
        <v/>
      </c>
      <c r="E53" s="233" t="str">
        <f>IF('Autres frais'!E52="","",'Autres frais'!E52)</f>
        <v/>
      </c>
      <c r="F53" s="233" t="str">
        <f>IF('Autres frais'!F52="","",'Autres frais'!F52)</f>
        <v/>
      </c>
      <c r="G53" s="42"/>
      <c r="H53" s="203" t="str">
        <f t="shared" si="1"/>
        <v/>
      </c>
      <c r="I53" s="89" t="str">
        <f t="shared" si="2"/>
        <v/>
      </c>
      <c r="J53" s="235" t="str">
        <f t="shared" si="3"/>
        <v/>
      </c>
      <c r="K53" s="206"/>
      <c r="L53" s="66"/>
    </row>
    <row r="54" spans="1:12" ht="20.100000000000001" customHeight="1" x14ac:dyDescent="0.25">
      <c r="A54" s="191">
        <v>48</v>
      </c>
      <c r="B54" s="201" t="str">
        <f>IF('Autres frais'!B53="","",'Autres frais'!B53)</f>
        <v/>
      </c>
      <c r="C54" s="201" t="str">
        <f>IF('Autres frais'!C53="","",'Autres frais'!C53)</f>
        <v/>
      </c>
      <c r="D54" s="233" t="str">
        <f>IF('Autres frais'!D53="","",'Autres frais'!D53)</f>
        <v/>
      </c>
      <c r="E54" s="233" t="str">
        <f>IF('Autres frais'!E53="","",'Autres frais'!E53)</f>
        <v/>
      </c>
      <c r="F54" s="233" t="str">
        <f>IF('Autres frais'!F53="","",'Autres frais'!F53)</f>
        <v/>
      </c>
      <c r="G54" s="42"/>
      <c r="H54" s="203" t="str">
        <f t="shared" si="1"/>
        <v/>
      </c>
      <c r="I54" s="89" t="str">
        <f t="shared" si="2"/>
        <v/>
      </c>
      <c r="J54" s="235" t="str">
        <f t="shared" si="3"/>
        <v/>
      </c>
      <c r="K54" s="206"/>
      <c r="L54" s="66"/>
    </row>
    <row r="55" spans="1:12" ht="20.100000000000001" customHeight="1" x14ac:dyDescent="0.25">
      <c r="A55" s="191">
        <v>49</v>
      </c>
      <c r="B55" s="201" t="str">
        <f>IF('Autres frais'!B54="","",'Autres frais'!B54)</f>
        <v/>
      </c>
      <c r="C55" s="201" t="str">
        <f>IF('Autres frais'!C54="","",'Autres frais'!C54)</f>
        <v/>
      </c>
      <c r="D55" s="233" t="str">
        <f>IF('Autres frais'!D54="","",'Autres frais'!D54)</f>
        <v/>
      </c>
      <c r="E55" s="233" t="str">
        <f>IF('Autres frais'!E54="","",'Autres frais'!E54)</f>
        <v/>
      </c>
      <c r="F55" s="233" t="str">
        <f>IF('Autres frais'!F54="","",'Autres frais'!F54)</f>
        <v/>
      </c>
      <c r="G55" s="42"/>
      <c r="H55" s="203" t="str">
        <f t="shared" si="1"/>
        <v/>
      </c>
      <c r="I55" s="89" t="str">
        <f t="shared" si="2"/>
        <v/>
      </c>
      <c r="J55" s="235" t="str">
        <f t="shared" si="3"/>
        <v/>
      </c>
      <c r="K55" s="206"/>
      <c r="L55" s="66"/>
    </row>
    <row r="56" spans="1:12" ht="20.100000000000001" customHeight="1" x14ac:dyDescent="0.25">
      <c r="A56" s="191">
        <v>50</v>
      </c>
      <c r="B56" s="201" t="str">
        <f>IF('Autres frais'!B55="","",'Autres frais'!B55)</f>
        <v/>
      </c>
      <c r="C56" s="201" t="str">
        <f>IF('Autres frais'!C55="","",'Autres frais'!C55)</f>
        <v/>
      </c>
      <c r="D56" s="233" t="str">
        <f>IF('Autres frais'!D55="","",'Autres frais'!D55)</f>
        <v/>
      </c>
      <c r="E56" s="233" t="str">
        <f>IF('Autres frais'!E55="","",'Autres frais'!E55)</f>
        <v/>
      </c>
      <c r="F56" s="233" t="str">
        <f>IF('Autres frais'!F55="","",'Autres frais'!F55)</f>
        <v/>
      </c>
      <c r="G56" s="42"/>
      <c r="H56" s="203" t="str">
        <f t="shared" si="1"/>
        <v/>
      </c>
      <c r="I56" s="89" t="str">
        <f t="shared" si="2"/>
        <v/>
      </c>
      <c r="J56" s="235" t="str">
        <f t="shared" si="3"/>
        <v/>
      </c>
      <c r="K56" s="206"/>
      <c r="L56" s="66"/>
    </row>
    <row r="57" spans="1:12" ht="20.100000000000001" customHeight="1" x14ac:dyDescent="0.25">
      <c r="A57" s="191">
        <v>51</v>
      </c>
      <c r="B57" s="201" t="str">
        <f>IF('Autres frais'!B56="","",'Autres frais'!B56)</f>
        <v/>
      </c>
      <c r="C57" s="201" t="str">
        <f>IF('Autres frais'!C56="","",'Autres frais'!C56)</f>
        <v/>
      </c>
      <c r="D57" s="233" t="str">
        <f>IF('Autres frais'!D56="","",'Autres frais'!D56)</f>
        <v/>
      </c>
      <c r="E57" s="233" t="str">
        <f>IF('Autres frais'!E56="","",'Autres frais'!E56)</f>
        <v/>
      </c>
      <c r="F57" s="233" t="str">
        <f>IF('Autres frais'!F56="","",'Autres frais'!F56)</f>
        <v/>
      </c>
      <c r="G57" s="42"/>
      <c r="H57" s="203" t="str">
        <f t="shared" si="1"/>
        <v/>
      </c>
      <c r="I57" s="89" t="str">
        <f t="shared" si="2"/>
        <v/>
      </c>
      <c r="J57" s="235" t="str">
        <f t="shared" si="3"/>
        <v/>
      </c>
      <c r="K57" s="206"/>
      <c r="L57" s="66"/>
    </row>
    <row r="58" spans="1:12" ht="20.100000000000001" customHeight="1" x14ac:dyDescent="0.25">
      <c r="A58" s="191">
        <v>52</v>
      </c>
      <c r="B58" s="201" t="str">
        <f>IF('Autres frais'!B57="","",'Autres frais'!B57)</f>
        <v/>
      </c>
      <c r="C58" s="201" t="str">
        <f>IF('Autres frais'!C57="","",'Autres frais'!C57)</f>
        <v/>
      </c>
      <c r="D58" s="233" t="str">
        <f>IF('Autres frais'!D57="","",'Autres frais'!D57)</f>
        <v/>
      </c>
      <c r="E58" s="233" t="str">
        <f>IF('Autres frais'!E57="","",'Autres frais'!E57)</f>
        <v/>
      </c>
      <c r="F58" s="233" t="str">
        <f>IF('Autres frais'!F57="","",'Autres frais'!F57)</f>
        <v/>
      </c>
      <c r="G58" s="42"/>
      <c r="H58" s="203" t="str">
        <f t="shared" si="1"/>
        <v/>
      </c>
      <c r="I58" s="89" t="str">
        <f t="shared" si="2"/>
        <v/>
      </c>
      <c r="J58" s="235" t="str">
        <f t="shared" si="3"/>
        <v/>
      </c>
      <c r="K58" s="206"/>
      <c r="L58" s="66"/>
    </row>
    <row r="59" spans="1:12" ht="20.100000000000001" customHeight="1" x14ac:dyDescent="0.25">
      <c r="A59" s="191">
        <v>53</v>
      </c>
      <c r="B59" s="201" t="str">
        <f>IF('Autres frais'!B58="","",'Autres frais'!B58)</f>
        <v/>
      </c>
      <c r="C59" s="201" t="str">
        <f>IF('Autres frais'!C58="","",'Autres frais'!C58)</f>
        <v/>
      </c>
      <c r="D59" s="233" t="str">
        <f>IF('Autres frais'!D58="","",'Autres frais'!D58)</f>
        <v/>
      </c>
      <c r="E59" s="233" t="str">
        <f>IF('Autres frais'!E58="","",'Autres frais'!E58)</f>
        <v/>
      </c>
      <c r="F59" s="233" t="str">
        <f>IF('Autres frais'!F58="","",'Autres frais'!F58)</f>
        <v/>
      </c>
      <c r="G59" s="42"/>
      <c r="H59" s="203" t="str">
        <f t="shared" si="1"/>
        <v/>
      </c>
      <c r="I59" s="89" t="str">
        <f t="shared" si="2"/>
        <v/>
      </c>
      <c r="J59" s="235" t="str">
        <f t="shared" si="3"/>
        <v/>
      </c>
      <c r="K59" s="206"/>
      <c r="L59" s="66"/>
    </row>
    <row r="60" spans="1:12" ht="20.100000000000001" customHeight="1" x14ac:dyDescent="0.25">
      <c r="A60" s="191">
        <v>54</v>
      </c>
      <c r="B60" s="201" t="str">
        <f>IF('Autres frais'!B59="","",'Autres frais'!B59)</f>
        <v/>
      </c>
      <c r="C60" s="201" t="str">
        <f>IF('Autres frais'!C59="","",'Autres frais'!C59)</f>
        <v/>
      </c>
      <c r="D60" s="233" t="str">
        <f>IF('Autres frais'!D59="","",'Autres frais'!D59)</f>
        <v/>
      </c>
      <c r="E60" s="233" t="str">
        <f>IF('Autres frais'!E59="","",'Autres frais'!E59)</f>
        <v/>
      </c>
      <c r="F60" s="233" t="str">
        <f>IF('Autres frais'!F59="","",'Autres frais'!F59)</f>
        <v/>
      </c>
      <c r="G60" s="42"/>
      <c r="H60" s="203" t="str">
        <f t="shared" si="1"/>
        <v/>
      </c>
      <c r="I60" s="89" t="str">
        <f t="shared" si="2"/>
        <v/>
      </c>
      <c r="J60" s="235" t="str">
        <f t="shared" si="3"/>
        <v/>
      </c>
      <c r="K60" s="206"/>
      <c r="L60" s="66"/>
    </row>
    <row r="61" spans="1:12" ht="20.100000000000001" customHeight="1" x14ac:dyDescent="0.25">
      <c r="A61" s="191">
        <v>55</v>
      </c>
      <c r="B61" s="201" t="str">
        <f>IF('Autres frais'!B60="","",'Autres frais'!B60)</f>
        <v/>
      </c>
      <c r="C61" s="201" t="str">
        <f>IF('Autres frais'!C60="","",'Autres frais'!C60)</f>
        <v/>
      </c>
      <c r="D61" s="233" t="str">
        <f>IF('Autres frais'!D60="","",'Autres frais'!D60)</f>
        <v/>
      </c>
      <c r="E61" s="233" t="str">
        <f>IF('Autres frais'!E60="","",'Autres frais'!E60)</f>
        <v/>
      </c>
      <c r="F61" s="233" t="str">
        <f>IF('Autres frais'!F60="","",'Autres frais'!F60)</f>
        <v/>
      </c>
      <c r="G61" s="42"/>
      <c r="H61" s="203" t="str">
        <f t="shared" si="1"/>
        <v/>
      </c>
      <c r="I61" s="89" t="str">
        <f t="shared" si="2"/>
        <v/>
      </c>
      <c r="J61" s="235" t="str">
        <f t="shared" si="3"/>
        <v/>
      </c>
      <c r="K61" s="206"/>
      <c r="L61" s="66"/>
    </row>
    <row r="62" spans="1:12" ht="20.100000000000001" customHeight="1" x14ac:dyDescent="0.25">
      <c r="A62" s="191">
        <v>56</v>
      </c>
      <c r="B62" s="201" t="str">
        <f>IF('Autres frais'!B61="","",'Autres frais'!B61)</f>
        <v/>
      </c>
      <c r="C62" s="201" t="str">
        <f>IF('Autres frais'!C61="","",'Autres frais'!C61)</f>
        <v/>
      </c>
      <c r="D62" s="233" t="str">
        <f>IF('Autres frais'!D61="","",'Autres frais'!D61)</f>
        <v/>
      </c>
      <c r="E62" s="233" t="str">
        <f>IF('Autres frais'!E61="","",'Autres frais'!E61)</f>
        <v/>
      </c>
      <c r="F62" s="233" t="str">
        <f>IF('Autres frais'!F61="","",'Autres frais'!F61)</f>
        <v/>
      </c>
      <c r="G62" s="42"/>
      <c r="H62" s="203" t="str">
        <f t="shared" si="1"/>
        <v/>
      </c>
      <c r="I62" s="89" t="str">
        <f t="shared" si="2"/>
        <v/>
      </c>
      <c r="J62" s="235" t="str">
        <f t="shared" si="3"/>
        <v/>
      </c>
      <c r="K62" s="206"/>
      <c r="L62" s="66"/>
    </row>
    <row r="63" spans="1:12" ht="20.100000000000001" customHeight="1" x14ac:dyDescent="0.25">
      <c r="A63" s="191">
        <v>57</v>
      </c>
      <c r="B63" s="201" t="str">
        <f>IF('Autres frais'!B62="","",'Autres frais'!B62)</f>
        <v/>
      </c>
      <c r="C63" s="201" t="str">
        <f>IF('Autres frais'!C62="","",'Autres frais'!C62)</f>
        <v/>
      </c>
      <c r="D63" s="233" t="str">
        <f>IF('Autres frais'!D62="","",'Autres frais'!D62)</f>
        <v/>
      </c>
      <c r="E63" s="233" t="str">
        <f>IF('Autres frais'!E62="","",'Autres frais'!E62)</f>
        <v/>
      </c>
      <c r="F63" s="233" t="str">
        <f>IF('Autres frais'!F62="","",'Autres frais'!F62)</f>
        <v/>
      </c>
      <c r="G63" s="42"/>
      <c r="H63" s="203" t="str">
        <f t="shared" si="1"/>
        <v/>
      </c>
      <c r="I63" s="89" t="str">
        <f t="shared" si="2"/>
        <v/>
      </c>
      <c r="J63" s="235" t="str">
        <f t="shared" si="3"/>
        <v/>
      </c>
      <c r="K63" s="206"/>
      <c r="L63" s="66"/>
    </row>
    <row r="64" spans="1:12" ht="20.100000000000001" customHeight="1" x14ac:dyDescent="0.25">
      <c r="A64" s="191">
        <v>58</v>
      </c>
      <c r="B64" s="201" t="str">
        <f>IF('Autres frais'!B63="","",'Autres frais'!B63)</f>
        <v/>
      </c>
      <c r="C64" s="201" t="str">
        <f>IF('Autres frais'!C63="","",'Autres frais'!C63)</f>
        <v/>
      </c>
      <c r="D64" s="233" t="str">
        <f>IF('Autres frais'!D63="","",'Autres frais'!D63)</f>
        <v/>
      </c>
      <c r="E64" s="233" t="str">
        <f>IF('Autres frais'!E63="","",'Autres frais'!E63)</f>
        <v/>
      </c>
      <c r="F64" s="233" t="str">
        <f>IF('Autres frais'!F63="","",'Autres frais'!F63)</f>
        <v/>
      </c>
      <c r="G64" s="42"/>
      <c r="H64" s="203" t="str">
        <f t="shared" si="1"/>
        <v/>
      </c>
      <c r="I64" s="89" t="str">
        <f t="shared" si="2"/>
        <v/>
      </c>
      <c r="J64" s="235" t="str">
        <f t="shared" si="3"/>
        <v/>
      </c>
      <c r="K64" s="206"/>
      <c r="L64" s="66"/>
    </row>
    <row r="65" spans="1:12" ht="20.100000000000001" customHeight="1" x14ac:dyDescent="0.25">
      <c r="A65" s="191">
        <v>59</v>
      </c>
      <c r="B65" s="201" t="str">
        <f>IF('Autres frais'!B64="","",'Autres frais'!B64)</f>
        <v/>
      </c>
      <c r="C65" s="201" t="str">
        <f>IF('Autres frais'!C64="","",'Autres frais'!C64)</f>
        <v/>
      </c>
      <c r="D65" s="233" t="str">
        <f>IF('Autres frais'!D64="","",'Autres frais'!D64)</f>
        <v/>
      </c>
      <c r="E65" s="233" t="str">
        <f>IF('Autres frais'!E64="","",'Autres frais'!E64)</f>
        <v/>
      </c>
      <c r="F65" s="233" t="str">
        <f>IF('Autres frais'!F64="","",'Autres frais'!F64)</f>
        <v/>
      </c>
      <c r="G65" s="42"/>
      <c r="H65" s="203" t="str">
        <f t="shared" si="1"/>
        <v/>
      </c>
      <c r="I65" s="89" t="str">
        <f t="shared" si="2"/>
        <v/>
      </c>
      <c r="J65" s="235" t="str">
        <f t="shared" si="3"/>
        <v/>
      </c>
      <c r="K65" s="206"/>
      <c r="L65" s="66"/>
    </row>
    <row r="66" spans="1:12" ht="20.100000000000001" customHeight="1" x14ac:dyDescent="0.25">
      <c r="A66" s="191">
        <v>60</v>
      </c>
      <c r="B66" s="201" t="str">
        <f>IF('Autres frais'!B65="","",'Autres frais'!B65)</f>
        <v/>
      </c>
      <c r="C66" s="201" t="str">
        <f>IF('Autres frais'!C65="","",'Autres frais'!C65)</f>
        <v/>
      </c>
      <c r="D66" s="233" t="str">
        <f>IF('Autres frais'!D65="","",'Autres frais'!D65)</f>
        <v/>
      </c>
      <c r="E66" s="233" t="str">
        <f>IF('Autres frais'!E65="","",'Autres frais'!E65)</f>
        <v/>
      </c>
      <c r="F66" s="233" t="str">
        <f>IF('Autres frais'!F65="","",'Autres frais'!F65)</f>
        <v/>
      </c>
      <c r="G66" s="42"/>
      <c r="H66" s="203" t="str">
        <f t="shared" si="1"/>
        <v/>
      </c>
      <c r="I66" s="89" t="str">
        <f t="shared" si="2"/>
        <v/>
      </c>
      <c r="J66" s="235" t="str">
        <f t="shared" si="3"/>
        <v/>
      </c>
      <c r="K66" s="206"/>
      <c r="L66" s="66"/>
    </row>
    <row r="67" spans="1:12" ht="20.100000000000001" customHeight="1" x14ac:dyDescent="0.25">
      <c r="A67" s="191">
        <v>61</v>
      </c>
      <c r="B67" s="201" t="str">
        <f>IF('Autres frais'!B66="","",'Autres frais'!B66)</f>
        <v/>
      </c>
      <c r="C67" s="201" t="str">
        <f>IF('Autres frais'!C66="","",'Autres frais'!C66)</f>
        <v/>
      </c>
      <c r="D67" s="233" t="str">
        <f>IF('Autres frais'!D66="","",'Autres frais'!D66)</f>
        <v/>
      </c>
      <c r="E67" s="233" t="str">
        <f>IF('Autres frais'!E66="","",'Autres frais'!E66)</f>
        <v/>
      </c>
      <c r="F67" s="233" t="str">
        <f>IF('Autres frais'!F66="","",'Autres frais'!F66)</f>
        <v/>
      </c>
      <c r="G67" s="42"/>
      <c r="H67" s="203" t="str">
        <f t="shared" si="1"/>
        <v/>
      </c>
      <c r="I67" s="89" t="str">
        <f t="shared" si="2"/>
        <v/>
      </c>
      <c r="J67" s="235" t="str">
        <f t="shared" si="3"/>
        <v/>
      </c>
      <c r="K67" s="206"/>
      <c r="L67" s="66"/>
    </row>
    <row r="68" spans="1:12" ht="20.100000000000001" customHeight="1" x14ac:dyDescent="0.25">
      <c r="A68" s="191">
        <v>62</v>
      </c>
      <c r="B68" s="201" t="str">
        <f>IF('Autres frais'!B67="","",'Autres frais'!B67)</f>
        <v/>
      </c>
      <c r="C68" s="201" t="str">
        <f>IF('Autres frais'!C67="","",'Autres frais'!C67)</f>
        <v/>
      </c>
      <c r="D68" s="233" t="str">
        <f>IF('Autres frais'!D67="","",'Autres frais'!D67)</f>
        <v/>
      </c>
      <c r="E68" s="233" t="str">
        <f>IF('Autres frais'!E67="","",'Autres frais'!E67)</f>
        <v/>
      </c>
      <c r="F68" s="233" t="str">
        <f>IF('Autres frais'!F67="","",'Autres frais'!F67)</f>
        <v/>
      </c>
      <c r="G68" s="42"/>
      <c r="H68" s="203" t="str">
        <f t="shared" si="1"/>
        <v/>
      </c>
      <c r="I68" s="89" t="str">
        <f t="shared" si="2"/>
        <v/>
      </c>
      <c r="J68" s="235" t="str">
        <f t="shared" si="3"/>
        <v/>
      </c>
      <c r="K68" s="206"/>
      <c r="L68" s="66"/>
    </row>
    <row r="69" spans="1:12" ht="20.100000000000001" customHeight="1" x14ac:dyDescent="0.25">
      <c r="A69" s="191">
        <v>63</v>
      </c>
      <c r="B69" s="201" t="str">
        <f>IF('Autres frais'!B68="","",'Autres frais'!B68)</f>
        <v/>
      </c>
      <c r="C69" s="201" t="str">
        <f>IF('Autres frais'!C68="","",'Autres frais'!C68)</f>
        <v/>
      </c>
      <c r="D69" s="233" t="str">
        <f>IF('Autres frais'!D68="","",'Autres frais'!D68)</f>
        <v/>
      </c>
      <c r="E69" s="233" t="str">
        <f>IF('Autres frais'!E68="","",'Autres frais'!E68)</f>
        <v/>
      </c>
      <c r="F69" s="233" t="str">
        <f>IF('Autres frais'!F68="","",'Autres frais'!F68)</f>
        <v/>
      </c>
      <c r="G69" s="42"/>
      <c r="H69" s="203" t="str">
        <f t="shared" si="1"/>
        <v/>
      </c>
      <c r="I69" s="89" t="str">
        <f t="shared" si="2"/>
        <v/>
      </c>
      <c r="J69" s="235" t="str">
        <f t="shared" si="3"/>
        <v/>
      </c>
      <c r="K69" s="206"/>
      <c r="L69" s="66"/>
    </row>
    <row r="70" spans="1:12" ht="20.100000000000001" customHeight="1" x14ac:dyDescent="0.25">
      <c r="A70" s="191">
        <v>64</v>
      </c>
      <c r="B70" s="201" t="str">
        <f>IF('Autres frais'!B69="","",'Autres frais'!B69)</f>
        <v/>
      </c>
      <c r="C70" s="201" t="str">
        <f>IF('Autres frais'!C69="","",'Autres frais'!C69)</f>
        <v/>
      </c>
      <c r="D70" s="233" t="str">
        <f>IF('Autres frais'!D69="","",'Autres frais'!D69)</f>
        <v/>
      </c>
      <c r="E70" s="233" t="str">
        <f>IF('Autres frais'!E69="","",'Autres frais'!E69)</f>
        <v/>
      </c>
      <c r="F70" s="233" t="str">
        <f>IF('Autres frais'!F69="","",'Autres frais'!F69)</f>
        <v/>
      </c>
      <c r="G70" s="42"/>
      <c r="H70" s="203" t="str">
        <f t="shared" si="1"/>
        <v/>
      </c>
      <c r="I70" s="89" t="str">
        <f t="shared" si="2"/>
        <v/>
      </c>
      <c r="J70" s="235" t="str">
        <f t="shared" si="3"/>
        <v/>
      </c>
      <c r="K70" s="206"/>
      <c r="L70" s="66"/>
    </row>
    <row r="71" spans="1:12" ht="20.100000000000001" customHeight="1" x14ac:dyDescent="0.25">
      <c r="A71" s="191">
        <v>65</v>
      </c>
      <c r="B71" s="201" t="str">
        <f>IF('Autres frais'!B70="","",'Autres frais'!B70)</f>
        <v/>
      </c>
      <c r="C71" s="201" t="str">
        <f>IF('Autres frais'!C70="","",'Autres frais'!C70)</f>
        <v/>
      </c>
      <c r="D71" s="233" t="str">
        <f>IF('Autres frais'!D70="","",'Autres frais'!D70)</f>
        <v/>
      </c>
      <c r="E71" s="233" t="str">
        <f>IF('Autres frais'!E70="","",'Autres frais'!E70)</f>
        <v/>
      </c>
      <c r="F71" s="233" t="str">
        <f>IF('Autres frais'!F70="","",'Autres frais'!F70)</f>
        <v/>
      </c>
      <c r="G71" s="42"/>
      <c r="H71" s="203" t="str">
        <f t="shared" si="1"/>
        <v/>
      </c>
      <c r="I71" s="89" t="str">
        <f t="shared" si="2"/>
        <v/>
      </c>
      <c r="J71" s="235" t="str">
        <f t="shared" si="3"/>
        <v/>
      </c>
      <c r="K71" s="206"/>
      <c r="L71" s="66"/>
    </row>
    <row r="72" spans="1:12" ht="20.100000000000001" customHeight="1" x14ac:dyDescent="0.25">
      <c r="A72" s="191">
        <v>66</v>
      </c>
      <c r="B72" s="201" t="str">
        <f>IF('Autres frais'!B71="","",'Autres frais'!B71)</f>
        <v/>
      </c>
      <c r="C72" s="201" t="str">
        <f>IF('Autres frais'!C71="","",'Autres frais'!C71)</f>
        <v/>
      </c>
      <c r="D72" s="233" t="str">
        <f>IF('Autres frais'!D71="","",'Autres frais'!D71)</f>
        <v/>
      </c>
      <c r="E72" s="233" t="str">
        <f>IF('Autres frais'!E71="","",'Autres frais'!E71)</f>
        <v/>
      </c>
      <c r="F72" s="233" t="str">
        <f>IF('Autres frais'!F71="","",'Autres frais'!F71)</f>
        <v/>
      </c>
      <c r="G72" s="42"/>
      <c r="H72" s="203" t="str">
        <f t="shared" ref="H72:H135" si="4">IF($G72="","",IF($G72&gt;MAX($D72:$F72),"Le montant éligible ne peut etre supérieur au montant présenté",""))</f>
        <v/>
      </c>
      <c r="I72" s="89" t="str">
        <f t="shared" ref="I72:I135" si="5">IF(G72="","",MIN(D72,E72,F72)*1.15)</f>
        <v/>
      </c>
      <c r="J72" s="235" t="str">
        <f t="shared" ref="J72:J135" si="6">IF(I72="","",MIN(G72,I72))</f>
        <v/>
      </c>
      <c r="K72" s="206"/>
      <c r="L72" s="66"/>
    </row>
    <row r="73" spans="1:12" ht="20.100000000000001" customHeight="1" x14ac:dyDescent="0.25">
      <c r="A73" s="191">
        <v>67</v>
      </c>
      <c r="B73" s="201" t="str">
        <f>IF('Autres frais'!B72="","",'Autres frais'!B72)</f>
        <v/>
      </c>
      <c r="C73" s="201" t="str">
        <f>IF('Autres frais'!C72="","",'Autres frais'!C72)</f>
        <v/>
      </c>
      <c r="D73" s="233" t="str">
        <f>IF('Autres frais'!D72="","",'Autres frais'!D72)</f>
        <v/>
      </c>
      <c r="E73" s="233" t="str">
        <f>IF('Autres frais'!E72="","",'Autres frais'!E72)</f>
        <v/>
      </c>
      <c r="F73" s="233" t="str">
        <f>IF('Autres frais'!F72="","",'Autres frais'!F72)</f>
        <v/>
      </c>
      <c r="G73" s="42"/>
      <c r="H73" s="203" t="str">
        <f t="shared" si="4"/>
        <v/>
      </c>
      <c r="I73" s="89" t="str">
        <f t="shared" si="5"/>
        <v/>
      </c>
      <c r="J73" s="235" t="str">
        <f t="shared" si="6"/>
        <v/>
      </c>
      <c r="K73" s="206"/>
      <c r="L73" s="66"/>
    </row>
    <row r="74" spans="1:12" ht="20.100000000000001" customHeight="1" x14ac:dyDescent="0.25">
      <c r="A74" s="191">
        <v>68</v>
      </c>
      <c r="B74" s="201" t="str">
        <f>IF('Autres frais'!B73="","",'Autres frais'!B73)</f>
        <v/>
      </c>
      <c r="C74" s="201" t="str">
        <f>IF('Autres frais'!C73="","",'Autres frais'!C73)</f>
        <v/>
      </c>
      <c r="D74" s="233" t="str">
        <f>IF('Autres frais'!D73="","",'Autres frais'!D73)</f>
        <v/>
      </c>
      <c r="E74" s="233" t="str">
        <f>IF('Autres frais'!E73="","",'Autres frais'!E73)</f>
        <v/>
      </c>
      <c r="F74" s="233" t="str">
        <f>IF('Autres frais'!F73="","",'Autres frais'!F73)</f>
        <v/>
      </c>
      <c r="G74" s="42"/>
      <c r="H74" s="203" t="str">
        <f t="shared" si="4"/>
        <v/>
      </c>
      <c r="I74" s="89" t="str">
        <f t="shared" si="5"/>
        <v/>
      </c>
      <c r="J74" s="235" t="str">
        <f t="shared" si="6"/>
        <v/>
      </c>
      <c r="K74" s="206"/>
      <c r="L74" s="66"/>
    </row>
    <row r="75" spans="1:12" ht="20.100000000000001" customHeight="1" x14ac:dyDescent="0.25">
      <c r="A75" s="191">
        <v>69</v>
      </c>
      <c r="B75" s="201" t="str">
        <f>IF('Autres frais'!B74="","",'Autres frais'!B74)</f>
        <v/>
      </c>
      <c r="C75" s="201" t="str">
        <f>IF('Autres frais'!C74="","",'Autres frais'!C74)</f>
        <v/>
      </c>
      <c r="D75" s="233" t="str">
        <f>IF('Autres frais'!D74="","",'Autres frais'!D74)</f>
        <v/>
      </c>
      <c r="E75" s="233" t="str">
        <f>IF('Autres frais'!E74="","",'Autres frais'!E74)</f>
        <v/>
      </c>
      <c r="F75" s="233" t="str">
        <f>IF('Autres frais'!F74="","",'Autres frais'!F74)</f>
        <v/>
      </c>
      <c r="G75" s="42"/>
      <c r="H75" s="203" t="str">
        <f t="shared" si="4"/>
        <v/>
      </c>
      <c r="I75" s="89" t="str">
        <f t="shared" si="5"/>
        <v/>
      </c>
      <c r="J75" s="235" t="str">
        <f t="shared" si="6"/>
        <v/>
      </c>
      <c r="K75" s="206"/>
      <c r="L75" s="66"/>
    </row>
    <row r="76" spans="1:12" ht="20.100000000000001" customHeight="1" x14ac:dyDescent="0.25">
      <c r="A76" s="191">
        <v>70</v>
      </c>
      <c r="B76" s="201" t="str">
        <f>IF('Autres frais'!B75="","",'Autres frais'!B75)</f>
        <v/>
      </c>
      <c r="C76" s="201" t="str">
        <f>IF('Autres frais'!C75="","",'Autres frais'!C75)</f>
        <v/>
      </c>
      <c r="D76" s="233" t="str">
        <f>IF('Autres frais'!D75="","",'Autres frais'!D75)</f>
        <v/>
      </c>
      <c r="E76" s="233" t="str">
        <f>IF('Autres frais'!E75="","",'Autres frais'!E75)</f>
        <v/>
      </c>
      <c r="F76" s="233" t="str">
        <f>IF('Autres frais'!F75="","",'Autres frais'!F75)</f>
        <v/>
      </c>
      <c r="G76" s="42"/>
      <c r="H76" s="203" t="str">
        <f t="shared" si="4"/>
        <v/>
      </c>
      <c r="I76" s="89" t="str">
        <f t="shared" si="5"/>
        <v/>
      </c>
      <c r="J76" s="235" t="str">
        <f t="shared" si="6"/>
        <v/>
      </c>
      <c r="K76" s="206"/>
      <c r="L76" s="66"/>
    </row>
    <row r="77" spans="1:12" ht="20.100000000000001" customHeight="1" x14ac:dyDescent="0.25">
      <c r="A77" s="191">
        <v>71</v>
      </c>
      <c r="B77" s="201" t="str">
        <f>IF('Autres frais'!B76="","",'Autres frais'!B76)</f>
        <v/>
      </c>
      <c r="C77" s="201" t="str">
        <f>IF('Autres frais'!C76="","",'Autres frais'!C76)</f>
        <v/>
      </c>
      <c r="D77" s="233" t="str">
        <f>IF('Autres frais'!D76="","",'Autres frais'!D76)</f>
        <v/>
      </c>
      <c r="E77" s="233" t="str">
        <f>IF('Autres frais'!E76="","",'Autres frais'!E76)</f>
        <v/>
      </c>
      <c r="F77" s="233" t="str">
        <f>IF('Autres frais'!F76="","",'Autres frais'!F76)</f>
        <v/>
      </c>
      <c r="G77" s="42"/>
      <c r="H77" s="203" t="str">
        <f t="shared" si="4"/>
        <v/>
      </c>
      <c r="I77" s="89" t="str">
        <f t="shared" si="5"/>
        <v/>
      </c>
      <c r="J77" s="235" t="str">
        <f t="shared" si="6"/>
        <v/>
      </c>
      <c r="K77" s="206"/>
      <c r="L77" s="66"/>
    </row>
    <row r="78" spans="1:12" ht="20.100000000000001" customHeight="1" x14ac:dyDescent="0.25">
      <c r="A78" s="191">
        <v>72</v>
      </c>
      <c r="B78" s="201" t="str">
        <f>IF('Autres frais'!B77="","",'Autres frais'!B77)</f>
        <v/>
      </c>
      <c r="C78" s="201" t="str">
        <f>IF('Autres frais'!C77="","",'Autres frais'!C77)</f>
        <v/>
      </c>
      <c r="D78" s="233" t="str">
        <f>IF('Autres frais'!D77="","",'Autres frais'!D77)</f>
        <v/>
      </c>
      <c r="E78" s="233" t="str">
        <f>IF('Autres frais'!E77="","",'Autres frais'!E77)</f>
        <v/>
      </c>
      <c r="F78" s="233" t="str">
        <f>IF('Autres frais'!F77="","",'Autres frais'!F77)</f>
        <v/>
      </c>
      <c r="G78" s="42"/>
      <c r="H78" s="203" t="str">
        <f t="shared" si="4"/>
        <v/>
      </c>
      <c r="I78" s="89" t="str">
        <f t="shared" si="5"/>
        <v/>
      </c>
      <c r="J78" s="235" t="str">
        <f t="shared" si="6"/>
        <v/>
      </c>
      <c r="K78" s="206"/>
      <c r="L78" s="66"/>
    </row>
    <row r="79" spans="1:12" ht="20.100000000000001" customHeight="1" x14ac:dyDescent="0.25">
      <c r="A79" s="191">
        <v>73</v>
      </c>
      <c r="B79" s="201" t="str">
        <f>IF('Autres frais'!B78="","",'Autres frais'!B78)</f>
        <v/>
      </c>
      <c r="C79" s="201" t="str">
        <f>IF('Autres frais'!C78="","",'Autres frais'!C78)</f>
        <v/>
      </c>
      <c r="D79" s="233" t="str">
        <f>IF('Autres frais'!D78="","",'Autres frais'!D78)</f>
        <v/>
      </c>
      <c r="E79" s="233" t="str">
        <f>IF('Autres frais'!E78="","",'Autres frais'!E78)</f>
        <v/>
      </c>
      <c r="F79" s="233" t="str">
        <f>IF('Autres frais'!F78="","",'Autres frais'!F78)</f>
        <v/>
      </c>
      <c r="G79" s="42"/>
      <c r="H79" s="203" t="str">
        <f t="shared" si="4"/>
        <v/>
      </c>
      <c r="I79" s="89" t="str">
        <f t="shared" si="5"/>
        <v/>
      </c>
      <c r="J79" s="235" t="str">
        <f t="shared" si="6"/>
        <v/>
      </c>
      <c r="K79" s="206"/>
      <c r="L79" s="66"/>
    </row>
    <row r="80" spans="1:12" ht="20.100000000000001" customHeight="1" x14ac:dyDescent="0.25">
      <c r="A80" s="191">
        <v>74</v>
      </c>
      <c r="B80" s="201" t="str">
        <f>IF('Autres frais'!B79="","",'Autres frais'!B79)</f>
        <v/>
      </c>
      <c r="C80" s="201" t="str">
        <f>IF('Autres frais'!C79="","",'Autres frais'!C79)</f>
        <v/>
      </c>
      <c r="D80" s="233" t="str">
        <f>IF('Autres frais'!D79="","",'Autres frais'!D79)</f>
        <v/>
      </c>
      <c r="E80" s="233" t="str">
        <f>IF('Autres frais'!E79="","",'Autres frais'!E79)</f>
        <v/>
      </c>
      <c r="F80" s="233" t="str">
        <f>IF('Autres frais'!F79="","",'Autres frais'!F79)</f>
        <v/>
      </c>
      <c r="G80" s="42"/>
      <c r="H80" s="203" t="str">
        <f t="shared" si="4"/>
        <v/>
      </c>
      <c r="I80" s="89" t="str">
        <f t="shared" si="5"/>
        <v/>
      </c>
      <c r="J80" s="235" t="str">
        <f t="shared" si="6"/>
        <v/>
      </c>
      <c r="K80" s="206"/>
      <c r="L80" s="66"/>
    </row>
    <row r="81" spans="1:12" ht="20.100000000000001" customHeight="1" x14ac:dyDescent="0.25">
      <c r="A81" s="191">
        <v>75</v>
      </c>
      <c r="B81" s="201" t="str">
        <f>IF('Autres frais'!B80="","",'Autres frais'!B80)</f>
        <v/>
      </c>
      <c r="C81" s="201" t="str">
        <f>IF('Autres frais'!C80="","",'Autres frais'!C80)</f>
        <v/>
      </c>
      <c r="D81" s="233" t="str">
        <f>IF('Autres frais'!D80="","",'Autres frais'!D80)</f>
        <v/>
      </c>
      <c r="E81" s="233" t="str">
        <f>IF('Autres frais'!E80="","",'Autres frais'!E80)</f>
        <v/>
      </c>
      <c r="F81" s="233" t="str">
        <f>IF('Autres frais'!F80="","",'Autres frais'!F80)</f>
        <v/>
      </c>
      <c r="G81" s="42"/>
      <c r="H81" s="203" t="str">
        <f t="shared" si="4"/>
        <v/>
      </c>
      <c r="I81" s="89" t="str">
        <f t="shared" si="5"/>
        <v/>
      </c>
      <c r="J81" s="235" t="str">
        <f t="shared" si="6"/>
        <v/>
      </c>
      <c r="K81" s="206"/>
      <c r="L81" s="66"/>
    </row>
    <row r="82" spans="1:12" ht="20.100000000000001" customHeight="1" x14ac:dyDescent="0.25">
      <c r="A82" s="191">
        <v>76</v>
      </c>
      <c r="B82" s="201" t="str">
        <f>IF('Autres frais'!B81="","",'Autres frais'!B81)</f>
        <v/>
      </c>
      <c r="C82" s="201" t="str">
        <f>IF('Autres frais'!C81="","",'Autres frais'!C81)</f>
        <v/>
      </c>
      <c r="D82" s="233" t="str">
        <f>IF('Autres frais'!D81="","",'Autres frais'!D81)</f>
        <v/>
      </c>
      <c r="E82" s="233" t="str">
        <f>IF('Autres frais'!E81="","",'Autres frais'!E81)</f>
        <v/>
      </c>
      <c r="F82" s="233" t="str">
        <f>IF('Autres frais'!F81="","",'Autres frais'!F81)</f>
        <v/>
      </c>
      <c r="G82" s="42"/>
      <c r="H82" s="203" t="str">
        <f t="shared" si="4"/>
        <v/>
      </c>
      <c r="I82" s="89" t="str">
        <f t="shared" si="5"/>
        <v/>
      </c>
      <c r="J82" s="235" t="str">
        <f t="shared" si="6"/>
        <v/>
      </c>
      <c r="K82" s="206"/>
      <c r="L82" s="66"/>
    </row>
    <row r="83" spans="1:12" ht="20.100000000000001" customHeight="1" x14ac:dyDescent="0.25">
      <c r="A83" s="191">
        <v>77</v>
      </c>
      <c r="B83" s="201" t="str">
        <f>IF('Autres frais'!B82="","",'Autres frais'!B82)</f>
        <v/>
      </c>
      <c r="C83" s="201" t="str">
        <f>IF('Autres frais'!C82="","",'Autres frais'!C82)</f>
        <v/>
      </c>
      <c r="D83" s="233" t="str">
        <f>IF('Autres frais'!D82="","",'Autres frais'!D82)</f>
        <v/>
      </c>
      <c r="E83" s="233" t="str">
        <f>IF('Autres frais'!E82="","",'Autres frais'!E82)</f>
        <v/>
      </c>
      <c r="F83" s="233" t="str">
        <f>IF('Autres frais'!F82="","",'Autres frais'!F82)</f>
        <v/>
      </c>
      <c r="G83" s="42"/>
      <c r="H83" s="203" t="str">
        <f t="shared" si="4"/>
        <v/>
      </c>
      <c r="I83" s="89" t="str">
        <f t="shared" si="5"/>
        <v/>
      </c>
      <c r="J83" s="235" t="str">
        <f t="shared" si="6"/>
        <v/>
      </c>
      <c r="K83" s="206"/>
      <c r="L83" s="66"/>
    </row>
    <row r="84" spans="1:12" ht="20.100000000000001" customHeight="1" x14ac:dyDescent="0.25">
      <c r="A84" s="191">
        <v>78</v>
      </c>
      <c r="B84" s="201" t="str">
        <f>IF('Autres frais'!B83="","",'Autres frais'!B83)</f>
        <v/>
      </c>
      <c r="C84" s="201" t="str">
        <f>IF('Autres frais'!C83="","",'Autres frais'!C83)</f>
        <v/>
      </c>
      <c r="D84" s="233" t="str">
        <f>IF('Autres frais'!D83="","",'Autres frais'!D83)</f>
        <v/>
      </c>
      <c r="E84" s="233" t="str">
        <f>IF('Autres frais'!E83="","",'Autres frais'!E83)</f>
        <v/>
      </c>
      <c r="F84" s="233" t="str">
        <f>IF('Autres frais'!F83="","",'Autres frais'!F83)</f>
        <v/>
      </c>
      <c r="G84" s="42"/>
      <c r="H84" s="203" t="str">
        <f t="shared" si="4"/>
        <v/>
      </c>
      <c r="I84" s="89" t="str">
        <f t="shared" si="5"/>
        <v/>
      </c>
      <c r="J84" s="235" t="str">
        <f t="shared" si="6"/>
        <v/>
      </c>
      <c r="K84" s="206"/>
      <c r="L84" s="66"/>
    </row>
    <row r="85" spans="1:12" ht="20.100000000000001" customHeight="1" x14ac:dyDescent="0.25">
      <c r="A85" s="191">
        <v>79</v>
      </c>
      <c r="B85" s="201" t="str">
        <f>IF('Autres frais'!B84="","",'Autres frais'!B84)</f>
        <v/>
      </c>
      <c r="C85" s="201" t="str">
        <f>IF('Autres frais'!C84="","",'Autres frais'!C84)</f>
        <v/>
      </c>
      <c r="D85" s="233" t="str">
        <f>IF('Autres frais'!D84="","",'Autres frais'!D84)</f>
        <v/>
      </c>
      <c r="E85" s="233" t="str">
        <f>IF('Autres frais'!E84="","",'Autres frais'!E84)</f>
        <v/>
      </c>
      <c r="F85" s="233" t="str">
        <f>IF('Autres frais'!F84="","",'Autres frais'!F84)</f>
        <v/>
      </c>
      <c r="G85" s="42"/>
      <c r="H85" s="203" t="str">
        <f t="shared" si="4"/>
        <v/>
      </c>
      <c r="I85" s="89" t="str">
        <f t="shared" si="5"/>
        <v/>
      </c>
      <c r="J85" s="235" t="str">
        <f t="shared" si="6"/>
        <v/>
      </c>
      <c r="K85" s="206"/>
      <c r="L85" s="66"/>
    </row>
    <row r="86" spans="1:12" ht="20.100000000000001" customHeight="1" x14ac:dyDescent="0.25">
      <c r="A86" s="191">
        <v>80</v>
      </c>
      <c r="B86" s="201" t="str">
        <f>IF('Autres frais'!B85="","",'Autres frais'!B85)</f>
        <v/>
      </c>
      <c r="C86" s="201" t="str">
        <f>IF('Autres frais'!C85="","",'Autres frais'!C85)</f>
        <v/>
      </c>
      <c r="D86" s="233" t="str">
        <f>IF('Autres frais'!D85="","",'Autres frais'!D85)</f>
        <v/>
      </c>
      <c r="E86" s="233" t="str">
        <f>IF('Autres frais'!E85="","",'Autres frais'!E85)</f>
        <v/>
      </c>
      <c r="F86" s="233" t="str">
        <f>IF('Autres frais'!F85="","",'Autres frais'!F85)</f>
        <v/>
      </c>
      <c r="G86" s="42"/>
      <c r="H86" s="203" t="str">
        <f t="shared" si="4"/>
        <v/>
      </c>
      <c r="I86" s="89" t="str">
        <f t="shared" si="5"/>
        <v/>
      </c>
      <c r="J86" s="235" t="str">
        <f t="shared" si="6"/>
        <v/>
      </c>
      <c r="K86" s="206"/>
      <c r="L86" s="66"/>
    </row>
    <row r="87" spans="1:12" ht="20.100000000000001" customHeight="1" x14ac:dyDescent="0.25">
      <c r="A87" s="191">
        <v>81</v>
      </c>
      <c r="B87" s="201" t="str">
        <f>IF('Autres frais'!B86="","",'Autres frais'!B86)</f>
        <v/>
      </c>
      <c r="C87" s="201" t="str">
        <f>IF('Autres frais'!C86="","",'Autres frais'!C86)</f>
        <v/>
      </c>
      <c r="D87" s="233" t="str">
        <f>IF('Autres frais'!D86="","",'Autres frais'!D86)</f>
        <v/>
      </c>
      <c r="E87" s="233" t="str">
        <f>IF('Autres frais'!E86="","",'Autres frais'!E86)</f>
        <v/>
      </c>
      <c r="F87" s="233" t="str">
        <f>IF('Autres frais'!F86="","",'Autres frais'!F86)</f>
        <v/>
      </c>
      <c r="G87" s="42"/>
      <c r="H87" s="203" t="str">
        <f t="shared" si="4"/>
        <v/>
      </c>
      <c r="I87" s="89" t="str">
        <f t="shared" si="5"/>
        <v/>
      </c>
      <c r="J87" s="235" t="str">
        <f t="shared" si="6"/>
        <v/>
      </c>
      <c r="K87" s="206"/>
      <c r="L87" s="66"/>
    </row>
    <row r="88" spans="1:12" ht="20.100000000000001" customHeight="1" x14ac:dyDescent="0.25">
      <c r="A88" s="191">
        <v>82</v>
      </c>
      <c r="B88" s="201" t="str">
        <f>IF('Autres frais'!B87="","",'Autres frais'!B87)</f>
        <v/>
      </c>
      <c r="C88" s="201" t="str">
        <f>IF('Autres frais'!C87="","",'Autres frais'!C87)</f>
        <v/>
      </c>
      <c r="D88" s="233" t="str">
        <f>IF('Autres frais'!D87="","",'Autres frais'!D87)</f>
        <v/>
      </c>
      <c r="E88" s="233" t="str">
        <f>IF('Autres frais'!E87="","",'Autres frais'!E87)</f>
        <v/>
      </c>
      <c r="F88" s="233" t="str">
        <f>IF('Autres frais'!F87="","",'Autres frais'!F87)</f>
        <v/>
      </c>
      <c r="G88" s="42"/>
      <c r="H88" s="203" t="str">
        <f t="shared" si="4"/>
        <v/>
      </c>
      <c r="I88" s="89" t="str">
        <f t="shared" si="5"/>
        <v/>
      </c>
      <c r="J88" s="235" t="str">
        <f t="shared" si="6"/>
        <v/>
      </c>
      <c r="K88" s="206"/>
      <c r="L88" s="66"/>
    </row>
    <row r="89" spans="1:12" ht="20.100000000000001" customHeight="1" x14ac:dyDescent="0.25">
      <c r="A89" s="191">
        <v>83</v>
      </c>
      <c r="B89" s="201" t="str">
        <f>IF('Autres frais'!B88="","",'Autres frais'!B88)</f>
        <v/>
      </c>
      <c r="C89" s="201" t="str">
        <f>IF('Autres frais'!C88="","",'Autres frais'!C88)</f>
        <v/>
      </c>
      <c r="D89" s="233" t="str">
        <f>IF('Autres frais'!D88="","",'Autres frais'!D88)</f>
        <v/>
      </c>
      <c r="E89" s="233" t="str">
        <f>IF('Autres frais'!E88="","",'Autres frais'!E88)</f>
        <v/>
      </c>
      <c r="F89" s="233" t="str">
        <f>IF('Autres frais'!F88="","",'Autres frais'!F88)</f>
        <v/>
      </c>
      <c r="G89" s="42"/>
      <c r="H89" s="203" t="str">
        <f t="shared" si="4"/>
        <v/>
      </c>
      <c r="I89" s="89" t="str">
        <f t="shared" si="5"/>
        <v/>
      </c>
      <c r="J89" s="235" t="str">
        <f t="shared" si="6"/>
        <v/>
      </c>
      <c r="K89" s="206"/>
      <c r="L89" s="66"/>
    </row>
    <row r="90" spans="1:12" ht="20.100000000000001" customHeight="1" x14ac:dyDescent="0.25">
      <c r="A90" s="191">
        <v>84</v>
      </c>
      <c r="B90" s="201" t="str">
        <f>IF('Autres frais'!B89="","",'Autres frais'!B89)</f>
        <v/>
      </c>
      <c r="C90" s="201" t="str">
        <f>IF('Autres frais'!C89="","",'Autres frais'!C89)</f>
        <v/>
      </c>
      <c r="D90" s="233" t="str">
        <f>IF('Autres frais'!D89="","",'Autres frais'!D89)</f>
        <v/>
      </c>
      <c r="E90" s="233" t="str">
        <f>IF('Autres frais'!E89="","",'Autres frais'!E89)</f>
        <v/>
      </c>
      <c r="F90" s="233" t="str">
        <f>IF('Autres frais'!F89="","",'Autres frais'!F89)</f>
        <v/>
      </c>
      <c r="G90" s="42"/>
      <c r="H90" s="203" t="str">
        <f t="shared" si="4"/>
        <v/>
      </c>
      <c r="I90" s="89" t="str">
        <f t="shared" si="5"/>
        <v/>
      </c>
      <c r="J90" s="235" t="str">
        <f t="shared" si="6"/>
        <v/>
      </c>
      <c r="K90" s="206"/>
      <c r="L90" s="66"/>
    </row>
    <row r="91" spans="1:12" ht="20.100000000000001" customHeight="1" x14ac:dyDescent="0.25">
      <c r="A91" s="191">
        <v>85</v>
      </c>
      <c r="B91" s="201" t="str">
        <f>IF('Autres frais'!B90="","",'Autres frais'!B90)</f>
        <v/>
      </c>
      <c r="C91" s="201" t="str">
        <f>IF('Autres frais'!C90="","",'Autres frais'!C90)</f>
        <v/>
      </c>
      <c r="D91" s="233" t="str">
        <f>IF('Autres frais'!D90="","",'Autres frais'!D90)</f>
        <v/>
      </c>
      <c r="E91" s="233" t="str">
        <f>IF('Autres frais'!E90="","",'Autres frais'!E90)</f>
        <v/>
      </c>
      <c r="F91" s="233" t="str">
        <f>IF('Autres frais'!F90="","",'Autres frais'!F90)</f>
        <v/>
      </c>
      <c r="G91" s="42"/>
      <c r="H91" s="203" t="str">
        <f t="shared" si="4"/>
        <v/>
      </c>
      <c r="I91" s="89" t="str">
        <f t="shared" si="5"/>
        <v/>
      </c>
      <c r="J91" s="235" t="str">
        <f t="shared" si="6"/>
        <v/>
      </c>
      <c r="K91" s="206"/>
      <c r="L91" s="66"/>
    </row>
    <row r="92" spans="1:12" ht="20.100000000000001" customHeight="1" x14ac:dyDescent="0.25">
      <c r="A92" s="191">
        <v>86</v>
      </c>
      <c r="B92" s="201" t="str">
        <f>IF('Autres frais'!B91="","",'Autres frais'!B91)</f>
        <v/>
      </c>
      <c r="C92" s="201" t="str">
        <f>IF('Autres frais'!C91="","",'Autres frais'!C91)</f>
        <v/>
      </c>
      <c r="D92" s="233" t="str">
        <f>IF('Autres frais'!D91="","",'Autres frais'!D91)</f>
        <v/>
      </c>
      <c r="E92" s="233" t="str">
        <f>IF('Autres frais'!E91="","",'Autres frais'!E91)</f>
        <v/>
      </c>
      <c r="F92" s="233" t="str">
        <f>IF('Autres frais'!F91="","",'Autres frais'!F91)</f>
        <v/>
      </c>
      <c r="G92" s="42"/>
      <c r="H92" s="203" t="str">
        <f t="shared" si="4"/>
        <v/>
      </c>
      <c r="I92" s="89" t="str">
        <f t="shared" si="5"/>
        <v/>
      </c>
      <c r="J92" s="235" t="str">
        <f t="shared" si="6"/>
        <v/>
      </c>
      <c r="K92" s="206"/>
      <c r="L92" s="66"/>
    </row>
    <row r="93" spans="1:12" ht="20.100000000000001" customHeight="1" x14ac:dyDescent="0.25">
      <c r="A93" s="191">
        <v>87</v>
      </c>
      <c r="B93" s="201" t="str">
        <f>IF('Autres frais'!B92="","",'Autres frais'!B92)</f>
        <v/>
      </c>
      <c r="C93" s="201" t="str">
        <f>IF('Autres frais'!C92="","",'Autres frais'!C92)</f>
        <v/>
      </c>
      <c r="D93" s="233" t="str">
        <f>IF('Autres frais'!D92="","",'Autres frais'!D92)</f>
        <v/>
      </c>
      <c r="E93" s="233" t="str">
        <f>IF('Autres frais'!E92="","",'Autres frais'!E92)</f>
        <v/>
      </c>
      <c r="F93" s="233" t="str">
        <f>IF('Autres frais'!F92="","",'Autres frais'!F92)</f>
        <v/>
      </c>
      <c r="G93" s="42"/>
      <c r="H93" s="203" t="str">
        <f t="shared" si="4"/>
        <v/>
      </c>
      <c r="I93" s="89" t="str">
        <f t="shared" si="5"/>
        <v/>
      </c>
      <c r="J93" s="235" t="str">
        <f t="shared" si="6"/>
        <v/>
      </c>
      <c r="K93" s="206"/>
      <c r="L93" s="66"/>
    </row>
    <row r="94" spans="1:12" ht="20.100000000000001" customHeight="1" x14ac:dyDescent="0.25">
      <c r="A94" s="191">
        <v>88</v>
      </c>
      <c r="B94" s="201" t="str">
        <f>IF('Autres frais'!B93="","",'Autres frais'!B93)</f>
        <v/>
      </c>
      <c r="C94" s="201" t="str">
        <f>IF('Autres frais'!C93="","",'Autres frais'!C93)</f>
        <v/>
      </c>
      <c r="D94" s="233" t="str">
        <f>IF('Autres frais'!D93="","",'Autres frais'!D93)</f>
        <v/>
      </c>
      <c r="E94" s="233" t="str">
        <f>IF('Autres frais'!E93="","",'Autres frais'!E93)</f>
        <v/>
      </c>
      <c r="F94" s="233" t="str">
        <f>IF('Autres frais'!F93="","",'Autres frais'!F93)</f>
        <v/>
      </c>
      <c r="G94" s="42"/>
      <c r="H94" s="203" t="str">
        <f t="shared" si="4"/>
        <v/>
      </c>
      <c r="I94" s="89" t="str">
        <f t="shared" si="5"/>
        <v/>
      </c>
      <c r="J94" s="235" t="str">
        <f t="shared" si="6"/>
        <v/>
      </c>
      <c r="K94" s="206"/>
      <c r="L94" s="66"/>
    </row>
    <row r="95" spans="1:12" ht="20.100000000000001" customHeight="1" x14ac:dyDescent="0.25">
      <c r="A95" s="191">
        <v>89</v>
      </c>
      <c r="B95" s="201" t="str">
        <f>IF('Autres frais'!B94="","",'Autres frais'!B94)</f>
        <v/>
      </c>
      <c r="C95" s="201" t="str">
        <f>IF('Autres frais'!C94="","",'Autres frais'!C94)</f>
        <v/>
      </c>
      <c r="D95" s="233" t="str">
        <f>IF('Autres frais'!D94="","",'Autres frais'!D94)</f>
        <v/>
      </c>
      <c r="E95" s="233" t="str">
        <f>IF('Autres frais'!E94="","",'Autres frais'!E94)</f>
        <v/>
      </c>
      <c r="F95" s="233" t="str">
        <f>IF('Autres frais'!F94="","",'Autres frais'!F94)</f>
        <v/>
      </c>
      <c r="G95" s="42"/>
      <c r="H95" s="203" t="str">
        <f t="shared" si="4"/>
        <v/>
      </c>
      <c r="I95" s="89" t="str">
        <f t="shared" si="5"/>
        <v/>
      </c>
      <c r="J95" s="235" t="str">
        <f t="shared" si="6"/>
        <v/>
      </c>
      <c r="K95" s="206"/>
      <c r="L95" s="66"/>
    </row>
    <row r="96" spans="1:12" ht="20.100000000000001" customHeight="1" x14ac:dyDescent="0.25">
      <c r="A96" s="191">
        <v>90</v>
      </c>
      <c r="B96" s="201" t="str">
        <f>IF('Autres frais'!B95="","",'Autres frais'!B95)</f>
        <v/>
      </c>
      <c r="C96" s="201" t="str">
        <f>IF('Autres frais'!C95="","",'Autres frais'!C95)</f>
        <v/>
      </c>
      <c r="D96" s="233" t="str">
        <f>IF('Autres frais'!D95="","",'Autres frais'!D95)</f>
        <v/>
      </c>
      <c r="E96" s="233" t="str">
        <f>IF('Autres frais'!E95="","",'Autres frais'!E95)</f>
        <v/>
      </c>
      <c r="F96" s="233" t="str">
        <f>IF('Autres frais'!F95="","",'Autres frais'!F95)</f>
        <v/>
      </c>
      <c r="G96" s="42"/>
      <c r="H96" s="203" t="str">
        <f t="shared" si="4"/>
        <v/>
      </c>
      <c r="I96" s="89" t="str">
        <f t="shared" si="5"/>
        <v/>
      </c>
      <c r="J96" s="235" t="str">
        <f t="shared" si="6"/>
        <v/>
      </c>
      <c r="K96" s="206"/>
      <c r="L96" s="66"/>
    </row>
    <row r="97" spans="1:12" ht="20.100000000000001" customHeight="1" x14ac:dyDescent="0.25">
      <c r="A97" s="191">
        <v>91</v>
      </c>
      <c r="B97" s="201" t="str">
        <f>IF('Autres frais'!B96="","",'Autres frais'!B96)</f>
        <v/>
      </c>
      <c r="C97" s="201" t="str">
        <f>IF('Autres frais'!C96="","",'Autres frais'!C96)</f>
        <v/>
      </c>
      <c r="D97" s="233" t="str">
        <f>IF('Autres frais'!D96="","",'Autres frais'!D96)</f>
        <v/>
      </c>
      <c r="E97" s="233" t="str">
        <f>IF('Autres frais'!E96="","",'Autres frais'!E96)</f>
        <v/>
      </c>
      <c r="F97" s="233" t="str">
        <f>IF('Autres frais'!F96="","",'Autres frais'!F96)</f>
        <v/>
      </c>
      <c r="G97" s="42"/>
      <c r="H97" s="203" t="str">
        <f t="shared" si="4"/>
        <v/>
      </c>
      <c r="I97" s="89" t="str">
        <f t="shared" si="5"/>
        <v/>
      </c>
      <c r="J97" s="235" t="str">
        <f t="shared" si="6"/>
        <v/>
      </c>
      <c r="K97" s="206"/>
      <c r="L97" s="66"/>
    </row>
    <row r="98" spans="1:12" ht="20.100000000000001" customHeight="1" x14ac:dyDescent="0.25">
      <c r="A98" s="191">
        <v>92</v>
      </c>
      <c r="B98" s="201" t="str">
        <f>IF('Autres frais'!B97="","",'Autres frais'!B97)</f>
        <v/>
      </c>
      <c r="C98" s="201" t="str">
        <f>IF('Autres frais'!C97="","",'Autres frais'!C97)</f>
        <v/>
      </c>
      <c r="D98" s="233" t="str">
        <f>IF('Autres frais'!D97="","",'Autres frais'!D97)</f>
        <v/>
      </c>
      <c r="E98" s="233" t="str">
        <f>IF('Autres frais'!E97="","",'Autres frais'!E97)</f>
        <v/>
      </c>
      <c r="F98" s="233" t="str">
        <f>IF('Autres frais'!F97="","",'Autres frais'!F97)</f>
        <v/>
      </c>
      <c r="G98" s="42"/>
      <c r="H98" s="203" t="str">
        <f t="shared" si="4"/>
        <v/>
      </c>
      <c r="I98" s="89" t="str">
        <f t="shared" si="5"/>
        <v/>
      </c>
      <c r="J98" s="235" t="str">
        <f t="shared" si="6"/>
        <v/>
      </c>
      <c r="K98" s="206"/>
      <c r="L98" s="66"/>
    </row>
    <row r="99" spans="1:12" ht="20.100000000000001" customHeight="1" x14ac:dyDescent="0.25">
      <c r="A99" s="191">
        <v>93</v>
      </c>
      <c r="B99" s="201" t="str">
        <f>IF('Autres frais'!B98="","",'Autres frais'!B98)</f>
        <v/>
      </c>
      <c r="C99" s="201" t="str">
        <f>IF('Autres frais'!C98="","",'Autres frais'!C98)</f>
        <v/>
      </c>
      <c r="D99" s="233" t="str">
        <f>IF('Autres frais'!D98="","",'Autres frais'!D98)</f>
        <v/>
      </c>
      <c r="E99" s="233" t="str">
        <f>IF('Autres frais'!E98="","",'Autres frais'!E98)</f>
        <v/>
      </c>
      <c r="F99" s="233" t="str">
        <f>IF('Autres frais'!F98="","",'Autres frais'!F98)</f>
        <v/>
      </c>
      <c r="G99" s="42"/>
      <c r="H99" s="203" t="str">
        <f t="shared" si="4"/>
        <v/>
      </c>
      <c r="I99" s="89" t="str">
        <f t="shared" si="5"/>
        <v/>
      </c>
      <c r="J99" s="235" t="str">
        <f t="shared" si="6"/>
        <v/>
      </c>
      <c r="K99" s="206"/>
      <c r="L99" s="66"/>
    </row>
    <row r="100" spans="1:12" ht="20.100000000000001" customHeight="1" x14ac:dyDescent="0.25">
      <c r="A100" s="191">
        <v>94</v>
      </c>
      <c r="B100" s="201" t="str">
        <f>IF('Autres frais'!B99="","",'Autres frais'!B99)</f>
        <v/>
      </c>
      <c r="C100" s="201" t="str">
        <f>IF('Autres frais'!C99="","",'Autres frais'!C99)</f>
        <v/>
      </c>
      <c r="D100" s="233" t="str">
        <f>IF('Autres frais'!D99="","",'Autres frais'!D99)</f>
        <v/>
      </c>
      <c r="E100" s="233" t="str">
        <f>IF('Autres frais'!E99="","",'Autres frais'!E99)</f>
        <v/>
      </c>
      <c r="F100" s="233" t="str">
        <f>IF('Autres frais'!F99="","",'Autres frais'!F99)</f>
        <v/>
      </c>
      <c r="G100" s="42"/>
      <c r="H100" s="203" t="str">
        <f t="shared" si="4"/>
        <v/>
      </c>
      <c r="I100" s="89" t="str">
        <f t="shared" si="5"/>
        <v/>
      </c>
      <c r="J100" s="235" t="str">
        <f t="shared" si="6"/>
        <v/>
      </c>
      <c r="K100" s="206"/>
      <c r="L100" s="66"/>
    </row>
    <row r="101" spans="1:12" ht="20.100000000000001" customHeight="1" x14ac:dyDescent="0.25">
      <c r="A101" s="191">
        <v>95</v>
      </c>
      <c r="B101" s="201" t="str">
        <f>IF('Autres frais'!B100="","",'Autres frais'!B100)</f>
        <v/>
      </c>
      <c r="C101" s="201" t="str">
        <f>IF('Autres frais'!C100="","",'Autres frais'!C100)</f>
        <v/>
      </c>
      <c r="D101" s="233" t="str">
        <f>IF('Autres frais'!D100="","",'Autres frais'!D100)</f>
        <v/>
      </c>
      <c r="E101" s="233" t="str">
        <f>IF('Autres frais'!E100="","",'Autres frais'!E100)</f>
        <v/>
      </c>
      <c r="F101" s="233" t="str">
        <f>IF('Autres frais'!F100="","",'Autres frais'!F100)</f>
        <v/>
      </c>
      <c r="G101" s="42"/>
      <c r="H101" s="203" t="str">
        <f t="shared" si="4"/>
        <v/>
      </c>
      <c r="I101" s="89" t="str">
        <f t="shared" si="5"/>
        <v/>
      </c>
      <c r="J101" s="235" t="str">
        <f t="shared" si="6"/>
        <v/>
      </c>
      <c r="K101" s="206"/>
      <c r="L101" s="66"/>
    </row>
    <row r="102" spans="1:12" ht="20.100000000000001" customHeight="1" x14ac:dyDescent="0.25">
      <c r="A102" s="191">
        <v>96</v>
      </c>
      <c r="B102" s="201" t="str">
        <f>IF('Autres frais'!B101="","",'Autres frais'!B101)</f>
        <v/>
      </c>
      <c r="C102" s="201" t="str">
        <f>IF('Autres frais'!C101="","",'Autres frais'!C101)</f>
        <v/>
      </c>
      <c r="D102" s="233" t="str">
        <f>IF('Autres frais'!D101="","",'Autres frais'!D101)</f>
        <v/>
      </c>
      <c r="E102" s="233" t="str">
        <f>IF('Autres frais'!E101="","",'Autres frais'!E101)</f>
        <v/>
      </c>
      <c r="F102" s="233" t="str">
        <f>IF('Autres frais'!F101="","",'Autres frais'!F101)</f>
        <v/>
      </c>
      <c r="G102" s="42"/>
      <c r="H102" s="203" t="str">
        <f t="shared" si="4"/>
        <v/>
      </c>
      <c r="I102" s="89" t="str">
        <f t="shared" si="5"/>
        <v/>
      </c>
      <c r="J102" s="235" t="str">
        <f t="shared" si="6"/>
        <v/>
      </c>
      <c r="K102" s="206"/>
      <c r="L102" s="66"/>
    </row>
    <row r="103" spans="1:12" ht="20.100000000000001" customHeight="1" x14ac:dyDescent="0.25">
      <c r="A103" s="191">
        <v>97</v>
      </c>
      <c r="B103" s="201" t="str">
        <f>IF('Autres frais'!B102="","",'Autres frais'!B102)</f>
        <v/>
      </c>
      <c r="C103" s="201" t="str">
        <f>IF('Autres frais'!C102="","",'Autres frais'!C102)</f>
        <v/>
      </c>
      <c r="D103" s="233" t="str">
        <f>IF('Autres frais'!D102="","",'Autres frais'!D102)</f>
        <v/>
      </c>
      <c r="E103" s="233" t="str">
        <f>IF('Autres frais'!E102="","",'Autres frais'!E102)</f>
        <v/>
      </c>
      <c r="F103" s="233" t="str">
        <f>IF('Autres frais'!F102="","",'Autres frais'!F102)</f>
        <v/>
      </c>
      <c r="G103" s="42"/>
      <c r="H103" s="203" t="str">
        <f t="shared" si="4"/>
        <v/>
      </c>
      <c r="I103" s="89" t="str">
        <f t="shared" si="5"/>
        <v/>
      </c>
      <c r="J103" s="235" t="str">
        <f t="shared" si="6"/>
        <v/>
      </c>
      <c r="K103" s="206"/>
      <c r="L103" s="66"/>
    </row>
    <row r="104" spans="1:12" ht="20.100000000000001" customHeight="1" x14ac:dyDescent="0.25">
      <c r="A104" s="191">
        <v>98</v>
      </c>
      <c r="B104" s="201" t="str">
        <f>IF('Autres frais'!B103="","",'Autres frais'!B103)</f>
        <v/>
      </c>
      <c r="C104" s="201" t="str">
        <f>IF('Autres frais'!C103="","",'Autres frais'!C103)</f>
        <v/>
      </c>
      <c r="D104" s="233" t="str">
        <f>IF('Autres frais'!D103="","",'Autres frais'!D103)</f>
        <v/>
      </c>
      <c r="E104" s="233" t="str">
        <f>IF('Autres frais'!E103="","",'Autres frais'!E103)</f>
        <v/>
      </c>
      <c r="F104" s="233" t="str">
        <f>IF('Autres frais'!F103="","",'Autres frais'!F103)</f>
        <v/>
      </c>
      <c r="G104" s="42"/>
      <c r="H104" s="203" t="str">
        <f t="shared" si="4"/>
        <v/>
      </c>
      <c r="I104" s="89" t="str">
        <f t="shared" si="5"/>
        <v/>
      </c>
      <c r="J104" s="235" t="str">
        <f t="shared" si="6"/>
        <v/>
      </c>
      <c r="K104" s="206"/>
      <c r="L104" s="66"/>
    </row>
    <row r="105" spans="1:12" ht="20.100000000000001" customHeight="1" x14ac:dyDescent="0.25">
      <c r="A105" s="191">
        <v>99</v>
      </c>
      <c r="B105" s="201" t="str">
        <f>IF('Autres frais'!B104="","",'Autres frais'!B104)</f>
        <v/>
      </c>
      <c r="C105" s="201" t="str">
        <f>IF('Autres frais'!C104="","",'Autres frais'!C104)</f>
        <v/>
      </c>
      <c r="D105" s="233" t="str">
        <f>IF('Autres frais'!D104="","",'Autres frais'!D104)</f>
        <v/>
      </c>
      <c r="E105" s="233" t="str">
        <f>IF('Autres frais'!E104="","",'Autres frais'!E104)</f>
        <v/>
      </c>
      <c r="F105" s="233" t="str">
        <f>IF('Autres frais'!F104="","",'Autres frais'!F104)</f>
        <v/>
      </c>
      <c r="G105" s="42"/>
      <c r="H105" s="203" t="str">
        <f t="shared" si="4"/>
        <v/>
      </c>
      <c r="I105" s="89" t="str">
        <f t="shared" si="5"/>
        <v/>
      </c>
      <c r="J105" s="235" t="str">
        <f t="shared" si="6"/>
        <v/>
      </c>
      <c r="K105" s="206"/>
      <c r="L105" s="66"/>
    </row>
    <row r="106" spans="1:12" ht="20.100000000000001" customHeight="1" x14ac:dyDescent="0.25">
      <c r="A106" s="191">
        <v>100</v>
      </c>
      <c r="B106" s="201" t="str">
        <f>IF('Autres frais'!B105="","",'Autres frais'!B105)</f>
        <v/>
      </c>
      <c r="C106" s="201" t="str">
        <f>IF('Autres frais'!C105="","",'Autres frais'!C105)</f>
        <v/>
      </c>
      <c r="D106" s="233" t="str">
        <f>IF('Autres frais'!D105="","",'Autres frais'!D105)</f>
        <v/>
      </c>
      <c r="E106" s="233" t="str">
        <f>IF('Autres frais'!E105="","",'Autres frais'!E105)</f>
        <v/>
      </c>
      <c r="F106" s="233" t="str">
        <f>IF('Autres frais'!F105="","",'Autres frais'!F105)</f>
        <v/>
      </c>
      <c r="G106" s="42"/>
      <c r="H106" s="203" t="str">
        <f t="shared" si="4"/>
        <v/>
      </c>
      <c r="I106" s="89" t="str">
        <f t="shared" si="5"/>
        <v/>
      </c>
      <c r="J106" s="235" t="str">
        <f t="shared" si="6"/>
        <v/>
      </c>
      <c r="K106" s="206"/>
      <c r="L106" s="66"/>
    </row>
    <row r="107" spans="1:12" ht="20.100000000000001" customHeight="1" x14ac:dyDescent="0.25">
      <c r="A107" s="191">
        <v>101</v>
      </c>
      <c r="B107" s="201" t="str">
        <f>IF('Autres frais'!B106="","",'Autres frais'!B106)</f>
        <v/>
      </c>
      <c r="C107" s="201" t="str">
        <f>IF('Autres frais'!C106="","",'Autres frais'!C106)</f>
        <v/>
      </c>
      <c r="D107" s="233" t="str">
        <f>IF('Autres frais'!D106="","",'Autres frais'!D106)</f>
        <v/>
      </c>
      <c r="E107" s="233" t="str">
        <f>IF('Autres frais'!E106="","",'Autres frais'!E106)</f>
        <v/>
      </c>
      <c r="F107" s="233" t="str">
        <f>IF('Autres frais'!F106="","",'Autres frais'!F106)</f>
        <v/>
      </c>
      <c r="G107" s="42"/>
      <c r="H107" s="203" t="str">
        <f t="shared" si="4"/>
        <v/>
      </c>
      <c r="I107" s="89" t="str">
        <f t="shared" si="5"/>
        <v/>
      </c>
      <c r="J107" s="235" t="str">
        <f t="shared" si="6"/>
        <v/>
      </c>
      <c r="K107" s="206"/>
      <c r="L107" s="66"/>
    </row>
    <row r="108" spans="1:12" ht="20.100000000000001" customHeight="1" x14ac:dyDescent="0.25">
      <c r="A108" s="191">
        <v>102</v>
      </c>
      <c r="B108" s="201" t="str">
        <f>IF('Autres frais'!B107="","",'Autres frais'!B107)</f>
        <v/>
      </c>
      <c r="C108" s="201" t="str">
        <f>IF('Autres frais'!C107="","",'Autres frais'!C107)</f>
        <v/>
      </c>
      <c r="D108" s="233" t="str">
        <f>IF('Autres frais'!D107="","",'Autres frais'!D107)</f>
        <v/>
      </c>
      <c r="E108" s="233" t="str">
        <f>IF('Autres frais'!E107="","",'Autres frais'!E107)</f>
        <v/>
      </c>
      <c r="F108" s="233" t="str">
        <f>IF('Autres frais'!F107="","",'Autres frais'!F107)</f>
        <v/>
      </c>
      <c r="G108" s="42"/>
      <c r="H108" s="203" t="str">
        <f t="shared" si="4"/>
        <v/>
      </c>
      <c r="I108" s="89" t="str">
        <f t="shared" si="5"/>
        <v/>
      </c>
      <c r="J108" s="235" t="str">
        <f t="shared" si="6"/>
        <v/>
      </c>
      <c r="K108" s="206"/>
      <c r="L108" s="66"/>
    </row>
    <row r="109" spans="1:12" ht="20.100000000000001" customHeight="1" x14ac:dyDescent="0.25">
      <c r="A109" s="191">
        <v>103</v>
      </c>
      <c r="B109" s="201" t="str">
        <f>IF('Autres frais'!B108="","",'Autres frais'!B108)</f>
        <v/>
      </c>
      <c r="C109" s="201" t="str">
        <f>IF('Autres frais'!C108="","",'Autres frais'!C108)</f>
        <v/>
      </c>
      <c r="D109" s="233" t="str">
        <f>IF('Autres frais'!D108="","",'Autres frais'!D108)</f>
        <v/>
      </c>
      <c r="E109" s="233" t="str">
        <f>IF('Autres frais'!E108="","",'Autres frais'!E108)</f>
        <v/>
      </c>
      <c r="F109" s="233" t="str">
        <f>IF('Autres frais'!F108="","",'Autres frais'!F108)</f>
        <v/>
      </c>
      <c r="G109" s="42"/>
      <c r="H109" s="203" t="str">
        <f t="shared" si="4"/>
        <v/>
      </c>
      <c r="I109" s="89" t="str">
        <f t="shared" si="5"/>
        <v/>
      </c>
      <c r="J109" s="235" t="str">
        <f t="shared" si="6"/>
        <v/>
      </c>
      <c r="K109" s="206"/>
      <c r="L109" s="66"/>
    </row>
    <row r="110" spans="1:12" ht="20.100000000000001" customHeight="1" x14ac:dyDescent="0.25">
      <c r="A110" s="191">
        <v>104</v>
      </c>
      <c r="B110" s="201" t="str">
        <f>IF('Autres frais'!B109="","",'Autres frais'!B109)</f>
        <v/>
      </c>
      <c r="C110" s="201" t="str">
        <f>IF('Autres frais'!C109="","",'Autres frais'!C109)</f>
        <v/>
      </c>
      <c r="D110" s="233" t="str">
        <f>IF('Autres frais'!D109="","",'Autres frais'!D109)</f>
        <v/>
      </c>
      <c r="E110" s="233" t="str">
        <f>IF('Autres frais'!E109="","",'Autres frais'!E109)</f>
        <v/>
      </c>
      <c r="F110" s="233" t="str">
        <f>IF('Autres frais'!F109="","",'Autres frais'!F109)</f>
        <v/>
      </c>
      <c r="G110" s="42"/>
      <c r="H110" s="203" t="str">
        <f t="shared" si="4"/>
        <v/>
      </c>
      <c r="I110" s="89" t="str">
        <f t="shared" si="5"/>
        <v/>
      </c>
      <c r="J110" s="235" t="str">
        <f t="shared" si="6"/>
        <v/>
      </c>
      <c r="K110" s="206"/>
      <c r="L110" s="66"/>
    </row>
    <row r="111" spans="1:12" ht="20.100000000000001" customHeight="1" x14ac:dyDescent="0.25">
      <c r="A111" s="191">
        <v>105</v>
      </c>
      <c r="B111" s="201" t="str">
        <f>IF('Autres frais'!B110="","",'Autres frais'!B110)</f>
        <v/>
      </c>
      <c r="C111" s="201" t="str">
        <f>IF('Autres frais'!C110="","",'Autres frais'!C110)</f>
        <v/>
      </c>
      <c r="D111" s="233" t="str">
        <f>IF('Autres frais'!D110="","",'Autres frais'!D110)</f>
        <v/>
      </c>
      <c r="E111" s="233" t="str">
        <f>IF('Autres frais'!E110="","",'Autres frais'!E110)</f>
        <v/>
      </c>
      <c r="F111" s="233" t="str">
        <f>IF('Autres frais'!F110="","",'Autres frais'!F110)</f>
        <v/>
      </c>
      <c r="G111" s="42"/>
      <c r="H111" s="203" t="str">
        <f t="shared" si="4"/>
        <v/>
      </c>
      <c r="I111" s="89" t="str">
        <f t="shared" si="5"/>
        <v/>
      </c>
      <c r="J111" s="235" t="str">
        <f t="shared" si="6"/>
        <v/>
      </c>
      <c r="K111" s="206"/>
      <c r="L111" s="66"/>
    </row>
    <row r="112" spans="1:12" ht="20.100000000000001" customHeight="1" x14ac:dyDescent="0.25">
      <c r="A112" s="191">
        <v>106</v>
      </c>
      <c r="B112" s="201" t="str">
        <f>IF('Autres frais'!B111="","",'Autres frais'!B111)</f>
        <v/>
      </c>
      <c r="C112" s="201" t="str">
        <f>IF('Autres frais'!C111="","",'Autres frais'!C111)</f>
        <v/>
      </c>
      <c r="D112" s="233" t="str">
        <f>IF('Autres frais'!D111="","",'Autres frais'!D111)</f>
        <v/>
      </c>
      <c r="E112" s="233" t="str">
        <f>IF('Autres frais'!E111="","",'Autres frais'!E111)</f>
        <v/>
      </c>
      <c r="F112" s="233" t="str">
        <f>IF('Autres frais'!F111="","",'Autres frais'!F111)</f>
        <v/>
      </c>
      <c r="G112" s="42"/>
      <c r="H112" s="203" t="str">
        <f t="shared" si="4"/>
        <v/>
      </c>
      <c r="I112" s="89" t="str">
        <f t="shared" si="5"/>
        <v/>
      </c>
      <c r="J112" s="235" t="str">
        <f t="shared" si="6"/>
        <v/>
      </c>
      <c r="K112" s="206"/>
      <c r="L112" s="66"/>
    </row>
    <row r="113" spans="1:12" ht="20.100000000000001" customHeight="1" x14ac:dyDescent="0.25">
      <c r="A113" s="191">
        <v>107</v>
      </c>
      <c r="B113" s="201" t="str">
        <f>IF('Autres frais'!B112="","",'Autres frais'!B112)</f>
        <v/>
      </c>
      <c r="C113" s="201" t="str">
        <f>IF('Autres frais'!C112="","",'Autres frais'!C112)</f>
        <v/>
      </c>
      <c r="D113" s="233" t="str">
        <f>IF('Autres frais'!D112="","",'Autres frais'!D112)</f>
        <v/>
      </c>
      <c r="E113" s="233" t="str">
        <f>IF('Autres frais'!E112="","",'Autres frais'!E112)</f>
        <v/>
      </c>
      <c r="F113" s="233" t="str">
        <f>IF('Autres frais'!F112="","",'Autres frais'!F112)</f>
        <v/>
      </c>
      <c r="G113" s="42"/>
      <c r="H113" s="203" t="str">
        <f t="shared" si="4"/>
        <v/>
      </c>
      <c r="I113" s="89" t="str">
        <f t="shared" si="5"/>
        <v/>
      </c>
      <c r="J113" s="235" t="str">
        <f t="shared" si="6"/>
        <v/>
      </c>
      <c r="K113" s="206"/>
      <c r="L113" s="66"/>
    </row>
    <row r="114" spans="1:12" ht="20.100000000000001" customHeight="1" x14ac:dyDescent="0.25">
      <c r="A114" s="191">
        <v>108</v>
      </c>
      <c r="B114" s="201" t="str">
        <f>IF('Autres frais'!B113="","",'Autres frais'!B113)</f>
        <v/>
      </c>
      <c r="C114" s="201" t="str">
        <f>IF('Autres frais'!C113="","",'Autres frais'!C113)</f>
        <v/>
      </c>
      <c r="D114" s="233" t="str">
        <f>IF('Autres frais'!D113="","",'Autres frais'!D113)</f>
        <v/>
      </c>
      <c r="E114" s="233" t="str">
        <f>IF('Autres frais'!E113="","",'Autres frais'!E113)</f>
        <v/>
      </c>
      <c r="F114" s="233" t="str">
        <f>IF('Autres frais'!F113="","",'Autres frais'!F113)</f>
        <v/>
      </c>
      <c r="G114" s="42"/>
      <c r="H114" s="203" t="str">
        <f t="shared" si="4"/>
        <v/>
      </c>
      <c r="I114" s="89" t="str">
        <f t="shared" si="5"/>
        <v/>
      </c>
      <c r="J114" s="235" t="str">
        <f t="shared" si="6"/>
        <v/>
      </c>
      <c r="K114" s="206"/>
      <c r="L114" s="66"/>
    </row>
    <row r="115" spans="1:12" ht="20.100000000000001" customHeight="1" x14ac:dyDescent="0.25">
      <c r="A115" s="191">
        <v>109</v>
      </c>
      <c r="B115" s="201" t="str">
        <f>IF('Autres frais'!B114="","",'Autres frais'!B114)</f>
        <v/>
      </c>
      <c r="C115" s="201" t="str">
        <f>IF('Autres frais'!C114="","",'Autres frais'!C114)</f>
        <v/>
      </c>
      <c r="D115" s="233" t="str">
        <f>IF('Autres frais'!D114="","",'Autres frais'!D114)</f>
        <v/>
      </c>
      <c r="E115" s="233" t="str">
        <f>IF('Autres frais'!E114="","",'Autres frais'!E114)</f>
        <v/>
      </c>
      <c r="F115" s="233" t="str">
        <f>IF('Autres frais'!F114="","",'Autres frais'!F114)</f>
        <v/>
      </c>
      <c r="G115" s="42"/>
      <c r="H115" s="203" t="str">
        <f t="shared" si="4"/>
        <v/>
      </c>
      <c r="I115" s="89" t="str">
        <f t="shared" si="5"/>
        <v/>
      </c>
      <c r="J115" s="235" t="str">
        <f t="shared" si="6"/>
        <v/>
      </c>
      <c r="K115" s="206"/>
      <c r="L115" s="66"/>
    </row>
    <row r="116" spans="1:12" ht="20.100000000000001" customHeight="1" x14ac:dyDescent="0.25">
      <c r="A116" s="191">
        <v>110</v>
      </c>
      <c r="B116" s="201" t="str">
        <f>IF('Autres frais'!B115="","",'Autres frais'!B115)</f>
        <v/>
      </c>
      <c r="C116" s="201" t="str">
        <f>IF('Autres frais'!C115="","",'Autres frais'!C115)</f>
        <v/>
      </c>
      <c r="D116" s="233" t="str">
        <f>IF('Autres frais'!D115="","",'Autres frais'!D115)</f>
        <v/>
      </c>
      <c r="E116" s="233" t="str">
        <f>IF('Autres frais'!E115="","",'Autres frais'!E115)</f>
        <v/>
      </c>
      <c r="F116" s="233" t="str">
        <f>IF('Autres frais'!F115="","",'Autres frais'!F115)</f>
        <v/>
      </c>
      <c r="G116" s="42"/>
      <c r="H116" s="203" t="str">
        <f t="shared" si="4"/>
        <v/>
      </c>
      <c r="I116" s="89" t="str">
        <f t="shared" si="5"/>
        <v/>
      </c>
      <c r="J116" s="235" t="str">
        <f t="shared" si="6"/>
        <v/>
      </c>
      <c r="K116" s="206"/>
      <c r="L116" s="66"/>
    </row>
    <row r="117" spans="1:12" ht="20.100000000000001" customHeight="1" x14ac:dyDescent="0.25">
      <c r="A117" s="191">
        <v>111</v>
      </c>
      <c r="B117" s="201" t="str">
        <f>IF('Autres frais'!B116="","",'Autres frais'!B116)</f>
        <v/>
      </c>
      <c r="C117" s="201" t="str">
        <f>IF('Autres frais'!C116="","",'Autres frais'!C116)</f>
        <v/>
      </c>
      <c r="D117" s="233" t="str">
        <f>IF('Autres frais'!D116="","",'Autres frais'!D116)</f>
        <v/>
      </c>
      <c r="E117" s="233" t="str">
        <f>IF('Autres frais'!E116="","",'Autres frais'!E116)</f>
        <v/>
      </c>
      <c r="F117" s="233" t="str">
        <f>IF('Autres frais'!F116="","",'Autres frais'!F116)</f>
        <v/>
      </c>
      <c r="G117" s="42"/>
      <c r="H117" s="203" t="str">
        <f t="shared" si="4"/>
        <v/>
      </c>
      <c r="I117" s="89" t="str">
        <f t="shared" si="5"/>
        <v/>
      </c>
      <c r="J117" s="235" t="str">
        <f t="shared" si="6"/>
        <v/>
      </c>
      <c r="K117" s="206"/>
      <c r="L117" s="66"/>
    </row>
    <row r="118" spans="1:12" ht="20.100000000000001" customHeight="1" x14ac:dyDescent="0.25">
      <c r="A118" s="191">
        <v>112</v>
      </c>
      <c r="B118" s="201" t="str">
        <f>IF('Autres frais'!B117="","",'Autres frais'!B117)</f>
        <v/>
      </c>
      <c r="C118" s="201" t="str">
        <f>IF('Autres frais'!C117="","",'Autres frais'!C117)</f>
        <v/>
      </c>
      <c r="D118" s="233" t="str">
        <f>IF('Autres frais'!D117="","",'Autres frais'!D117)</f>
        <v/>
      </c>
      <c r="E118" s="233" t="str">
        <f>IF('Autres frais'!E117="","",'Autres frais'!E117)</f>
        <v/>
      </c>
      <c r="F118" s="233" t="str">
        <f>IF('Autres frais'!F117="","",'Autres frais'!F117)</f>
        <v/>
      </c>
      <c r="G118" s="42"/>
      <c r="H118" s="203" t="str">
        <f t="shared" si="4"/>
        <v/>
      </c>
      <c r="I118" s="89" t="str">
        <f t="shared" si="5"/>
        <v/>
      </c>
      <c r="J118" s="235" t="str">
        <f t="shared" si="6"/>
        <v/>
      </c>
      <c r="K118" s="206"/>
      <c r="L118" s="66"/>
    </row>
    <row r="119" spans="1:12" ht="20.100000000000001" customHeight="1" x14ac:dyDescent="0.25">
      <c r="A119" s="191">
        <v>113</v>
      </c>
      <c r="B119" s="201" t="str">
        <f>IF('Autres frais'!B118="","",'Autres frais'!B118)</f>
        <v/>
      </c>
      <c r="C119" s="201" t="str">
        <f>IF('Autres frais'!C118="","",'Autres frais'!C118)</f>
        <v/>
      </c>
      <c r="D119" s="233" t="str">
        <f>IF('Autres frais'!D118="","",'Autres frais'!D118)</f>
        <v/>
      </c>
      <c r="E119" s="233" t="str">
        <f>IF('Autres frais'!E118="","",'Autres frais'!E118)</f>
        <v/>
      </c>
      <c r="F119" s="233" t="str">
        <f>IF('Autres frais'!F118="","",'Autres frais'!F118)</f>
        <v/>
      </c>
      <c r="G119" s="42"/>
      <c r="H119" s="203" t="str">
        <f t="shared" si="4"/>
        <v/>
      </c>
      <c r="I119" s="89" t="str">
        <f t="shared" si="5"/>
        <v/>
      </c>
      <c r="J119" s="235" t="str">
        <f t="shared" si="6"/>
        <v/>
      </c>
      <c r="K119" s="206"/>
      <c r="L119" s="66"/>
    </row>
    <row r="120" spans="1:12" ht="20.100000000000001" customHeight="1" x14ac:dyDescent="0.25">
      <c r="A120" s="191">
        <v>114</v>
      </c>
      <c r="B120" s="201" t="str">
        <f>IF('Autres frais'!B119="","",'Autres frais'!B119)</f>
        <v/>
      </c>
      <c r="C120" s="201" t="str">
        <f>IF('Autres frais'!C119="","",'Autres frais'!C119)</f>
        <v/>
      </c>
      <c r="D120" s="233" t="str">
        <f>IF('Autres frais'!D119="","",'Autres frais'!D119)</f>
        <v/>
      </c>
      <c r="E120" s="233" t="str">
        <f>IF('Autres frais'!E119="","",'Autres frais'!E119)</f>
        <v/>
      </c>
      <c r="F120" s="233" t="str">
        <f>IF('Autres frais'!F119="","",'Autres frais'!F119)</f>
        <v/>
      </c>
      <c r="G120" s="42"/>
      <c r="H120" s="203" t="str">
        <f t="shared" si="4"/>
        <v/>
      </c>
      <c r="I120" s="89" t="str">
        <f t="shared" si="5"/>
        <v/>
      </c>
      <c r="J120" s="235" t="str">
        <f t="shared" si="6"/>
        <v/>
      </c>
      <c r="K120" s="206"/>
      <c r="L120" s="66"/>
    </row>
    <row r="121" spans="1:12" ht="20.100000000000001" customHeight="1" x14ac:dyDescent="0.25">
      <c r="A121" s="191">
        <v>115</v>
      </c>
      <c r="B121" s="201" t="str">
        <f>IF('Autres frais'!B120="","",'Autres frais'!B120)</f>
        <v/>
      </c>
      <c r="C121" s="201" t="str">
        <f>IF('Autres frais'!C120="","",'Autres frais'!C120)</f>
        <v/>
      </c>
      <c r="D121" s="233" t="str">
        <f>IF('Autres frais'!D120="","",'Autres frais'!D120)</f>
        <v/>
      </c>
      <c r="E121" s="233" t="str">
        <f>IF('Autres frais'!E120="","",'Autres frais'!E120)</f>
        <v/>
      </c>
      <c r="F121" s="233" t="str">
        <f>IF('Autres frais'!F120="","",'Autres frais'!F120)</f>
        <v/>
      </c>
      <c r="G121" s="42"/>
      <c r="H121" s="203" t="str">
        <f t="shared" si="4"/>
        <v/>
      </c>
      <c r="I121" s="89" t="str">
        <f t="shared" si="5"/>
        <v/>
      </c>
      <c r="J121" s="235" t="str">
        <f t="shared" si="6"/>
        <v/>
      </c>
      <c r="K121" s="206"/>
      <c r="L121" s="66"/>
    </row>
    <row r="122" spans="1:12" ht="20.100000000000001" customHeight="1" x14ac:dyDescent="0.25">
      <c r="A122" s="191">
        <v>116</v>
      </c>
      <c r="B122" s="201" t="str">
        <f>IF('Autres frais'!B121="","",'Autres frais'!B121)</f>
        <v/>
      </c>
      <c r="C122" s="201" t="str">
        <f>IF('Autres frais'!C121="","",'Autres frais'!C121)</f>
        <v/>
      </c>
      <c r="D122" s="233" t="str">
        <f>IF('Autres frais'!D121="","",'Autres frais'!D121)</f>
        <v/>
      </c>
      <c r="E122" s="233" t="str">
        <f>IF('Autres frais'!E121="","",'Autres frais'!E121)</f>
        <v/>
      </c>
      <c r="F122" s="233" t="str">
        <f>IF('Autres frais'!F121="","",'Autres frais'!F121)</f>
        <v/>
      </c>
      <c r="G122" s="42"/>
      <c r="H122" s="203" t="str">
        <f t="shared" si="4"/>
        <v/>
      </c>
      <c r="I122" s="89" t="str">
        <f t="shared" si="5"/>
        <v/>
      </c>
      <c r="J122" s="235" t="str">
        <f t="shared" si="6"/>
        <v/>
      </c>
      <c r="K122" s="206"/>
      <c r="L122" s="66"/>
    </row>
    <row r="123" spans="1:12" ht="20.100000000000001" customHeight="1" x14ac:dyDescent="0.25">
      <c r="A123" s="191">
        <v>117</v>
      </c>
      <c r="B123" s="201" t="str">
        <f>IF('Autres frais'!B122="","",'Autres frais'!B122)</f>
        <v/>
      </c>
      <c r="C123" s="201" t="str">
        <f>IF('Autres frais'!C122="","",'Autres frais'!C122)</f>
        <v/>
      </c>
      <c r="D123" s="233" t="str">
        <f>IF('Autres frais'!D122="","",'Autres frais'!D122)</f>
        <v/>
      </c>
      <c r="E123" s="233" t="str">
        <f>IF('Autres frais'!E122="","",'Autres frais'!E122)</f>
        <v/>
      </c>
      <c r="F123" s="233" t="str">
        <f>IF('Autres frais'!F122="","",'Autres frais'!F122)</f>
        <v/>
      </c>
      <c r="G123" s="42"/>
      <c r="H123" s="203" t="str">
        <f t="shared" si="4"/>
        <v/>
      </c>
      <c r="I123" s="89" t="str">
        <f t="shared" si="5"/>
        <v/>
      </c>
      <c r="J123" s="235" t="str">
        <f t="shared" si="6"/>
        <v/>
      </c>
      <c r="K123" s="206"/>
      <c r="L123" s="66"/>
    </row>
    <row r="124" spans="1:12" ht="20.100000000000001" customHeight="1" x14ac:dyDescent="0.25">
      <c r="A124" s="191">
        <v>118</v>
      </c>
      <c r="B124" s="201" t="str">
        <f>IF('Autres frais'!B123="","",'Autres frais'!B123)</f>
        <v/>
      </c>
      <c r="C124" s="201" t="str">
        <f>IF('Autres frais'!C123="","",'Autres frais'!C123)</f>
        <v/>
      </c>
      <c r="D124" s="233" t="str">
        <f>IF('Autres frais'!D123="","",'Autres frais'!D123)</f>
        <v/>
      </c>
      <c r="E124" s="233" t="str">
        <f>IF('Autres frais'!E123="","",'Autres frais'!E123)</f>
        <v/>
      </c>
      <c r="F124" s="233" t="str">
        <f>IF('Autres frais'!F123="","",'Autres frais'!F123)</f>
        <v/>
      </c>
      <c r="G124" s="42"/>
      <c r="H124" s="203" t="str">
        <f t="shared" si="4"/>
        <v/>
      </c>
      <c r="I124" s="89" t="str">
        <f t="shared" si="5"/>
        <v/>
      </c>
      <c r="J124" s="235" t="str">
        <f t="shared" si="6"/>
        <v/>
      </c>
      <c r="K124" s="206"/>
      <c r="L124" s="66"/>
    </row>
    <row r="125" spans="1:12" ht="20.100000000000001" customHeight="1" x14ac:dyDescent="0.25">
      <c r="A125" s="191">
        <v>119</v>
      </c>
      <c r="B125" s="201" t="str">
        <f>IF('Autres frais'!B124="","",'Autres frais'!B124)</f>
        <v/>
      </c>
      <c r="C125" s="201" t="str">
        <f>IF('Autres frais'!C124="","",'Autres frais'!C124)</f>
        <v/>
      </c>
      <c r="D125" s="233" t="str">
        <f>IF('Autres frais'!D124="","",'Autres frais'!D124)</f>
        <v/>
      </c>
      <c r="E125" s="233" t="str">
        <f>IF('Autres frais'!E124="","",'Autres frais'!E124)</f>
        <v/>
      </c>
      <c r="F125" s="233" t="str">
        <f>IF('Autres frais'!F124="","",'Autres frais'!F124)</f>
        <v/>
      </c>
      <c r="G125" s="42"/>
      <c r="H125" s="203" t="str">
        <f t="shared" si="4"/>
        <v/>
      </c>
      <c r="I125" s="89" t="str">
        <f t="shared" si="5"/>
        <v/>
      </c>
      <c r="J125" s="235" t="str">
        <f t="shared" si="6"/>
        <v/>
      </c>
      <c r="K125" s="206"/>
      <c r="L125" s="66"/>
    </row>
    <row r="126" spans="1:12" ht="20.100000000000001" customHeight="1" x14ac:dyDescent="0.25">
      <c r="A126" s="191">
        <v>120</v>
      </c>
      <c r="B126" s="201" t="str">
        <f>IF('Autres frais'!B125="","",'Autres frais'!B125)</f>
        <v/>
      </c>
      <c r="C126" s="201" t="str">
        <f>IF('Autres frais'!C125="","",'Autres frais'!C125)</f>
        <v/>
      </c>
      <c r="D126" s="233" t="str">
        <f>IF('Autres frais'!D125="","",'Autres frais'!D125)</f>
        <v/>
      </c>
      <c r="E126" s="233" t="str">
        <f>IF('Autres frais'!E125="","",'Autres frais'!E125)</f>
        <v/>
      </c>
      <c r="F126" s="233" t="str">
        <f>IF('Autres frais'!F125="","",'Autres frais'!F125)</f>
        <v/>
      </c>
      <c r="G126" s="42"/>
      <c r="H126" s="203" t="str">
        <f t="shared" si="4"/>
        <v/>
      </c>
      <c r="I126" s="89" t="str">
        <f t="shared" si="5"/>
        <v/>
      </c>
      <c r="J126" s="235" t="str">
        <f t="shared" si="6"/>
        <v/>
      </c>
      <c r="K126" s="206"/>
      <c r="L126" s="66"/>
    </row>
    <row r="127" spans="1:12" ht="20.100000000000001" customHeight="1" x14ac:dyDescent="0.25">
      <c r="A127" s="191">
        <v>121</v>
      </c>
      <c r="B127" s="201" t="str">
        <f>IF('Autres frais'!B126="","",'Autres frais'!B126)</f>
        <v/>
      </c>
      <c r="C127" s="201" t="str">
        <f>IF('Autres frais'!C126="","",'Autres frais'!C126)</f>
        <v/>
      </c>
      <c r="D127" s="233" t="str">
        <f>IF('Autres frais'!D126="","",'Autres frais'!D126)</f>
        <v/>
      </c>
      <c r="E127" s="233" t="str">
        <f>IF('Autres frais'!E126="","",'Autres frais'!E126)</f>
        <v/>
      </c>
      <c r="F127" s="233" t="str">
        <f>IF('Autres frais'!F126="","",'Autres frais'!F126)</f>
        <v/>
      </c>
      <c r="G127" s="42"/>
      <c r="H127" s="203" t="str">
        <f t="shared" si="4"/>
        <v/>
      </c>
      <c r="I127" s="89" t="str">
        <f t="shared" si="5"/>
        <v/>
      </c>
      <c r="J127" s="235" t="str">
        <f t="shared" si="6"/>
        <v/>
      </c>
      <c r="K127" s="206"/>
      <c r="L127" s="66"/>
    </row>
    <row r="128" spans="1:12" ht="20.100000000000001" customHeight="1" x14ac:dyDescent="0.25">
      <c r="A128" s="191">
        <v>122</v>
      </c>
      <c r="B128" s="201" t="str">
        <f>IF('Autres frais'!B127="","",'Autres frais'!B127)</f>
        <v/>
      </c>
      <c r="C128" s="201" t="str">
        <f>IF('Autres frais'!C127="","",'Autres frais'!C127)</f>
        <v/>
      </c>
      <c r="D128" s="233" t="str">
        <f>IF('Autres frais'!D127="","",'Autres frais'!D127)</f>
        <v/>
      </c>
      <c r="E128" s="233" t="str">
        <f>IF('Autres frais'!E127="","",'Autres frais'!E127)</f>
        <v/>
      </c>
      <c r="F128" s="233" t="str">
        <f>IF('Autres frais'!F127="","",'Autres frais'!F127)</f>
        <v/>
      </c>
      <c r="G128" s="42"/>
      <c r="H128" s="203" t="str">
        <f t="shared" si="4"/>
        <v/>
      </c>
      <c r="I128" s="89" t="str">
        <f t="shared" si="5"/>
        <v/>
      </c>
      <c r="J128" s="235" t="str">
        <f t="shared" si="6"/>
        <v/>
      </c>
      <c r="K128" s="206"/>
      <c r="L128" s="66"/>
    </row>
    <row r="129" spans="1:12" ht="20.100000000000001" customHeight="1" x14ac:dyDescent="0.25">
      <c r="A129" s="191">
        <v>123</v>
      </c>
      <c r="B129" s="201" t="str">
        <f>IF('Autres frais'!B128="","",'Autres frais'!B128)</f>
        <v/>
      </c>
      <c r="C129" s="201" t="str">
        <f>IF('Autres frais'!C128="","",'Autres frais'!C128)</f>
        <v/>
      </c>
      <c r="D129" s="233" t="str">
        <f>IF('Autres frais'!D128="","",'Autres frais'!D128)</f>
        <v/>
      </c>
      <c r="E129" s="233" t="str">
        <f>IF('Autres frais'!E128="","",'Autres frais'!E128)</f>
        <v/>
      </c>
      <c r="F129" s="233" t="str">
        <f>IF('Autres frais'!F128="","",'Autres frais'!F128)</f>
        <v/>
      </c>
      <c r="G129" s="42"/>
      <c r="H129" s="203" t="str">
        <f t="shared" si="4"/>
        <v/>
      </c>
      <c r="I129" s="89" t="str">
        <f t="shared" si="5"/>
        <v/>
      </c>
      <c r="J129" s="235" t="str">
        <f t="shared" si="6"/>
        <v/>
      </c>
      <c r="K129" s="206"/>
      <c r="L129" s="66"/>
    </row>
    <row r="130" spans="1:12" ht="20.100000000000001" customHeight="1" x14ac:dyDescent="0.25">
      <c r="A130" s="191">
        <v>124</v>
      </c>
      <c r="B130" s="201" t="str">
        <f>IF('Autres frais'!B129="","",'Autres frais'!B129)</f>
        <v/>
      </c>
      <c r="C130" s="201" t="str">
        <f>IF('Autres frais'!C129="","",'Autres frais'!C129)</f>
        <v/>
      </c>
      <c r="D130" s="233" t="str">
        <f>IF('Autres frais'!D129="","",'Autres frais'!D129)</f>
        <v/>
      </c>
      <c r="E130" s="233" t="str">
        <f>IF('Autres frais'!E129="","",'Autres frais'!E129)</f>
        <v/>
      </c>
      <c r="F130" s="233" t="str">
        <f>IF('Autres frais'!F129="","",'Autres frais'!F129)</f>
        <v/>
      </c>
      <c r="G130" s="42"/>
      <c r="H130" s="203" t="str">
        <f t="shared" si="4"/>
        <v/>
      </c>
      <c r="I130" s="89" t="str">
        <f t="shared" si="5"/>
        <v/>
      </c>
      <c r="J130" s="235" t="str">
        <f t="shared" si="6"/>
        <v/>
      </c>
      <c r="K130" s="206"/>
      <c r="L130" s="66"/>
    </row>
    <row r="131" spans="1:12" ht="20.100000000000001" customHeight="1" x14ac:dyDescent="0.25">
      <c r="A131" s="191">
        <v>125</v>
      </c>
      <c r="B131" s="201" t="str">
        <f>IF('Autres frais'!B130="","",'Autres frais'!B130)</f>
        <v/>
      </c>
      <c r="C131" s="201" t="str">
        <f>IF('Autres frais'!C130="","",'Autres frais'!C130)</f>
        <v/>
      </c>
      <c r="D131" s="233" t="str">
        <f>IF('Autres frais'!D130="","",'Autres frais'!D130)</f>
        <v/>
      </c>
      <c r="E131" s="233" t="str">
        <f>IF('Autres frais'!E130="","",'Autres frais'!E130)</f>
        <v/>
      </c>
      <c r="F131" s="233" t="str">
        <f>IF('Autres frais'!F130="","",'Autres frais'!F130)</f>
        <v/>
      </c>
      <c r="G131" s="42"/>
      <c r="H131" s="203" t="str">
        <f t="shared" si="4"/>
        <v/>
      </c>
      <c r="I131" s="89" t="str">
        <f t="shared" si="5"/>
        <v/>
      </c>
      <c r="J131" s="235" t="str">
        <f t="shared" si="6"/>
        <v/>
      </c>
      <c r="K131" s="206"/>
      <c r="L131" s="66"/>
    </row>
    <row r="132" spans="1:12" ht="20.100000000000001" customHeight="1" x14ac:dyDescent="0.25">
      <c r="A132" s="191">
        <v>126</v>
      </c>
      <c r="B132" s="201" t="str">
        <f>IF('Autres frais'!B131="","",'Autres frais'!B131)</f>
        <v/>
      </c>
      <c r="C132" s="201" t="str">
        <f>IF('Autres frais'!C131="","",'Autres frais'!C131)</f>
        <v/>
      </c>
      <c r="D132" s="233" t="str">
        <f>IF('Autres frais'!D131="","",'Autres frais'!D131)</f>
        <v/>
      </c>
      <c r="E132" s="233" t="str">
        <f>IF('Autres frais'!E131="","",'Autres frais'!E131)</f>
        <v/>
      </c>
      <c r="F132" s="233" t="str">
        <f>IF('Autres frais'!F131="","",'Autres frais'!F131)</f>
        <v/>
      </c>
      <c r="G132" s="42"/>
      <c r="H132" s="203" t="str">
        <f t="shared" si="4"/>
        <v/>
      </c>
      <c r="I132" s="89" t="str">
        <f t="shared" si="5"/>
        <v/>
      </c>
      <c r="J132" s="235" t="str">
        <f t="shared" si="6"/>
        <v/>
      </c>
      <c r="K132" s="206"/>
      <c r="L132" s="66"/>
    </row>
    <row r="133" spans="1:12" ht="20.100000000000001" customHeight="1" x14ac:dyDescent="0.25">
      <c r="A133" s="191">
        <v>127</v>
      </c>
      <c r="B133" s="201" t="str">
        <f>IF('Autres frais'!B132="","",'Autres frais'!B132)</f>
        <v/>
      </c>
      <c r="C133" s="201" t="str">
        <f>IF('Autres frais'!C132="","",'Autres frais'!C132)</f>
        <v/>
      </c>
      <c r="D133" s="233" t="str">
        <f>IF('Autres frais'!D132="","",'Autres frais'!D132)</f>
        <v/>
      </c>
      <c r="E133" s="233" t="str">
        <f>IF('Autres frais'!E132="","",'Autres frais'!E132)</f>
        <v/>
      </c>
      <c r="F133" s="233" t="str">
        <f>IF('Autres frais'!F132="","",'Autres frais'!F132)</f>
        <v/>
      </c>
      <c r="G133" s="42"/>
      <c r="H133" s="203" t="str">
        <f t="shared" si="4"/>
        <v/>
      </c>
      <c r="I133" s="89" t="str">
        <f t="shared" si="5"/>
        <v/>
      </c>
      <c r="J133" s="235" t="str">
        <f t="shared" si="6"/>
        <v/>
      </c>
      <c r="K133" s="206"/>
      <c r="L133" s="66"/>
    </row>
    <row r="134" spans="1:12" ht="20.100000000000001" customHeight="1" x14ac:dyDescent="0.25">
      <c r="A134" s="191">
        <v>128</v>
      </c>
      <c r="B134" s="201" t="str">
        <f>IF('Autres frais'!B133="","",'Autres frais'!B133)</f>
        <v/>
      </c>
      <c r="C134" s="201" t="str">
        <f>IF('Autres frais'!C133="","",'Autres frais'!C133)</f>
        <v/>
      </c>
      <c r="D134" s="233" t="str">
        <f>IF('Autres frais'!D133="","",'Autres frais'!D133)</f>
        <v/>
      </c>
      <c r="E134" s="233" t="str">
        <f>IF('Autres frais'!E133="","",'Autres frais'!E133)</f>
        <v/>
      </c>
      <c r="F134" s="233" t="str">
        <f>IF('Autres frais'!F133="","",'Autres frais'!F133)</f>
        <v/>
      </c>
      <c r="G134" s="42"/>
      <c r="H134" s="203" t="str">
        <f t="shared" si="4"/>
        <v/>
      </c>
      <c r="I134" s="89" t="str">
        <f t="shared" si="5"/>
        <v/>
      </c>
      <c r="J134" s="235" t="str">
        <f t="shared" si="6"/>
        <v/>
      </c>
      <c r="K134" s="206"/>
      <c r="L134" s="66"/>
    </row>
    <row r="135" spans="1:12" ht="20.100000000000001" customHeight="1" x14ac:dyDescent="0.25">
      <c r="A135" s="191">
        <v>129</v>
      </c>
      <c r="B135" s="201" t="str">
        <f>IF('Autres frais'!B134="","",'Autres frais'!B134)</f>
        <v/>
      </c>
      <c r="C135" s="201" t="str">
        <f>IF('Autres frais'!C134="","",'Autres frais'!C134)</f>
        <v/>
      </c>
      <c r="D135" s="233" t="str">
        <f>IF('Autres frais'!D134="","",'Autres frais'!D134)</f>
        <v/>
      </c>
      <c r="E135" s="233" t="str">
        <f>IF('Autres frais'!E134="","",'Autres frais'!E134)</f>
        <v/>
      </c>
      <c r="F135" s="233" t="str">
        <f>IF('Autres frais'!F134="","",'Autres frais'!F134)</f>
        <v/>
      </c>
      <c r="G135" s="42"/>
      <c r="H135" s="203" t="str">
        <f t="shared" si="4"/>
        <v/>
      </c>
      <c r="I135" s="89" t="str">
        <f t="shared" si="5"/>
        <v/>
      </c>
      <c r="J135" s="235" t="str">
        <f t="shared" si="6"/>
        <v/>
      </c>
      <c r="K135" s="206"/>
      <c r="L135" s="66"/>
    </row>
    <row r="136" spans="1:12" ht="20.100000000000001" customHeight="1" x14ac:dyDescent="0.25">
      <c r="A136" s="191">
        <v>130</v>
      </c>
      <c r="B136" s="201" t="str">
        <f>IF('Autres frais'!B135="","",'Autres frais'!B135)</f>
        <v/>
      </c>
      <c r="C136" s="201" t="str">
        <f>IF('Autres frais'!C135="","",'Autres frais'!C135)</f>
        <v/>
      </c>
      <c r="D136" s="233" t="str">
        <f>IF('Autres frais'!D135="","",'Autres frais'!D135)</f>
        <v/>
      </c>
      <c r="E136" s="233" t="str">
        <f>IF('Autres frais'!E135="","",'Autres frais'!E135)</f>
        <v/>
      </c>
      <c r="F136" s="233" t="str">
        <f>IF('Autres frais'!F135="","",'Autres frais'!F135)</f>
        <v/>
      </c>
      <c r="G136" s="42"/>
      <c r="H136" s="203" t="str">
        <f t="shared" ref="H136:H199" si="7">IF($G136="","",IF($G136&gt;MAX($D136:$F136),"Le montant éligible ne peut etre supérieur au montant présenté",""))</f>
        <v/>
      </c>
      <c r="I136" s="89" t="str">
        <f t="shared" ref="I136:I199" si="8">IF(G136="","",MIN(D136,E136,F136)*1.15)</f>
        <v/>
      </c>
      <c r="J136" s="235" t="str">
        <f t="shared" ref="J136:J199" si="9">IF(I136="","",MIN(G136,I136))</f>
        <v/>
      </c>
      <c r="K136" s="206"/>
      <c r="L136" s="66"/>
    </row>
    <row r="137" spans="1:12" ht="20.100000000000001" customHeight="1" x14ac:dyDescent="0.25">
      <c r="A137" s="191">
        <v>131</v>
      </c>
      <c r="B137" s="201" t="str">
        <f>IF('Autres frais'!B136="","",'Autres frais'!B136)</f>
        <v/>
      </c>
      <c r="C137" s="201" t="str">
        <f>IF('Autres frais'!C136="","",'Autres frais'!C136)</f>
        <v/>
      </c>
      <c r="D137" s="233" t="str">
        <f>IF('Autres frais'!D136="","",'Autres frais'!D136)</f>
        <v/>
      </c>
      <c r="E137" s="233" t="str">
        <f>IF('Autres frais'!E136="","",'Autres frais'!E136)</f>
        <v/>
      </c>
      <c r="F137" s="233" t="str">
        <f>IF('Autres frais'!F136="","",'Autres frais'!F136)</f>
        <v/>
      </c>
      <c r="G137" s="42"/>
      <c r="H137" s="203" t="str">
        <f t="shared" si="7"/>
        <v/>
      </c>
      <c r="I137" s="89" t="str">
        <f t="shared" si="8"/>
        <v/>
      </c>
      <c r="J137" s="235" t="str">
        <f t="shared" si="9"/>
        <v/>
      </c>
      <c r="K137" s="206"/>
      <c r="L137" s="66"/>
    </row>
    <row r="138" spans="1:12" ht="20.100000000000001" customHeight="1" x14ac:dyDescent="0.25">
      <c r="A138" s="191">
        <v>132</v>
      </c>
      <c r="B138" s="201" t="str">
        <f>IF('Autres frais'!B137="","",'Autres frais'!B137)</f>
        <v/>
      </c>
      <c r="C138" s="201" t="str">
        <f>IF('Autres frais'!C137="","",'Autres frais'!C137)</f>
        <v/>
      </c>
      <c r="D138" s="233" t="str">
        <f>IF('Autres frais'!D137="","",'Autres frais'!D137)</f>
        <v/>
      </c>
      <c r="E138" s="233" t="str">
        <f>IF('Autres frais'!E137="","",'Autres frais'!E137)</f>
        <v/>
      </c>
      <c r="F138" s="233" t="str">
        <f>IF('Autres frais'!F137="","",'Autres frais'!F137)</f>
        <v/>
      </c>
      <c r="G138" s="42"/>
      <c r="H138" s="203" t="str">
        <f t="shared" si="7"/>
        <v/>
      </c>
      <c r="I138" s="89" t="str">
        <f t="shared" si="8"/>
        <v/>
      </c>
      <c r="J138" s="235" t="str">
        <f t="shared" si="9"/>
        <v/>
      </c>
      <c r="K138" s="206"/>
      <c r="L138" s="66"/>
    </row>
    <row r="139" spans="1:12" ht="20.100000000000001" customHeight="1" x14ac:dyDescent="0.25">
      <c r="A139" s="191">
        <v>133</v>
      </c>
      <c r="B139" s="201" t="str">
        <f>IF('Autres frais'!B138="","",'Autres frais'!B138)</f>
        <v/>
      </c>
      <c r="C139" s="201" t="str">
        <f>IF('Autres frais'!C138="","",'Autres frais'!C138)</f>
        <v/>
      </c>
      <c r="D139" s="233" t="str">
        <f>IF('Autres frais'!D138="","",'Autres frais'!D138)</f>
        <v/>
      </c>
      <c r="E139" s="233" t="str">
        <f>IF('Autres frais'!E138="","",'Autres frais'!E138)</f>
        <v/>
      </c>
      <c r="F139" s="233" t="str">
        <f>IF('Autres frais'!F138="","",'Autres frais'!F138)</f>
        <v/>
      </c>
      <c r="G139" s="42"/>
      <c r="H139" s="203" t="str">
        <f t="shared" si="7"/>
        <v/>
      </c>
      <c r="I139" s="89" t="str">
        <f t="shared" si="8"/>
        <v/>
      </c>
      <c r="J139" s="235" t="str">
        <f t="shared" si="9"/>
        <v/>
      </c>
      <c r="K139" s="206"/>
      <c r="L139" s="66"/>
    </row>
    <row r="140" spans="1:12" ht="20.100000000000001" customHeight="1" x14ac:dyDescent="0.25">
      <c r="A140" s="191">
        <v>134</v>
      </c>
      <c r="B140" s="201" t="str">
        <f>IF('Autres frais'!B139="","",'Autres frais'!B139)</f>
        <v/>
      </c>
      <c r="C140" s="201" t="str">
        <f>IF('Autres frais'!C139="","",'Autres frais'!C139)</f>
        <v/>
      </c>
      <c r="D140" s="233" t="str">
        <f>IF('Autres frais'!D139="","",'Autres frais'!D139)</f>
        <v/>
      </c>
      <c r="E140" s="233" t="str">
        <f>IF('Autres frais'!E139="","",'Autres frais'!E139)</f>
        <v/>
      </c>
      <c r="F140" s="233" t="str">
        <f>IF('Autres frais'!F139="","",'Autres frais'!F139)</f>
        <v/>
      </c>
      <c r="G140" s="42"/>
      <c r="H140" s="203" t="str">
        <f t="shared" si="7"/>
        <v/>
      </c>
      <c r="I140" s="89" t="str">
        <f t="shared" si="8"/>
        <v/>
      </c>
      <c r="J140" s="235" t="str">
        <f t="shared" si="9"/>
        <v/>
      </c>
      <c r="K140" s="206"/>
      <c r="L140" s="66"/>
    </row>
    <row r="141" spans="1:12" ht="20.100000000000001" customHeight="1" x14ac:dyDescent="0.25">
      <c r="A141" s="191">
        <v>135</v>
      </c>
      <c r="B141" s="201" t="str">
        <f>IF('Autres frais'!B140="","",'Autres frais'!B140)</f>
        <v/>
      </c>
      <c r="C141" s="201" t="str">
        <f>IF('Autres frais'!C140="","",'Autres frais'!C140)</f>
        <v/>
      </c>
      <c r="D141" s="233" t="str">
        <f>IF('Autres frais'!D140="","",'Autres frais'!D140)</f>
        <v/>
      </c>
      <c r="E141" s="233" t="str">
        <f>IF('Autres frais'!E140="","",'Autres frais'!E140)</f>
        <v/>
      </c>
      <c r="F141" s="233" t="str">
        <f>IF('Autres frais'!F140="","",'Autres frais'!F140)</f>
        <v/>
      </c>
      <c r="G141" s="42"/>
      <c r="H141" s="203" t="str">
        <f t="shared" si="7"/>
        <v/>
      </c>
      <c r="I141" s="89" t="str">
        <f t="shared" si="8"/>
        <v/>
      </c>
      <c r="J141" s="235" t="str">
        <f t="shared" si="9"/>
        <v/>
      </c>
      <c r="K141" s="206"/>
      <c r="L141" s="66"/>
    </row>
    <row r="142" spans="1:12" ht="20.100000000000001" customHeight="1" x14ac:dyDescent="0.25">
      <c r="A142" s="191">
        <v>136</v>
      </c>
      <c r="B142" s="201" t="str">
        <f>IF('Autres frais'!B141="","",'Autres frais'!B141)</f>
        <v/>
      </c>
      <c r="C142" s="201" t="str">
        <f>IF('Autres frais'!C141="","",'Autres frais'!C141)</f>
        <v/>
      </c>
      <c r="D142" s="233" t="str">
        <f>IF('Autres frais'!D141="","",'Autres frais'!D141)</f>
        <v/>
      </c>
      <c r="E142" s="233" t="str">
        <f>IF('Autres frais'!E141="","",'Autres frais'!E141)</f>
        <v/>
      </c>
      <c r="F142" s="233" t="str">
        <f>IF('Autres frais'!F141="","",'Autres frais'!F141)</f>
        <v/>
      </c>
      <c r="G142" s="42"/>
      <c r="H142" s="203" t="str">
        <f t="shared" si="7"/>
        <v/>
      </c>
      <c r="I142" s="89" t="str">
        <f t="shared" si="8"/>
        <v/>
      </c>
      <c r="J142" s="235" t="str">
        <f t="shared" si="9"/>
        <v/>
      </c>
      <c r="K142" s="206"/>
      <c r="L142" s="66"/>
    </row>
    <row r="143" spans="1:12" ht="20.100000000000001" customHeight="1" x14ac:dyDescent="0.25">
      <c r="A143" s="191">
        <v>137</v>
      </c>
      <c r="B143" s="201" t="str">
        <f>IF('Autres frais'!B142="","",'Autres frais'!B142)</f>
        <v/>
      </c>
      <c r="C143" s="201" t="str">
        <f>IF('Autres frais'!C142="","",'Autres frais'!C142)</f>
        <v/>
      </c>
      <c r="D143" s="233" t="str">
        <f>IF('Autres frais'!D142="","",'Autres frais'!D142)</f>
        <v/>
      </c>
      <c r="E143" s="233" t="str">
        <f>IF('Autres frais'!E142="","",'Autres frais'!E142)</f>
        <v/>
      </c>
      <c r="F143" s="233" t="str">
        <f>IF('Autres frais'!F142="","",'Autres frais'!F142)</f>
        <v/>
      </c>
      <c r="G143" s="42"/>
      <c r="H143" s="203" t="str">
        <f t="shared" si="7"/>
        <v/>
      </c>
      <c r="I143" s="89" t="str">
        <f t="shared" si="8"/>
        <v/>
      </c>
      <c r="J143" s="235" t="str">
        <f t="shared" si="9"/>
        <v/>
      </c>
      <c r="K143" s="206"/>
      <c r="L143" s="66"/>
    </row>
    <row r="144" spans="1:12" ht="20.100000000000001" customHeight="1" x14ac:dyDescent="0.25">
      <c r="A144" s="191">
        <v>138</v>
      </c>
      <c r="B144" s="201" t="str">
        <f>IF('Autres frais'!B143="","",'Autres frais'!B143)</f>
        <v/>
      </c>
      <c r="C144" s="201" t="str">
        <f>IF('Autres frais'!C143="","",'Autres frais'!C143)</f>
        <v/>
      </c>
      <c r="D144" s="233" t="str">
        <f>IF('Autres frais'!D143="","",'Autres frais'!D143)</f>
        <v/>
      </c>
      <c r="E144" s="233" t="str">
        <f>IF('Autres frais'!E143="","",'Autres frais'!E143)</f>
        <v/>
      </c>
      <c r="F144" s="233" t="str">
        <f>IF('Autres frais'!F143="","",'Autres frais'!F143)</f>
        <v/>
      </c>
      <c r="G144" s="42"/>
      <c r="H144" s="203" t="str">
        <f t="shared" si="7"/>
        <v/>
      </c>
      <c r="I144" s="89" t="str">
        <f t="shared" si="8"/>
        <v/>
      </c>
      <c r="J144" s="235" t="str">
        <f t="shared" si="9"/>
        <v/>
      </c>
      <c r="K144" s="206"/>
      <c r="L144" s="66"/>
    </row>
    <row r="145" spans="1:12" ht="20.100000000000001" customHeight="1" x14ac:dyDescent="0.25">
      <c r="A145" s="191">
        <v>139</v>
      </c>
      <c r="B145" s="201" t="str">
        <f>IF('Autres frais'!B144="","",'Autres frais'!B144)</f>
        <v/>
      </c>
      <c r="C145" s="201" t="str">
        <f>IF('Autres frais'!C144="","",'Autres frais'!C144)</f>
        <v/>
      </c>
      <c r="D145" s="233" t="str">
        <f>IF('Autres frais'!D144="","",'Autres frais'!D144)</f>
        <v/>
      </c>
      <c r="E145" s="233" t="str">
        <f>IF('Autres frais'!E144="","",'Autres frais'!E144)</f>
        <v/>
      </c>
      <c r="F145" s="233" t="str">
        <f>IF('Autres frais'!F144="","",'Autres frais'!F144)</f>
        <v/>
      </c>
      <c r="G145" s="42"/>
      <c r="H145" s="203" t="str">
        <f t="shared" si="7"/>
        <v/>
      </c>
      <c r="I145" s="89" t="str">
        <f t="shared" si="8"/>
        <v/>
      </c>
      <c r="J145" s="235" t="str">
        <f t="shared" si="9"/>
        <v/>
      </c>
      <c r="K145" s="206"/>
      <c r="L145" s="66"/>
    </row>
    <row r="146" spans="1:12" ht="20.100000000000001" customHeight="1" x14ac:dyDescent="0.25">
      <c r="A146" s="191">
        <v>140</v>
      </c>
      <c r="B146" s="201" t="str">
        <f>IF('Autres frais'!B145="","",'Autres frais'!B145)</f>
        <v/>
      </c>
      <c r="C146" s="201" t="str">
        <f>IF('Autres frais'!C145="","",'Autres frais'!C145)</f>
        <v/>
      </c>
      <c r="D146" s="233" t="str">
        <f>IF('Autres frais'!D145="","",'Autres frais'!D145)</f>
        <v/>
      </c>
      <c r="E146" s="233" t="str">
        <f>IF('Autres frais'!E145="","",'Autres frais'!E145)</f>
        <v/>
      </c>
      <c r="F146" s="233" t="str">
        <f>IF('Autres frais'!F145="","",'Autres frais'!F145)</f>
        <v/>
      </c>
      <c r="G146" s="42"/>
      <c r="H146" s="203" t="str">
        <f t="shared" si="7"/>
        <v/>
      </c>
      <c r="I146" s="89" t="str">
        <f t="shared" si="8"/>
        <v/>
      </c>
      <c r="J146" s="235" t="str">
        <f t="shared" si="9"/>
        <v/>
      </c>
      <c r="K146" s="206"/>
      <c r="L146" s="66"/>
    </row>
    <row r="147" spans="1:12" ht="20.100000000000001" customHeight="1" x14ac:dyDescent="0.25">
      <c r="A147" s="191">
        <v>141</v>
      </c>
      <c r="B147" s="201" t="str">
        <f>IF('Autres frais'!B146="","",'Autres frais'!B146)</f>
        <v/>
      </c>
      <c r="C147" s="201" t="str">
        <f>IF('Autres frais'!C146="","",'Autres frais'!C146)</f>
        <v/>
      </c>
      <c r="D147" s="233" t="str">
        <f>IF('Autres frais'!D146="","",'Autres frais'!D146)</f>
        <v/>
      </c>
      <c r="E147" s="233" t="str">
        <f>IF('Autres frais'!E146="","",'Autres frais'!E146)</f>
        <v/>
      </c>
      <c r="F147" s="233" t="str">
        <f>IF('Autres frais'!F146="","",'Autres frais'!F146)</f>
        <v/>
      </c>
      <c r="G147" s="42"/>
      <c r="H147" s="203" t="str">
        <f t="shared" si="7"/>
        <v/>
      </c>
      <c r="I147" s="89" t="str">
        <f t="shared" si="8"/>
        <v/>
      </c>
      <c r="J147" s="235" t="str">
        <f t="shared" si="9"/>
        <v/>
      </c>
      <c r="K147" s="206"/>
      <c r="L147" s="66"/>
    </row>
    <row r="148" spans="1:12" ht="20.100000000000001" customHeight="1" x14ac:dyDescent="0.25">
      <c r="A148" s="191">
        <v>142</v>
      </c>
      <c r="B148" s="201" t="str">
        <f>IF('Autres frais'!B147="","",'Autres frais'!B147)</f>
        <v/>
      </c>
      <c r="C148" s="201" t="str">
        <f>IF('Autres frais'!C147="","",'Autres frais'!C147)</f>
        <v/>
      </c>
      <c r="D148" s="233" t="str">
        <f>IF('Autres frais'!D147="","",'Autres frais'!D147)</f>
        <v/>
      </c>
      <c r="E148" s="233" t="str">
        <f>IF('Autres frais'!E147="","",'Autres frais'!E147)</f>
        <v/>
      </c>
      <c r="F148" s="233" t="str">
        <f>IF('Autres frais'!F147="","",'Autres frais'!F147)</f>
        <v/>
      </c>
      <c r="G148" s="42"/>
      <c r="H148" s="203" t="str">
        <f t="shared" si="7"/>
        <v/>
      </c>
      <c r="I148" s="89" t="str">
        <f t="shared" si="8"/>
        <v/>
      </c>
      <c r="J148" s="235" t="str">
        <f t="shared" si="9"/>
        <v/>
      </c>
      <c r="K148" s="206"/>
      <c r="L148" s="66"/>
    </row>
    <row r="149" spans="1:12" ht="20.100000000000001" customHeight="1" x14ac:dyDescent="0.25">
      <c r="A149" s="191">
        <v>143</v>
      </c>
      <c r="B149" s="201" t="str">
        <f>IF('Autres frais'!B148="","",'Autres frais'!B148)</f>
        <v/>
      </c>
      <c r="C149" s="201" t="str">
        <f>IF('Autres frais'!C148="","",'Autres frais'!C148)</f>
        <v/>
      </c>
      <c r="D149" s="233" t="str">
        <f>IF('Autres frais'!D148="","",'Autres frais'!D148)</f>
        <v/>
      </c>
      <c r="E149" s="233" t="str">
        <f>IF('Autres frais'!E148="","",'Autres frais'!E148)</f>
        <v/>
      </c>
      <c r="F149" s="233" t="str">
        <f>IF('Autres frais'!F148="","",'Autres frais'!F148)</f>
        <v/>
      </c>
      <c r="G149" s="42"/>
      <c r="H149" s="203" t="str">
        <f t="shared" si="7"/>
        <v/>
      </c>
      <c r="I149" s="89" t="str">
        <f t="shared" si="8"/>
        <v/>
      </c>
      <c r="J149" s="235" t="str">
        <f t="shared" si="9"/>
        <v/>
      </c>
      <c r="K149" s="206"/>
      <c r="L149" s="66"/>
    </row>
    <row r="150" spans="1:12" ht="20.100000000000001" customHeight="1" x14ac:dyDescent="0.25">
      <c r="A150" s="191">
        <v>144</v>
      </c>
      <c r="B150" s="201" t="str">
        <f>IF('Autres frais'!B149="","",'Autres frais'!B149)</f>
        <v/>
      </c>
      <c r="C150" s="201" t="str">
        <f>IF('Autres frais'!C149="","",'Autres frais'!C149)</f>
        <v/>
      </c>
      <c r="D150" s="233" t="str">
        <f>IF('Autres frais'!D149="","",'Autres frais'!D149)</f>
        <v/>
      </c>
      <c r="E150" s="233" t="str">
        <f>IF('Autres frais'!E149="","",'Autres frais'!E149)</f>
        <v/>
      </c>
      <c r="F150" s="233" t="str">
        <f>IF('Autres frais'!F149="","",'Autres frais'!F149)</f>
        <v/>
      </c>
      <c r="G150" s="42"/>
      <c r="H150" s="203" t="str">
        <f t="shared" si="7"/>
        <v/>
      </c>
      <c r="I150" s="89" t="str">
        <f t="shared" si="8"/>
        <v/>
      </c>
      <c r="J150" s="235" t="str">
        <f t="shared" si="9"/>
        <v/>
      </c>
      <c r="K150" s="206"/>
      <c r="L150" s="66"/>
    </row>
    <row r="151" spans="1:12" ht="20.100000000000001" customHeight="1" x14ac:dyDescent="0.25">
      <c r="A151" s="191">
        <v>145</v>
      </c>
      <c r="B151" s="201" t="str">
        <f>IF('Autres frais'!B150="","",'Autres frais'!B150)</f>
        <v/>
      </c>
      <c r="C151" s="201" t="str">
        <f>IF('Autres frais'!C150="","",'Autres frais'!C150)</f>
        <v/>
      </c>
      <c r="D151" s="233" t="str">
        <f>IF('Autres frais'!D150="","",'Autres frais'!D150)</f>
        <v/>
      </c>
      <c r="E151" s="233" t="str">
        <f>IF('Autres frais'!E150="","",'Autres frais'!E150)</f>
        <v/>
      </c>
      <c r="F151" s="233" t="str">
        <f>IF('Autres frais'!F150="","",'Autres frais'!F150)</f>
        <v/>
      </c>
      <c r="G151" s="42"/>
      <c r="H151" s="203" t="str">
        <f t="shared" si="7"/>
        <v/>
      </c>
      <c r="I151" s="89" t="str">
        <f t="shared" si="8"/>
        <v/>
      </c>
      <c r="J151" s="235" t="str">
        <f t="shared" si="9"/>
        <v/>
      </c>
      <c r="K151" s="206"/>
      <c r="L151" s="66"/>
    </row>
    <row r="152" spans="1:12" ht="20.100000000000001" customHeight="1" x14ac:dyDescent="0.25">
      <c r="A152" s="191">
        <v>146</v>
      </c>
      <c r="B152" s="201" t="str">
        <f>IF('Autres frais'!B151="","",'Autres frais'!B151)</f>
        <v/>
      </c>
      <c r="C152" s="201" t="str">
        <f>IF('Autres frais'!C151="","",'Autres frais'!C151)</f>
        <v/>
      </c>
      <c r="D152" s="233" t="str">
        <f>IF('Autres frais'!D151="","",'Autres frais'!D151)</f>
        <v/>
      </c>
      <c r="E152" s="233" t="str">
        <f>IF('Autres frais'!E151="","",'Autres frais'!E151)</f>
        <v/>
      </c>
      <c r="F152" s="233" t="str">
        <f>IF('Autres frais'!F151="","",'Autres frais'!F151)</f>
        <v/>
      </c>
      <c r="G152" s="42"/>
      <c r="H152" s="203" t="str">
        <f t="shared" si="7"/>
        <v/>
      </c>
      <c r="I152" s="89" t="str">
        <f t="shared" si="8"/>
        <v/>
      </c>
      <c r="J152" s="235" t="str">
        <f t="shared" si="9"/>
        <v/>
      </c>
      <c r="K152" s="206"/>
      <c r="L152" s="66"/>
    </row>
    <row r="153" spans="1:12" ht="20.100000000000001" customHeight="1" x14ac:dyDescent="0.25">
      <c r="A153" s="191">
        <v>147</v>
      </c>
      <c r="B153" s="201" t="str">
        <f>IF('Autres frais'!B152="","",'Autres frais'!B152)</f>
        <v/>
      </c>
      <c r="C153" s="201" t="str">
        <f>IF('Autres frais'!C152="","",'Autres frais'!C152)</f>
        <v/>
      </c>
      <c r="D153" s="233" t="str">
        <f>IF('Autres frais'!D152="","",'Autres frais'!D152)</f>
        <v/>
      </c>
      <c r="E153" s="233" t="str">
        <f>IF('Autres frais'!E152="","",'Autres frais'!E152)</f>
        <v/>
      </c>
      <c r="F153" s="233" t="str">
        <f>IF('Autres frais'!F152="","",'Autres frais'!F152)</f>
        <v/>
      </c>
      <c r="G153" s="42"/>
      <c r="H153" s="203" t="str">
        <f t="shared" si="7"/>
        <v/>
      </c>
      <c r="I153" s="89" t="str">
        <f t="shared" si="8"/>
        <v/>
      </c>
      <c r="J153" s="235" t="str">
        <f t="shared" si="9"/>
        <v/>
      </c>
      <c r="K153" s="206"/>
      <c r="L153" s="66"/>
    </row>
    <row r="154" spans="1:12" ht="20.100000000000001" customHeight="1" x14ac:dyDescent="0.25">
      <c r="A154" s="191">
        <v>148</v>
      </c>
      <c r="B154" s="201" t="str">
        <f>IF('Autres frais'!B153="","",'Autres frais'!B153)</f>
        <v/>
      </c>
      <c r="C154" s="201" t="str">
        <f>IF('Autres frais'!C153="","",'Autres frais'!C153)</f>
        <v/>
      </c>
      <c r="D154" s="233" t="str">
        <f>IF('Autres frais'!D153="","",'Autres frais'!D153)</f>
        <v/>
      </c>
      <c r="E154" s="233" t="str">
        <f>IF('Autres frais'!E153="","",'Autres frais'!E153)</f>
        <v/>
      </c>
      <c r="F154" s="233" t="str">
        <f>IF('Autres frais'!F153="","",'Autres frais'!F153)</f>
        <v/>
      </c>
      <c r="G154" s="42"/>
      <c r="H154" s="203" t="str">
        <f t="shared" si="7"/>
        <v/>
      </c>
      <c r="I154" s="89" t="str">
        <f t="shared" si="8"/>
        <v/>
      </c>
      <c r="J154" s="235" t="str">
        <f t="shared" si="9"/>
        <v/>
      </c>
      <c r="K154" s="206"/>
      <c r="L154" s="66"/>
    </row>
    <row r="155" spans="1:12" ht="20.100000000000001" customHeight="1" x14ac:dyDescent="0.25">
      <c r="A155" s="191">
        <v>149</v>
      </c>
      <c r="B155" s="201" t="str">
        <f>IF('Autres frais'!B154="","",'Autres frais'!B154)</f>
        <v/>
      </c>
      <c r="C155" s="201" t="str">
        <f>IF('Autres frais'!C154="","",'Autres frais'!C154)</f>
        <v/>
      </c>
      <c r="D155" s="233" t="str">
        <f>IF('Autres frais'!D154="","",'Autres frais'!D154)</f>
        <v/>
      </c>
      <c r="E155" s="233" t="str">
        <f>IF('Autres frais'!E154="","",'Autres frais'!E154)</f>
        <v/>
      </c>
      <c r="F155" s="233" t="str">
        <f>IF('Autres frais'!F154="","",'Autres frais'!F154)</f>
        <v/>
      </c>
      <c r="G155" s="42"/>
      <c r="H155" s="203" t="str">
        <f t="shared" si="7"/>
        <v/>
      </c>
      <c r="I155" s="89" t="str">
        <f t="shared" si="8"/>
        <v/>
      </c>
      <c r="J155" s="235" t="str">
        <f t="shared" si="9"/>
        <v/>
      </c>
      <c r="K155" s="206"/>
      <c r="L155" s="66"/>
    </row>
    <row r="156" spans="1:12" ht="20.100000000000001" customHeight="1" x14ac:dyDescent="0.25">
      <c r="A156" s="191">
        <v>150</v>
      </c>
      <c r="B156" s="201" t="str">
        <f>IF('Autres frais'!B155="","",'Autres frais'!B155)</f>
        <v/>
      </c>
      <c r="C156" s="201" t="str">
        <f>IF('Autres frais'!C155="","",'Autres frais'!C155)</f>
        <v/>
      </c>
      <c r="D156" s="233" t="str">
        <f>IF('Autres frais'!D155="","",'Autres frais'!D155)</f>
        <v/>
      </c>
      <c r="E156" s="233" t="str">
        <f>IF('Autres frais'!E155="","",'Autres frais'!E155)</f>
        <v/>
      </c>
      <c r="F156" s="233" t="str">
        <f>IF('Autres frais'!F155="","",'Autres frais'!F155)</f>
        <v/>
      </c>
      <c r="G156" s="42"/>
      <c r="H156" s="203" t="str">
        <f t="shared" si="7"/>
        <v/>
      </c>
      <c r="I156" s="89" t="str">
        <f t="shared" si="8"/>
        <v/>
      </c>
      <c r="J156" s="235" t="str">
        <f t="shared" si="9"/>
        <v/>
      </c>
      <c r="K156" s="206"/>
      <c r="L156" s="66"/>
    </row>
    <row r="157" spans="1:12" ht="20.100000000000001" customHeight="1" x14ac:dyDescent="0.25">
      <c r="A157" s="191">
        <v>151</v>
      </c>
      <c r="B157" s="201" t="str">
        <f>IF('Autres frais'!B156="","",'Autres frais'!B156)</f>
        <v/>
      </c>
      <c r="C157" s="201" t="str">
        <f>IF('Autres frais'!C156="","",'Autres frais'!C156)</f>
        <v/>
      </c>
      <c r="D157" s="233" t="str">
        <f>IF('Autres frais'!D156="","",'Autres frais'!D156)</f>
        <v/>
      </c>
      <c r="E157" s="233" t="str">
        <f>IF('Autres frais'!E156="","",'Autres frais'!E156)</f>
        <v/>
      </c>
      <c r="F157" s="233" t="str">
        <f>IF('Autres frais'!F156="","",'Autres frais'!F156)</f>
        <v/>
      </c>
      <c r="G157" s="42"/>
      <c r="H157" s="203" t="str">
        <f t="shared" si="7"/>
        <v/>
      </c>
      <c r="I157" s="89" t="str">
        <f t="shared" si="8"/>
        <v/>
      </c>
      <c r="J157" s="235" t="str">
        <f t="shared" si="9"/>
        <v/>
      </c>
      <c r="K157" s="206"/>
      <c r="L157" s="66"/>
    </row>
    <row r="158" spans="1:12" ht="20.100000000000001" customHeight="1" x14ac:dyDescent="0.25">
      <c r="A158" s="191">
        <v>152</v>
      </c>
      <c r="B158" s="201" t="str">
        <f>IF('Autres frais'!B157="","",'Autres frais'!B157)</f>
        <v/>
      </c>
      <c r="C158" s="201" t="str">
        <f>IF('Autres frais'!C157="","",'Autres frais'!C157)</f>
        <v/>
      </c>
      <c r="D158" s="233" t="str">
        <f>IF('Autres frais'!D157="","",'Autres frais'!D157)</f>
        <v/>
      </c>
      <c r="E158" s="233" t="str">
        <f>IF('Autres frais'!E157="","",'Autres frais'!E157)</f>
        <v/>
      </c>
      <c r="F158" s="233" t="str">
        <f>IF('Autres frais'!F157="","",'Autres frais'!F157)</f>
        <v/>
      </c>
      <c r="G158" s="42"/>
      <c r="H158" s="203" t="str">
        <f t="shared" si="7"/>
        <v/>
      </c>
      <c r="I158" s="89" t="str">
        <f t="shared" si="8"/>
        <v/>
      </c>
      <c r="J158" s="235" t="str">
        <f t="shared" si="9"/>
        <v/>
      </c>
      <c r="K158" s="206"/>
      <c r="L158" s="66"/>
    </row>
    <row r="159" spans="1:12" ht="20.100000000000001" customHeight="1" x14ac:dyDescent="0.25">
      <c r="A159" s="191">
        <v>153</v>
      </c>
      <c r="B159" s="201" t="str">
        <f>IF('Autres frais'!B158="","",'Autres frais'!B158)</f>
        <v/>
      </c>
      <c r="C159" s="201" t="str">
        <f>IF('Autres frais'!C158="","",'Autres frais'!C158)</f>
        <v/>
      </c>
      <c r="D159" s="233" t="str">
        <f>IF('Autres frais'!D158="","",'Autres frais'!D158)</f>
        <v/>
      </c>
      <c r="E159" s="233" t="str">
        <f>IF('Autres frais'!E158="","",'Autres frais'!E158)</f>
        <v/>
      </c>
      <c r="F159" s="233" t="str">
        <f>IF('Autres frais'!F158="","",'Autres frais'!F158)</f>
        <v/>
      </c>
      <c r="G159" s="42"/>
      <c r="H159" s="203" t="str">
        <f t="shared" si="7"/>
        <v/>
      </c>
      <c r="I159" s="89" t="str">
        <f t="shared" si="8"/>
        <v/>
      </c>
      <c r="J159" s="235" t="str">
        <f t="shared" si="9"/>
        <v/>
      </c>
      <c r="K159" s="206"/>
      <c r="L159" s="66"/>
    </row>
    <row r="160" spans="1:12" ht="20.100000000000001" customHeight="1" x14ac:dyDescent="0.25">
      <c r="A160" s="191">
        <v>154</v>
      </c>
      <c r="B160" s="201" t="str">
        <f>IF('Autres frais'!B159="","",'Autres frais'!B159)</f>
        <v/>
      </c>
      <c r="C160" s="201" t="str">
        <f>IF('Autres frais'!C159="","",'Autres frais'!C159)</f>
        <v/>
      </c>
      <c r="D160" s="233" t="str">
        <f>IF('Autres frais'!D159="","",'Autres frais'!D159)</f>
        <v/>
      </c>
      <c r="E160" s="233" t="str">
        <f>IF('Autres frais'!E159="","",'Autres frais'!E159)</f>
        <v/>
      </c>
      <c r="F160" s="233" t="str">
        <f>IF('Autres frais'!F159="","",'Autres frais'!F159)</f>
        <v/>
      </c>
      <c r="G160" s="42"/>
      <c r="H160" s="203" t="str">
        <f t="shared" si="7"/>
        <v/>
      </c>
      <c r="I160" s="89" t="str">
        <f t="shared" si="8"/>
        <v/>
      </c>
      <c r="J160" s="235" t="str">
        <f t="shared" si="9"/>
        <v/>
      </c>
      <c r="K160" s="206"/>
      <c r="L160" s="66"/>
    </row>
    <row r="161" spans="1:12" ht="20.100000000000001" customHeight="1" x14ac:dyDescent="0.25">
      <c r="A161" s="191">
        <v>155</v>
      </c>
      <c r="B161" s="201" t="str">
        <f>IF('Autres frais'!B160="","",'Autres frais'!B160)</f>
        <v/>
      </c>
      <c r="C161" s="201" t="str">
        <f>IF('Autres frais'!C160="","",'Autres frais'!C160)</f>
        <v/>
      </c>
      <c r="D161" s="233" t="str">
        <f>IF('Autres frais'!D160="","",'Autres frais'!D160)</f>
        <v/>
      </c>
      <c r="E161" s="233" t="str">
        <f>IF('Autres frais'!E160="","",'Autres frais'!E160)</f>
        <v/>
      </c>
      <c r="F161" s="233" t="str">
        <f>IF('Autres frais'!F160="","",'Autres frais'!F160)</f>
        <v/>
      </c>
      <c r="G161" s="42"/>
      <c r="H161" s="203" t="str">
        <f t="shared" si="7"/>
        <v/>
      </c>
      <c r="I161" s="89" t="str">
        <f t="shared" si="8"/>
        <v/>
      </c>
      <c r="J161" s="235" t="str">
        <f t="shared" si="9"/>
        <v/>
      </c>
      <c r="K161" s="206"/>
      <c r="L161" s="66"/>
    </row>
    <row r="162" spans="1:12" ht="20.100000000000001" customHeight="1" x14ac:dyDescent="0.25">
      <c r="A162" s="191">
        <v>156</v>
      </c>
      <c r="B162" s="201" t="str">
        <f>IF('Autres frais'!B161="","",'Autres frais'!B161)</f>
        <v/>
      </c>
      <c r="C162" s="201" t="str">
        <f>IF('Autres frais'!C161="","",'Autres frais'!C161)</f>
        <v/>
      </c>
      <c r="D162" s="233" t="str">
        <f>IF('Autres frais'!D161="","",'Autres frais'!D161)</f>
        <v/>
      </c>
      <c r="E162" s="233" t="str">
        <f>IF('Autres frais'!E161="","",'Autres frais'!E161)</f>
        <v/>
      </c>
      <c r="F162" s="233" t="str">
        <f>IF('Autres frais'!F161="","",'Autres frais'!F161)</f>
        <v/>
      </c>
      <c r="G162" s="42"/>
      <c r="H162" s="203" t="str">
        <f t="shared" si="7"/>
        <v/>
      </c>
      <c r="I162" s="89" t="str">
        <f t="shared" si="8"/>
        <v/>
      </c>
      <c r="J162" s="235" t="str">
        <f t="shared" si="9"/>
        <v/>
      </c>
      <c r="K162" s="206"/>
      <c r="L162" s="66"/>
    </row>
    <row r="163" spans="1:12" ht="20.100000000000001" customHeight="1" x14ac:dyDescent="0.25">
      <c r="A163" s="191">
        <v>157</v>
      </c>
      <c r="B163" s="201" t="str">
        <f>IF('Autres frais'!B162="","",'Autres frais'!B162)</f>
        <v/>
      </c>
      <c r="C163" s="201" t="str">
        <f>IF('Autres frais'!C162="","",'Autres frais'!C162)</f>
        <v/>
      </c>
      <c r="D163" s="233" t="str">
        <f>IF('Autres frais'!D162="","",'Autres frais'!D162)</f>
        <v/>
      </c>
      <c r="E163" s="233" t="str">
        <f>IF('Autres frais'!E162="","",'Autres frais'!E162)</f>
        <v/>
      </c>
      <c r="F163" s="233" t="str">
        <f>IF('Autres frais'!F162="","",'Autres frais'!F162)</f>
        <v/>
      </c>
      <c r="G163" s="42"/>
      <c r="H163" s="203" t="str">
        <f t="shared" si="7"/>
        <v/>
      </c>
      <c r="I163" s="89" t="str">
        <f t="shared" si="8"/>
        <v/>
      </c>
      <c r="J163" s="235" t="str">
        <f t="shared" si="9"/>
        <v/>
      </c>
      <c r="K163" s="206"/>
      <c r="L163" s="66"/>
    </row>
    <row r="164" spans="1:12" ht="20.100000000000001" customHeight="1" x14ac:dyDescent="0.25">
      <c r="A164" s="191">
        <v>158</v>
      </c>
      <c r="B164" s="201" t="str">
        <f>IF('Autres frais'!B163="","",'Autres frais'!B163)</f>
        <v/>
      </c>
      <c r="C164" s="201" t="str">
        <f>IF('Autres frais'!C163="","",'Autres frais'!C163)</f>
        <v/>
      </c>
      <c r="D164" s="233" t="str">
        <f>IF('Autres frais'!D163="","",'Autres frais'!D163)</f>
        <v/>
      </c>
      <c r="E164" s="233" t="str">
        <f>IF('Autres frais'!E163="","",'Autres frais'!E163)</f>
        <v/>
      </c>
      <c r="F164" s="233" t="str">
        <f>IF('Autres frais'!F163="","",'Autres frais'!F163)</f>
        <v/>
      </c>
      <c r="G164" s="42"/>
      <c r="H164" s="203" t="str">
        <f t="shared" si="7"/>
        <v/>
      </c>
      <c r="I164" s="89" t="str">
        <f t="shared" si="8"/>
        <v/>
      </c>
      <c r="J164" s="235" t="str">
        <f t="shared" si="9"/>
        <v/>
      </c>
      <c r="K164" s="206"/>
      <c r="L164" s="66"/>
    </row>
    <row r="165" spans="1:12" ht="20.100000000000001" customHeight="1" x14ac:dyDescent="0.25">
      <c r="A165" s="191">
        <v>159</v>
      </c>
      <c r="B165" s="201" t="str">
        <f>IF('Autres frais'!B164="","",'Autres frais'!B164)</f>
        <v/>
      </c>
      <c r="C165" s="201" t="str">
        <f>IF('Autres frais'!C164="","",'Autres frais'!C164)</f>
        <v/>
      </c>
      <c r="D165" s="233" t="str">
        <f>IF('Autres frais'!D164="","",'Autres frais'!D164)</f>
        <v/>
      </c>
      <c r="E165" s="233" t="str">
        <f>IF('Autres frais'!E164="","",'Autres frais'!E164)</f>
        <v/>
      </c>
      <c r="F165" s="233" t="str">
        <f>IF('Autres frais'!F164="","",'Autres frais'!F164)</f>
        <v/>
      </c>
      <c r="G165" s="42"/>
      <c r="H165" s="203" t="str">
        <f t="shared" si="7"/>
        <v/>
      </c>
      <c r="I165" s="89" t="str">
        <f t="shared" si="8"/>
        <v/>
      </c>
      <c r="J165" s="235" t="str">
        <f t="shared" si="9"/>
        <v/>
      </c>
      <c r="K165" s="206"/>
      <c r="L165" s="66"/>
    </row>
    <row r="166" spans="1:12" ht="20.100000000000001" customHeight="1" x14ac:dyDescent="0.25">
      <c r="A166" s="191">
        <v>160</v>
      </c>
      <c r="B166" s="201" t="str">
        <f>IF('Autres frais'!B165="","",'Autres frais'!B165)</f>
        <v/>
      </c>
      <c r="C166" s="201" t="str">
        <f>IF('Autres frais'!C165="","",'Autres frais'!C165)</f>
        <v/>
      </c>
      <c r="D166" s="233" t="str">
        <f>IF('Autres frais'!D165="","",'Autres frais'!D165)</f>
        <v/>
      </c>
      <c r="E166" s="233" t="str">
        <f>IF('Autres frais'!E165="","",'Autres frais'!E165)</f>
        <v/>
      </c>
      <c r="F166" s="233" t="str">
        <f>IF('Autres frais'!F165="","",'Autres frais'!F165)</f>
        <v/>
      </c>
      <c r="G166" s="42"/>
      <c r="H166" s="203" t="str">
        <f t="shared" si="7"/>
        <v/>
      </c>
      <c r="I166" s="89" t="str">
        <f t="shared" si="8"/>
        <v/>
      </c>
      <c r="J166" s="235" t="str">
        <f t="shared" si="9"/>
        <v/>
      </c>
      <c r="K166" s="206"/>
      <c r="L166" s="66"/>
    </row>
    <row r="167" spans="1:12" ht="20.100000000000001" customHeight="1" x14ac:dyDescent="0.25">
      <c r="A167" s="191">
        <v>161</v>
      </c>
      <c r="B167" s="201" t="str">
        <f>IF('Autres frais'!B166="","",'Autres frais'!B166)</f>
        <v/>
      </c>
      <c r="C167" s="201" t="str">
        <f>IF('Autres frais'!C166="","",'Autres frais'!C166)</f>
        <v/>
      </c>
      <c r="D167" s="233" t="str">
        <f>IF('Autres frais'!D166="","",'Autres frais'!D166)</f>
        <v/>
      </c>
      <c r="E167" s="233" t="str">
        <f>IF('Autres frais'!E166="","",'Autres frais'!E166)</f>
        <v/>
      </c>
      <c r="F167" s="233" t="str">
        <f>IF('Autres frais'!F166="","",'Autres frais'!F166)</f>
        <v/>
      </c>
      <c r="G167" s="42"/>
      <c r="H167" s="203" t="str">
        <f t="shared" si="7"/>
        <v/>
      </c>
      <c r="I167" s="89" t="str">
        <f t="shared" si="8"/>
        <v/>
      </c>
      <c r="J167" s="235" t="str">
        <f t="shared" si="9"/>
        <v/>
      </c>
      <c r="K167" s="206"/>
      <c r="L167" s="66"/>
    </row>
    <row r="168" spans="1:12" ht="20.100000000000001" customHeight="1" x14ac:dyDescent="0.25">
      <c r="A168" s="191">
        <v>162</v>
      </c>
      <c r="B168" s="201" t="str">
        <f>IF('Autres frais'!B167="","",'Autres frais'!B167)</f>
        <v/>
      </c>
      <c r="C168" s="201" t="str">
        <f>IF('Autres frais'!C167="","",'Autres frais'!C167)</f>
        <v/>
      </c>
      <c r="D168" s="233" t="str">
        <f>IF('Autres frais'!D167="","",'Autres frais'!D167)</f>
        <v/>
      </c>
      <c r="E168" s="233" t="str">
        <f>IF('Autres frais'!E167="","",'Autres frais'!E167)</f>
        <v/>
      </c>
      <c r="F168" s="233" t="str">
        <f>IF('Autres frais'!F167="","",'Autres frais'!F167)</f>
        <v/>
      </c>
      <c r="G168" s="42"/>
      <c r="H168" s="203" t="str">
        <f t="shared" si="7"/>
        <v/>
      </c>
      <c r="I168" s="89" t="str">
        <f t="shared" si="8"/>
        <v/>
      </c>
      <c r="J168" s="235" t="str">
        <f t="shared" si="9"/>
        <v/>
      </c>
      <c r="K168" s="206"/>
      <c r="L168" s="66"/>
    </row>
    <row r="169" spans="1:12" ht="20.100000000000001" customHeight="1" x14ac:dyDescent="0.25">
      <c r="A169" s="191">
        <v>163</v>
      </c>
      <c r="B169" s="201" t="str">
        <f>IF('Autres frais'!B168="","",'Autres frais'!B168)</f>
        <v/>
      </c>
      <c r="C169" s="201" t="str">
        <f>IF('Autres frais'!C168="","",'Autres frais'!C168)</f>
        <v/>
      </c>
      <c r="D169" s="233" t="str">
        <f>IF('Autres frais'!D168="","",'Autres frais'!D168)</f>
        <v/>
      </c>
      <c r="E169" s="233" t="str">
        <f>IF('Autres frais'!E168="","",'Autres frais'!E168)</f>
        <v/>
      </c>
      <c r="F169" s="233" t="str">
        <f>IF('Autres frais'!F168="","",'Autres frais'!F168)</f>
        <v/>
      </c>
      <c r="G169" s="42"/>
      <c r="H169" s="203" t="str">
        <f t="shared" si="7"/>
        <v/>
      </c>
      <c r="I169" s="89" t="str">
        <f t="shared" si="8"/>
        <v/>
      </c>
      <c r="J169" s="235" t="str">
        <f t="shared" si="9"/>
        <v/>
      </c>
      <c r="K169" s="206"/>
      <c r="L169" s="66"/>
    </row>
    <row r="170" spans="1:12" ht="20.100000000000001" customHeight="1" x14ac:dyDescent="0.25">
      <c r="A170" s="191">
        <v>164</v>
      </c>
      <c r="B170" s="201" t="str">
        <f>IF('Autres frais'!B169="","",'Autres frais'!B169)</f>
        <v/>
      </c>
      <c r="C170" s="201" t="str">
        <f>IF('Autres frais'!C169="","",'Autres frais'!C169)</f>
        <v/>
      </c>
      <c r="D170" s="233" t="str">
        <f>IF('Autres frais'!D169="","",'Autres frais'!D169)</f>
        <v/>
      </c>
      <c r="E170" s="233" t="str">
        <f>IF('Autres frais'!E169="","",'Autres frais'!E169)</f>
        <v/>
      </c>
      <c r="F170" s="233" t="str">
        <f>IF('Autres frais'!F169="","",'Autres frais'!F169)</f>
        <v/>
      </c>
      <c r="G170" s="42"/>
      <c r="H170" s="203" t="str">
        <f t="shared" si="7"/>
        <v/>
      </c>
      <c r="I170" s="89" t="str">
        <f t="shared" si="8"/>
        <v/>
      </c>
      <c r="J170" s="235" t="str">
        <f t="shared" si="9"/>
        <v/>
      </c>
      <c r="K170" s="206"/>
      <c r="L170" s="66"/>
    </row>
    <row r="171" spans="1:12" ht="20.100000000000001" customHeight="1" x14ac:dyDescent="0.25">
      <c r="A171" s="191">
        <v>165</v>
      </c>
      <c r="B171" s="201" t="str">
        <f>IF('Autres frais'!B170="","",'Autres frais'!B170)</f>
        <v/>
      </c>
      <c r="C171" s="201" t="str">
        <f>IF('Autres frais'!C170="","",'Autres frais'!C170)</f>
        <v/>
      </c>
      <c r="D171" s="233" t="str">
        <f>IF('Autres frais'!D170="","",'Autres frais'!D170)</f>
        <v/>
      </c>
      <c r="E171" s="233" t="str">
        <f>IF('Autres frais'!E170="","",'Autres frais'!E170)</f>
        <v/>
      </c>
      <c r="F171" s="233" t="str">
        <f>IF('Autres frais'!F170="","",'Autres frais'!F170)</f>
        <v/>
      </c>
      <c r="G171" s="42"/>
      <c r="H171" s="203" t="str">
        <f t="shared" si="7"/>
        <v/>
      </c>
      <c r="I171" s="89" t="str">
        <f t="shared" si="8"/>
        <v/>
      </c>
      <c r="J171" s="235" t="str">
        <f t="shared" si="9"/>
        <v/>
      </c>
      <c r="K171" s="206"/>
      <c r="L171" s="66"/>
    </row>
    <row r="172" spans="1:12" ht="20.100000000000001" customHeight="1" x14ac:dyDescent="0.25">
      <c r="A172" s="191">
        <v>166</v>
      </c>
      <c r="B172" s="201" t="str">
        <f>IF('Autres frais'!B171="","",'Autres frais'!B171)</f>
        <v/>
      </c>
      <c r="C172" s="201" t="str">
        <f>IF('Autres frais'!C171="","",'Autres frais'!C171)</f>
        <v/>
      </c>
      <c r="D172" s="233" t="str">
        <f>IF('Autres frais'!D171="","",'Autres frais'!D171)</f>
        <v/>
      </c>
      <c r="E172" s="233" t="str">
        <f>IF('Autres frais'!E171="","",'Autres frais'!E171)</f>
        <v/>
      </c>
      <c r="F172" s="233" t="str">
        <f>IF('Autres frais'!F171="","",'Autres frais'!F171)</f>
        <v/>
      </c>
      <c r="G172" s="42"/>
      <c r="H172" s="203" t="str">
        <f t="shared" si="7"/>
        <v/>
      </c>
      <c r="I172" s="89" t="str">
        <f t="shared" si="8"/>
        <v/>
      </c>
      <c r="J172" s="235" t="str">
        <f t="shared" si="9"/>
        <v/>
      </c>
      <c r="K172" s="206"/>
      <c r="L172" s="66"/>
    </row>
    <row r="173" spans="1:12" ht="20.100000000000001" customHeight="1" x14ac:dyDescent="0.25">
      <c r="A173" s="191">
        <v>167</v>
      </c>
      <c r="B173" s="201" t="str">
        <f>IF('Autres frais'!B172="","",'Autres frais'!B172)</f>
        <v/>
      </c>
      <c r="C173" s="201" t="str">
        <f>IF('Autres frais'!C172="","",'Autres frais'!C172)</f>
        <v/>
      </c>
      <c r="D173" s="233" t="str">
        <f>IF('Autres frais'!D172="","",'Autres frais'!D172)</f>
        <v/>
      </c>
      <c r="E173" s="233" t="str">
        <f>IF('Autres frais'!E172="","",'Autres frais'!E172)</f>
        <v/>
      </c>
      <c r="F173" s="233" t="str">
        <f>IF('Autres frais'!F172="","",'Autres frais'!F172)</f>
        <v/>
      </c>
      <c r="G173" s="42"/>
      <c r="H173" s="203" t="str">
        <f t="shared" si="7"/>
        <v/>
      </c>
      <c r="I173" s="89" t="str">
        <f t="shared" si="8"/>
        <v/>
      </c>
      <c r="J173" s="235" t="str">
        <f t="shared" si="9"/>
        <v/>
      </c>
      <c r="K173" s="206"/>
      <c r="L173" s="66"/>
    </row>
    <row r="174" spans="1:12" ht="20.100000000000001" customHeight="1" x14ac:dyDescent="0.25">
      <c r="A174" s="191">
        <v>168</v>
      </c>
      <c r="B174" s="201" t="str">
        <f>IF('Autres frais'!B173="","",'Autres frais'!B173)</f>
        <v/>
      </c>
      <c r="C174" s="201" t="str">
        <f>IF('Autres frais'!C173="","",'Autres frais'!C173)</f>
        <v/>
      </c>
      <c r="D174" s="233" t="str">
        <f>IF('Autres frais'!D173="","",'Autres frais'!D173)</f>
        <v/>
      </c>
      <c r="E174" s="233" t="str">
        <f>IF('Autres frais'!E173="","",'Autres frais'!E173)</f>
        <v/>
      </c>
      <c r="F174" s="233" t="str">
        <f>IF('Autres frais'!F173="","",'Autres frais'!F173)</f>
        <v/>
      </c>
      <c r="G174" s="42"/>
      <c r="H174" s="203" t="str">
        <f t="shared" si="7"/>
        <v/>
      </c>
      <c r="I174" s="89" t="str">
        <f t="shared" si="8"/>
        <v/>
      </c>
      <c r="J174" s="235" t="str">
        <f t="shared" si="9"/>
        <v/>
      </c>
      <c r="K174" s="206"/>
      <c r="L174" s="66"/>
    </row>
    <row r="175" spans="1:12" ht="20.100000000000001" customHeight="1" x14ac:dyDescent="0.25">
      <c r="A175" s="191">
        <v>169</v>
      </c>
      <c r="B175" s="201" t="str">
        <f>IF('Autres frais'!B174="","",'Autres frais'!B174)</f>
        <v/>
      </c>
      <c r="C175" s="201" t="str">
        <f>IF('Autres frais'!C174="","",'Autres frais'!C174)</f>
        <v/>
      </c>
      <c r="D175" s="233" t="str">
        <f>IF('Autres frais'!D174="","",'Autres frais'!D174)</f>
        <v/>
      </c>
      <c r="E175" s="233" t="str">
        <f>IF('Autres frais'!E174="","",'Autres frais'!E174)</f>
        <v/>
      </c>
      <c r="F175" s="233" t="str">
        <f>IF('Autres frais'!F174="","",'Autres frais'!F174)</f>
        <v/>
      </c>
      <c r="G175" s="42"/>
      <c r="H175" s="203" t="str">
        <f t="shared" si="7"/>
        <v/>
      </c>
      <c r="I175" s="89" t="str">
        <f t="shared" si="8"/>
        <v/>
      </c>
      <c r="J175" s="235" t="str">
        <f t="shared" si="9"/>
        <v/>
      </c>
      <c r="K175" s="206"/>
      <c r="L175" s="66"/>
    </row>
    <row r="176" spans="1:12" ht="20.100000000000001" customHeight="1" x14ac:dyDescent="0.25">
      <c r="A176" s="191">
        <v>170</v>
      </c>
      <c r="B176" s="201" t="str">
        <f>IF('Autres frais'!B175="","",'Autres frais'!B175)</f>
        <v/>
      </c>
      <c r="C176" s="201" t="str">
        <f>IF('Autres frais'!C175="","",'Autres frais'!C175)</f>
        <v/>
      </c>
      <c r="D176" s="233" t="str">
        <f>IF('Autres frais'!D175="","",'Autres frais'!D175)</f>
        <v/>
      </c>
      <c r="E176" s="233" t="str">
        <f>IF('Autres frais'!E175="","",'Autres frais'!E175)</f>
        <v/>
      </c>
      <c r="F176" s="233" t="str">
        <f>IF('Autres frais'!F175="","",'Autres frais'!F175)</f>
        <v/>
      </c>
      <c r="G176" s="42"/>
      <c r="H176" s="203" t="str">
        <f t="shared" si="7"/>
        <v/>
      </c>
      <c r="I176" s="89" t="str">
        <f t="shared" si="8"/>
        <v/>
      </c>
      <c r="J176" s="235" t="str">
        <f t="shared" si="9"/>
        <v/>
      </c>
      <c r="K176" s="206"/>
      <c r="L176" s="66"/>
    </row>
    <row r="177" spans="1:12" ht="20.100000000000001" customHeight="1" x14ac:dyDescent="0.25">
      <c r="A177" s="191">
        <v>171</v>
      </c>
      <c r="B177" s="201" t="str">
        <f>IF('Autres frais'!B176="","",'Autres frais'!B176)</f>
        <v/>
      </c>
      <c r="C177" s="201" t="str">
        <f>IF('Autres frais'!C176="","",'Autres frais'!C176)</f>
        <v/>
      </c>
      <c r="D177" s="233" t="str">
        <f>IF('Autres frais'!D176="","",'Autres frais'!D176)</f>
        <v/>
      </c>
      <c r="E177" s="233" t="str">
        <f>IF('Autres frais'!E176="","",'Autres frais'!E176)</f>
        <v/>
      </c>
      <c r="F177" s="233" t="str">
        <f>IF('Autres frais'!F176="","",'Autres frais'!F176)</f>
        <v/>
      </c>
      <c r="G177" s="42"/>
      <c r="H177" s="203" t="str">
        <f t="shared" si="7"/>
        <v/>
      </c>
      <c r="I177" s="89" t="str">
        <f t="shared" si="8"/>
        <v/>
      </c>
      <c r="J177" s="235" t="str">
        <f t="shared" si="9"/>
        <v/>
      </c>
      <c r="K177" s="206"/>
      <c r="L177" s="66"/>
    </row>
    <row r="178" spans="1:12" ht="20.100000000000001" customHeight="1" x14ac:dyDescent="0.25">
      <c r="A178" s="191">
        <v>172</v>
      </c>
      <c r="B178" s="201" t="str">
        <f>IF('Autres frais'!B177="","",'Autres frais'!B177)</f>
        <v/>
      </c>
      <c r="C178" s="201" t="str">
        <f>IF('Autres frais'!C177="","",'Autres frais'!C177)</f>
        <v/>
      </c>
      <c r="D178" s="233" t="str">
        <f>IF('Autres frais'!D177="","",'Autres frais'!D177)</f>
        <v/>
      </c>
      <c r="E178" s="233" t="str">
        <f>IF('Autres frais'!E177="","",'Autres frais'!E177)</f>
        <v/>
      </c>
      <c r="F178" s="233" t="str">
        <f>IF('Autres frais'!F177="","",'Autres frais'!F177)</f>
        <v/>
      </c>
      <c r="G178" s="42"/>
      <c r="H178" s="203" t="str">
        <f t="shared" si="7"/>
        <v/>
      </c>
      <c r="I178" s="89" t="str">
        <f t="shared" si="8"/>
        <v/>
      </c>
      <c r="J178" s="235" t="str">
        <f t="shared" si="9"/>
        <v/>
      </c>
      <c r="K178" s="206"/>
      <c r="L178" s="66"/>
    </row>
    <row r="179" spans="1:12" ht="20.100000000000001" customHeight="1" x14ac:dyDescent="0.25">
      <c r="A179" s="191">
        <v>173</v>
      </c>
      <c r="B179" s="201" t="str">
        <f>IF('Autres frais'!B178="","",'Autres frais'!B178)</f>
        <v/>
      </c>
      <c r="C179" s="201" t="str">
        <f>IF('Autres frais'!C178="","",'Autres frais'!C178)</f>
        <v/>
      </c>
      <c r="D179" s="233" t="str">
        <f>IF('Autres frais'!D178="","",'Autres frais'!D178)</f>
        <v/>
      </c>
      <c r="E179" s="233" t="str">
        <f>IF('Autres frais'!E178="","",'Autres frais'!E178)</f>
        <v/>
      </c>
      <c r="F179" s="233" t="str">
        <f>IF('Autres frais'!F178="","",'Autres frais'!F178)</f>
        <v/>
      </c>
      <c r="G179" s="42"/>
      <c r="H179" s="203" t="str">
        <f t="shared" si="7"/>
        <v/>
      </c>
      <c r="I179" s="89" t="str">
        <f t="shared" si="8"/>
        <v/>
      </c>
      <c r="J179" s="235" t="str">
        <f t="shared" si="9"/>
        <v/>
      </c>
      <c r="K179" s="206"/>
      <c r="L179" s="66"/>
    </row>
    <row r="180" spans="1:12" ht="20.100000000000001" customHeight="1" x14ac:dyDescent="0.25">
      <c r="A180" s="191">
        <v>174</v>
      </c>
      <c r="B180" s="201" t="str">
        <f>IF('Autres frais'!B179="","",'Autres frais'!B179)</f>
        <v/>
      </c>
      <c r="C180" s="201" t="str">
        <f>IF('Autres frais'!C179="","",'Autres frais'!C179)</f>
        <v/>
      </c>
      <c r="D180" s="233" t="str">
        <f>IF('Autres frais'!D179="","",'Autres frais'!D179)</f>
        <v/>
      </c>
      <c r="E180" s="233" t="str">
        <f>IF('Autres frais'!E179="","",'Autres frais'!E179)</f>
        <v/>
      </c>
      <c r="F180" s="233" t="str">
        <f>IF('Autres frais'!F179="","",'Autres frais'!F179)</f>
        <v/>
      </c>
      <c r="G180" s="42"/>
      <c r="H180" s="203" t="str">
        <f t="shared" si="7"/>
        <v/>
      </c>
      <c r="I180" s="89" t="str">
        <f t="shared" si="8"/>
        <v/>
      </c>
      <c r="J180" s="235" t="str">
        <f t="shared" si="9"/>
        <v/>
      </c>
      <c r="K180" s="206"/>
      <c r="L180" s="66"/>
    </row>
    <row r="181" spans="1:12" ht="20.100000000000001" customHeight="1" x14ac:dyDescent="0.25">
      <c r="A181" s="191">
        <v>175</v>
      </c>
      <c r="B181" s="201" t="str">
        <f>IF('Autres frais'!B180="","",'Autres frais'!B180)</f>
        <v/>
      </c>
      <c r="C181" s="201" t="str">
        <f>IF('Autres frais'!C180="","",'Autres frais'!C180)</f>
        <v/>
      </c>
      <c r="D181" s="233" t="str">
        <f>IF('Autres frais'!D180="","",'Autres frais'!D180)</f>
        <v/>
      </c>
      <c r="E181" s="233" t="str">
        <f>IF('Autres frais'!E180="","",'Autres frais'!E180)</f>
        <v/>
      </c>
      <c r="F181" s="233" t="str">
        <f>IF('Autres frais'!F180="","",'Autres frais'!F180)</f>
        <v/>
      </c>
      <c r="G181" s="42"/>
      <c r="H181" s="203" t="str">
        <f t="shared" si="7"/>
        <v/>
      </c>
      <c r="I181" s="89" t="str">
        <f t="shared" si="8"/>
        <v/>
      </c>
      <c r="J181" s="235" t="str">
        <f t="shared" si="9"/>
        <v/>
      </c>
      <c r="K181" s="206"/>
      <c r="L181" s="66"/>
    </row>
    <row r="182" spans="1:12" ht="20.100000000000001" customHeight="1" x14ac:dyDescent="0.25">
      <c r="A182" s="191">
        <v>176</v>
      </c>
      <c r="B182" s="201" t="str">
        <f>IF('Autres frais'!B181="","",'Autres frais'!B181)</f>
        <v/>
      </c>
      <c r="C182" s="201" t="str">
        <f>IF('Autres frais'!C181="","",'Autres frais'!C181)</f>
        <v/>
      </c>
      <c r="D182" s="233" t="str">
        <f>IF('Autres frais'!D181="","",'Autres frais'!D181)</f>
        <v/>
      </c>
      <c r="E182" s="233" t="str">
        <f>IF('Autres frais'!E181="","",'Autres frais'!E181)</f>
        <v/>
      </c>
      <c r="F182" s="233" t="str">
        <f>IF('Autres frais'!F181="","",'Autres frais'!F181)</f>
        <v/>
      </c>
      <c r="G182" s="42"/>
      <c r="H182" s="203" t="str">
        <f t="shared" si="7"/>
        <v/>
      </c>
      <c r="I182" s="89" t="str">
        <f t="shared" si="8"/>
        <v/>
      </c>
      <c r="J182" s="235" t="str">
        <f t="shared" si="9"/>
        <v/>
      </c>
      <c r="K182" s="206"/>
      <c r="L182" s="66"/>
    </row>
    <row r="183" spans="1:12" ht="20.100000000000001" customHeight="1" x14ac:dyDescent="0.25">
      <c r="A183" s="191">
        <v>177</v>
      </c>
      <c r="B183" s="201" t="str">
        <f>IF('Autres frais'!B182="","",'Autres frais'!B182)</f>
        <v/>
      </c>
      <c r="C183" s="201" t="str">
        <f>IF('Autres frais'!C182="","",'Autres frais'!C182)</f>
        <v/>
      </c>
      <c r="D183" s="233" t="str">
        <f>IF('Autres frais'!D182="","",'Autres frais'!D182)</f>
        <v/>
      </c>
      <c r="E183" s="233" t="str">
        <f>IF('Autres frais'!E182="","",'Autres frais'!E182)</f>
        <v/>
      </c>
      <c r="F183" s="233" t="str">
        <f>IF('Autres frais'!F182="","",'Autres frais'!F182)</f>
        <v/>
      </c>
      <c r="G183" s="42"/>
      <c r="H183" s="203" t="str">
        <f t="shared" si="7"/>
        <v/>
      </c>
      <c r="I183" s="89" t="str">
        <f t="shared" si="8"/>
        <v/>
      </c>
      <c r="J183" s="235" t="str">
        <f t="shared" si="9"/>
        <v/>
      </c>
      <c r="K183" s="206"/>
      <c r="L183" s="66"/>
    </row>
    <row r="184" spans="1:12" ht="20.100000000000001" customHeight="1" x14ac:dyDescent="0.25">
      <c r="A184" s="191">
        <v>178</v>
      </c>
      <c r="B184" s="201" t="str">
        <f>IF('Autres frais'!B183="","",'Autres frais'!B183)</f>
        <v/>
      </c>
      <c r="C184" s="201" t="str">
        <f>IF('Autres frais'!C183="","",'Autres frais'!C183)</f>
        <v/>
      </c>
      <c r="D184" s="233" t="str">
        <f>IF('Autres frais'!D183="","",'Autres frais'!D183)</f>
        <v/>
      </c>
      <c r="E184" s="233" t="str">
        <f>IF('Autres frais'!E183="","",'Autres frais'!E183)</f>
        <v/>
      </c>
      <c r="F184" s="233" t="str">
        <f>IF('Autres frais'!F183="","",'Autres frais'!F183)</f>
        <v/>
      </c>
      <c r="G184" s="42"/>
      <c r="H184" s="203" t="str">
        <f t="shared" si="7"/>
        <v/>
      </c>
      <c r="I184" s="89" t="str">
        <f t="shared" si="8"/>
        <v/>
      </c>
      <c r="J184" s="235" t="str">
        <f t="shared" si="9"/>
        <v/>
      </c>
      <c r="K184" s="206"/>
      <c r="L184" s="66"/>
    </row>
    <row r="185" spans="1:12" ht="20.100000000000001" customHeight="1" x14ac:dyDescent="0.25">
      <c r="A185" s="191">
        <v>179</v>
      </c>
      <c r="B185" s="201" t="str">
        <f>IF('Autres frais'!B184="","",'Autres frais'!B184)</f>
        <v/>
      </c>
      <c r="C185" s="201" t="str">
        <f>IF('Autres frais'!C184="","",'Autres frais'!C184)</f>
        <v/>
      </c>
      <c r="D185" s="233" t="str">
        <f>IF('Autres frais'!D184="","",'Autres frais'!D184)</f>
        <v/>
      </c>
      <c r="E185" s="233" t="str">
        <f>IF('Autres frais'!E184="","",'Autres frais'!E184)</f>
        <v/>
      </c>
      <c r="F185" s="233" t="str">
        <f>IF('Autres frais'!F184="","",'Autres frais'!F184)</f>
        <v/>
      </c>
      <c r="G185" s="42"/>
      <c r="H185" s="203" t="str">
        <f t="shared" si="7"/>
        <v/>
      </c>
      <c r="I185" s="89" t="str">
        <f t="shared" si="8"/>
        <v/>
      </c>
      <c r="J185" s="235" t="str">
        <f t="shared" si="9"/>
        <v/>
      </c>
      <c r="K185" s="206"/>
      <c r="L185" s="66"/>
    </row>
    <row r="186" spans="1:12" ht="20.100000000000001" customHeight="1" x14ac:dyDescent="0.25">
      <c r="A186" s="191">
        <v>180</v>
      </c>
      <c r="B186" s="201" t="str">
        <f>IF('Autres frais'!B185="","",'Autres frais'!B185)</f>
        <v/>
      </c>
      <c r="C186" s="201" t="str">
        <f>IF('Autres frais'!C185="","",'Autres frais'!C185)</f>
        <v/>
      </c>
      <c r="D186" s="233" t="str">
        <f>IF('Autres frais'!D185="","",'Autres frais'!D185)</f>
        <v/>
      </c>
      <c r="E186" s="233" t="str">
        <f>IF('Autres frais'!E185="","",'Autres frais'!E185)</f>
        <v/>
      </c>
      <c r="F186" s="233" t="str">
        <f>IF('Autres frais'!F185="","",'Autres frais'!F185)</f>
        <v/>
      </c>
      <c r="G186" s="42"/>
      <c r="H186" s="203" t="str">
        <f t="shared" si="7"/>
        <v/>
      </c>
      <c r="I186" s="89" t="str">
        <f t="shared" si="8"/>
        <v/>
      </c>
      <c r="J186" s="235" t="str">
        <f t="shared" si="9"/>
        <v/>
      </c>
      <c r="K186" s="206"/>
      <c r="L186" s="66"/>
    </row>
    <row r="187" spans="1:12" ht="20.100000000000001" customHeight="1" x14ac:dyDescent="0.25">
      <c r="A187" s="191">
        <v>181</v>
      </c>
      <c r="B187" s="201" t="str">
        <f>IF('Autres frais'!B186="","",'Autres frais'!B186)</f>
        <v/>
      </c>
      <c r="C187" s="201" t="str">
        <f>IF('Autres frais'!C186="","",'Autres frais'!C186)</f>
        <v/>
      </c>
      <c r="D187" s="233" t="str">
        <f>IF('Autres frais'!D186="","",'Autres frais'!D186)</f>
        <v/>
      </c>
      <c r="E187" s="233" t="str">
        <f>IF('Autres frais'!E186="","",'Autres frais'!E186)</f>
        <v/>
      </c>
      <c r="F187" s="233" t="str">
        <f>IF('Autres frais'!F186="","",'Autres frais'!F186)</f>
        <v/>
      </c>
      <c r="G187" s="42"/>
      <c r="H187" s="203" t="str">
        <f t="shared" si="7"/>
        <v/>
      </c>
      <c r="I187" s="89" t="str">
        <f t="shared" si="8"/>
        <v/>
      </c>
      <c r="J187" s="235" t="str">
        <f t="shared" si="9"/>
        <v/>
      </c>
      <c r="K187" s="206"/>
      <c r="L187" s="66"/>
    </row>
    <row r="188" spans="1:12" ht="20.100000000000001" customHeight="1" x14ac:dyDescent="0.25">
      <c r="A188" s="191">
        <v>182</v>
      </c>
      <c r="B188" s="201" t="str">
        <f>IF('Autres frais'!B187="","",'Autres frais'!B187)</f>
        <v/>
      </c>
      <c r="C188" s="201" t="str">
        <f>IF('Autres frais'!C187="","",'Autres frais'!C187)</f>
        <v/>
      </c>
      <c r="D188" s="233" t="str">
        <f>IF('Autres frais'!D187="","",'Autres frais'!D187)</f>
        <v/>
      </c>
      <c r="E188" s="233" t="str">
        <f>IF('Autres frais'!E187="","",'Autres frais'!E187)</f>
        <v/>
      </c>
      <c r="F188" s="233" t="str">
        <f>IF('Autres frais'!F187="","",'Autres frais'!F187)</f>
        <v/>
      </c>
      <c r="G188" s="42"/>
      <c r="H188" s="203" t="str">
        <f t="shared" si="7"/>
        <v/>
      </c>
      <c r="I188" s="89" t="str">
        <f t="shared" si="8"/>
        <v/>
      </c>
      <c r="J188" s="235" t="str">
        <f t="shared" si="9"/>
        <v/>
      </c>
      <c r="K188" s="206"/>
      <c r="L188" s="66"/>
    </row>
    <row r="189" spans="1:12" ht="20.100000000000001" customHeight="1" x14ac:dyDescent="0.25">
      <c r="A189" s="191">
        <v>183</v>
      </c>
      <c r="B189" s="201" t="str">
        <f>IF('Autres frais'!B188="","",'Autres frais'!B188)</f>
        <v/>
      </c>
      <c r="C189" s="201" t="str">
        <f>IF('Autres frais'!C188="","",'Autres frais'!C188)</f>
        <v/>
      </c>
      <c r="D189" s="233" t="str">
        <f>IF('Autres frais'!D188="","",'Autres frais'!D188)</f>
        <v/>
      </c>
      <c r="E189" s="233" t="str">
        <f>IF('Autres frais'!E188="","",'Autres frais'!E188)</f>
        <v/>
      </c>
      <c r="F189" s="233" t="str">
        <f>IF('Autres frais'!F188="","",'Autres frais'!F188)</f>
        <v/>
      </c>
      <c r="G189" s="42"/>
      <c r="H189" s="203" t="str">
        <f t="shared" si="7"/>
        <v/>
      </c>
      <c r="I189" s="89" t="str">
        <f t="shared" si="8"/>
        <v/>
      </c>
      <c r="J189" s="235" t="str">
        <f t="shared" si="9"/>
        <v/>
      </c>
      <c r="K189" s="206"/>
      <c r="L189" s="66"/>
    </row>
    <row r="190" spans="1:12" ht="20.100000000000001" customHeight="1" x14ac:dyDescent="0.25">
      <c r="A190" s="191">
        <v>184</v>
      </c>
      <c r="B190" s="201" t="str">
        <f>IF('Autres frais'!B189="","",'Autres frais'!B189)</f>
        <v/>
      </c>
      <c r="C190" s="201" t="str">
        <f>IF('Autres frais'!C189="","",'Autres frais'!C189)</f>
        <v/>
      </c>
      <c r="D190" s="233" t="str">
        <f>IF('Autres frais'!D189="","",'Autres frais'!D189)</f>
        <v/>
      </c>
      <c r="E190" s="233" t="str">
        <f>IF('Autres frais'!E189="","",'Autres frais'!E189)</f>
        <v/>
      </c>
      <c r="F190" s="233" t="str">
        <f>IF('Autres frais'!F189="","",'Autres frais'!F189)</f>
        <v/>
      </c>
      <c r="G190" s="42"/>
      <c r="H190" s="203" t="str">
        <f t="shared" si="7"/>
        <v/>
      </c>
      <c r="I190" s="89" t="str">
        <f t="shared" si="8"/>
        <v/>
      </c>
      <c r="J190" s="235" t="str">
        <f t="shared" si="9"/>
        <v/>
      </c>
      <c r="K190" s="206"/>
      <c r="L190" s="66"/>
    </row>
    <row r="191" spans="1:12" ht="20.100000000000001" customHeight="1" x14ac:dyDescent="0.25">
      <c r="A191" s="191">
        <v>185</v>
      </c>
      <c r="B191" s="201" t="str">
        <f>IF('Autres frais'!B190="","",'Autres frais'!B190)</f>
        <v/>
      </c>
      <c r="C191" s="201" t="str">
        <f>IF('Autres frais'!C190="","",'Autres frais'!C190)</f>
        <v/>
      </c>
      <c r="D191" s="233" t="str">
        <f>IF('Autres frais'!D190="","",'Autres frais'!D190)</f>
        <v/>
      </c>
      <c r="E191" s="233" t="str">
        <f>IF('Autres frais'!E190="","",'Autres frais'!E190)</f>
        <v/>
      </c>
      <c r="F191" s="233" t="str">
        <f>IF('Autres frais'!F190="","",'Autres frais'!F190)</f>
        <v/>
      </c>
      <c r="G191" s="42"/>
      <c r="H191" s="203" t="str">
        <f t="shared" si="7"/>
        <v/>
      </c>
      <c r="I191" s="89" t="str">
        <f t="shared" si="8"/>
        <v/>
      </c>
      <c r="J191" s="235" t="str">
        <f t="shared" si="9"/>
        <v/>
      </c>
      <c r="K191" s="206"/>
      <c r="L191" s="66"/>
    </row>
    <row r="192" spans="1:12" ht="20.100000000000001" customHeight="1" x14ac:dyDescent="0.25">
      <c r="A192" s="191">
        <v>186</v>
      </c>
      <c r="B192" s="201" t="str">
        <f>IF('Autres frais'!B191="","",'Autres frais'!B191)</f>
        <v/>
      </c>
      <c r="C192" s="201" t="str">
        <f>IF('Autres frais'!C191="","",'Autres frais'!C191)</f>
        <v/>
      </c>
      <c r="D192" s="233" t="str">
        <f>IF('Autres frais'!D191="","",'Autres frais'!D191)</f>
        <v/>
      </c>
      <c r="E192" s="233" t="str">
        <f>IF('Autres frais'!E191="","",'Autres frais'!E191)</f>
        <v/>
      </c>
      <c r="F192" s="233" t="str">
        <f>IF('Autres frais'!F191="","",'Autres frais'!F191)</f>
        <v/>
      </c>
      <c r="G192" s="42"/>
      <c r="H192" s="203" t="str">
        <f t="shared" si="7"/>
        <v/>
      </c>
      <c r="I192" s="89" t="str">
        <f t="shared" si="8"/>
        <v/>
      </c>
      <c r="J192" s="235" t="str">
        <f t="shared" si="9"/>
        <v/>
      </c>
      <c r="K192" s="206"/>
      <c r="L192" s="66"/>
    </row>
    <row r="193" spans="1:12" ht="20.100000000000001" customHeight="1" x14ac:dyDescent="0.25">
      <c r="A193" s="191">
        <v>187</v>
      </c>
      <c r="B193" s="201" t="str">
        <f>IF('Autres frais'!B192="","",'Autres frais'!B192)</f>
        <v/>
      </c>
      <c r="C193" s="201" t="str">
        <f>IF('Autres frais'!C192="","",'Autres frais'!C192)</f>
        <v/>
      </c>
      <c r="D193" s="233" t="str">
        <f>IF('Autres frais'!D192="","",'Autres frais'!D192)</f>
        <v/>
      </c>
      <c r="E193" s="233" t="str">
        <f>IF('Autres frais'!E192="","",'Autres frais'!E192)</f>
        <v/>
      </c>
      <c r="F193" s="233" t="str">
        <f>IF('Autres frais'!F192="","",'Autres frais'!F192)</f>
        <v/>
      </c>
      <c r="G193" s="42"/>
      <c r="H193" s="203" t="str">
        <f t="shared" si="7"/>
        <v/>
      </c>
      <c r="I193" s="89" t="str">
        <f t="shared" si="8"/>
        <v/>
      </c>
      <c r="J193" s="235" t="str">
        <f t="shared" si="9"/>
        <v/>
      </c>
      <c r="K193" s="206"/>
      <c r="L193" s="66"/>
    </row>
    <row r="194" spans="1:12" ht="20.100000000000001" customHeight="1" x14ac:dyDescent="0.25">
      <c r="A194" s="191">
        <v>188</v>
      </c>
      <c r="B194" s="201" t="str">
        <f>IF('Autres frais'!B193="","",'Autres frais'!B193)</f>
        <v/>
      </c>
      <c r="C194" s="201" t="str">
        <f>IF('Autres frais'!C193="","",'Autres frais'!C193)</f>
        <v/>
      </c>
      <c r="D194" s="233" t="str">
        <f>IF('Autres frais'!D193="","",'Autres frais'!D193)</f>
        <v/>
      </c>
      <c r="E194" s="233" t="str">
        <f>IF('Autres frais'!E193="","",'Autres frais'!E193)</f>
        <v/>
      </c>
      <c r="F194" s="233" t="str">
        <f>IF('Autres frais'!F193="","",'Autres frais'!F193)</f>
        <v/>
      </c>
      <c r="G194" s="42"/>
      <c r="H194" s="203" t="str">
        <f t="shared" si="7"/>
        <v/>
      </c>
      <c r="I194" s="89" t="str">
        <f t="shared" si="8"/>
        <v/>
      </c>
      <c r="J194" s="235" t="str">
        <f t="shared" si="9"/>
        <v/>
      </c>
      <c r="K194" s="206"/>
      <c r="L194" s="66"/>
    </row>
    <row r="195" spans="1:12" ht="20.100000000000001" customHeight="1" x14ac:dyDescent="0.25">
      <c r="A195" s="191">
        <v>189</v>
      </c>
      <c r="B195" s="201" t="str">
        <f>IF('Autres frais'!B194="","",'Autres frais'!B194)</f>
        <v/>
      </c>
      <c r="C195" s="201" t="str">
        <f>IF('Autres frais'!C194="","",'Autres frais'!C194)</f>
        <v/>
      </c>
      <c r="D195" s="233" t="str">
        <f>IF('Autres frais'!D194="","",'Autres frais'!D194)</f>
        <v/>
      </c>
      <c r="E195" s="233" t="str">
        <f>IF('Autres frais'!E194="","",'Autres frais'!E194)</f>
        <v/>
      </c>
      <c r="F195" s="233" t="str">
        <f>IF('Autres frais'!F194="","",'Autres frais'!F194)</f>
        <v/>
      </c>
      <c r="G195" s="42"/>
      <c r="H195" s="203" t="str">
        <f t="shared" si="7"/>
        <v/>
      </c>
      <c r="I195" s="89" t="str">
        <f t="shared" si="8"/>
        <v/>
      </c>
      <c r="J195" s="235" t="str">
        <f t="shared" si="9"/>
        <v/>
      </c>
      <c r="K195" s="206"/>
      <c r="L195" s="66"/>
    </row>
    <row r="196" spans="1:12" ht="20.100000000000001" customHeight="1" x14ac:dyDescent="0.25">
      <c r="A196" s="191">
        <v>190</v>
      </c>
      <c r="B196" s="201" t="str">
        <f>IF('Autres frais'!B195="","",'Autres frais'!B195)</f>
        <v/>
      </c>
      <c r="C196" s="201" t="str">
        <f>IF('Autres frais'!C195="","",'Autres frais'!C195)</f>
        <v/>
      </c>
      <c r="D196" s="233" t="str">
        <f>IF('Autres frais'!D195="","",'Autres frais'!D195)</f>
        <v/>
      </c>
      <c r="E196" s="233" t="str">
        <f>IF('Autres frais'!E195="","",'Autres frais'!E195)</f>
        <v/>
      </c>
      <c r="F196" s="233" t="str">
        <f>IF('Autres frais'!F195="","",'Autres frais'!F195)</f>
        <v/>
      </c>
      <c r="G196" s="42"/>
      <c r="H196" s="203" t="str">
        <f t="shared" si="7"/>
        <v/>
      </c>
      <c r="I196" s="89" t="str">
        <f t="shared" si="8"/>
        <v/>
      </c>
      <c r="J196" s="235" t="str">
        <f t="shared" si="9"/>
        <v/>
      </c>
      <c r="K196" s="206"/>
      <c r="L196" s="66"/>
    </row>
    <row r="197" spans="1:12" ht="20.100000000000001" customHeight="1" x14ac:dyDescent="0.25">
      <c r="A197" s="191">
        <v>191</v>
      </c>
      <c r="B197" s="201" t="str">
        <f>IF('Autres frais'!B196="","",'Autres frais'!B196)</f>
        <v/>
      </c>
      <c r="C197" s="201" t="str">
        <f>IF('Autres frais'!C196="","",'Autres frais'!C196)</f>
        <v/>
      </c>
      <c r="D197" s="233" t="str">
        <f>IF('Autres frais'!D196="","",'Autres frais'!D196)</f>
        <v/>
      </c>
      <c r="E197" s="233" t="str">
        <f>IF('Autres frais'!E196="","",'Autres frais'!E196)</f>
        <v/>
      </c>
      <c r="F197" s="233" t="str">
        <f>IF('Autres frais'!F196="","",'Autres frais'!F196)</f>
        <v/>
      </c>
      <c r="G197" s="42"/>
      <c r="H197" s="203" t="str">
        <f t="shared" si="7"/>
        <v/>
      </c>
      <c r="I197" s="89" t="str">
        <f t="shared" si="8"/>
        <v/>
      </c>
      <c r="J197" s="235" t="str">
        <f t="shared" si="9"/>
        <v/>
      </c>
      <c r="K197" s="206"/>
      <c r="L197" s="66"/>
    </row>
    <row r="198" spans="1:12" ht="20.100000000000001" customHeight="1" x14ac:dyDescent="0.25">
      <c r="A198" s="191">
        <v>192</v>
      </c>
      <c r="B198" s="201" t="str">
        <f>IF('Autres frais'!B197="","",'Autres frais'!B197)</f>
        <v/>
      </c>
      <c r="C198" s="201" t="str">
        <f>IF('Autres frais'!C197="","",'Autres frais'!C197)</f>
        <v/>
      </c>
      <c r="D198" s="233" t="str">
        <f>IF('Autres frais'!D197="","",'Autres frais'!D197)</f>
        <v/>
      </c>
      <c r="E198" s="233" t="str">
        <f>IF('Autres frais'!E197="","",'Autres frais'!E197)</f>
        <v/>
      </c>
      <c r="F198" s="233" t="str">
        <f>IF('Autres frais'!F197="","",'Autres frais'!F197)</f>
        <v/>
      </c>
      <c r="G198" s="42"/>
      <c r="H198" s="203" t="str">
        <f t="shared" si="7"/>
        <v/>
      </c>
      <c r="I198" s="89" t="str">
        <f t="shared" si="8"/>
        <v/>
      </c>
      <c r="J198" s="235" t="str">
        <f t="shared" si="9"/>
        <v/>
      </c>
      <c r="K198" s="206"/>
      <c r="L198" s="66"/>
    </row>
    <row r="199" spans="1:12" ht="20.100000000000001" customHeight="1" x14ac:dyDescent="0.25">
      <c r="A199" s="191">
        <v>193</v>
      </c>
      <c r="B199" s="201" t="str">
        <f>IF('Autres frais'!B198="","",'Autres frais'!B198)</f>
        <v/>
      </c>
      <c r="C199" s="201" t="str">
        <f>IF('Autres frais'!C198="","",'Autres frais'!C198)</f>
        <v/>
      </c>
      <c r="D199" s="233" t="str">
        <f>IF('Autres frais'!D198="","",'Autres frais'!D198)</f>
        <v/>
      </c>
      <c r="E199" s="233" t="str">
        <f>IF('Autres frais'!E198="","",'Autres frais'!E198)</f>
        <v/>
      </c>
      <c r="F199" s="233" t="str">
        <f>IF('Autres frais'!F198="","",'Autres frais'!F198)</f>
        <v/>
      </c>
      <c r="G199" s="42"/>
      <c r="H199" s="203" t="str">
        <f t="shared" si="7"/>
        <v/>
      </c>
      <c r="I199" s="89" t="str">
        <f t="shared" si="8"/>
        <v/>
      </c>
      <c r="J199" s="235" t="str">
        <f t="shared" si="9"/>
        <v/>
      </c>
      <c r="K199" s="206"/>
      <c r="L199" s="66"/>
    </row>
    <row r="200" spans="1:12" ht="20.100000000000001" customHeight="1" x14ac:dyDescent="0.25">
      <c r="A200" s="191">
        <v>194</v>
      </c>
      <c r="B200" s="201" t="str">
        <f>IF('Autres frais'!B199="","",'Autres frais'!B199)</f>
        <v/>
      </c>
      <c r="C200" s="201" t="str">
        <f>IF('Autres frais'!C199="","",'Autres frais'!C199)</f>
        <v/>
      </c>
      <c r="D200" s="233" t="str">
        <f>IF('Autres frais'!D199="","",'Autres frais'!D199)</f>
        <v/>
      </c>
      <c r="E200" s="233" t="str">
        <f>IF('Autres frais'!E199="","",'Autres frais'!E199)</f>
        <v/>
      </c>
      <c r="F200" s="233" t="str">
        <f>IF('Autres frais'!F199="","",'Autres frais'!F199)</f>
        <v/>
      </c>
      <c r="G200" s="42"/>
      <c r="H200" s="203" t="str">
        <f t="shared" ref="H200:H263" si="10">IF($G200="","",IF($G200&gt;MAX($D200:$F200),"Le montant éligible ne peut etre supérieur au montant présenté",""))</f>
        <v/>
      </c>
      <c r="I200" s="89" t="str">
        <f t="shared" ref="I200:I263" si="11">IF(G200="","",MIN(D200,E200,F200)*1.15)</f>
        <v/>
      </c>
      <c r="J200" s="235" t="str">
        <f t="shared" ref="J200:J263" si="12">IF(I200="","",MIN(G200,I200))</f>
        <v/>
      </c>
      <c r="K200" s="206"/>
      <c r="L200" s="66"/>
    </row>
    <row r="201" spans="1:12" ht="20.100000000000001" customHeight="1" x14ac:dyDescent="0.25">
      <c r="A201" s="191">
        <v>195</v>
      </c>
      <c r="B201" s="201" t="str">
        <f>IF('Autres frais'!B200="","",'Autres frais'!B200)</f>
        <v/>
      </c>
      <c r="C201" s="201" t="str">
        <f>IF('Autres frais'!C200="","",'Autres frais'!C200)</f>
        <v/>
      </c>
      <c r="D201" s="233" t="str">
        <f>IF('Autres frais'!D200="","",'Autres frais'!D200)</f>
        <v/>
      </c>
      <c r="E201" s="233" t="str">
        <f>IF('Autres frais'!E200="","",'Autres frais'!E200)</f>
        <v/>
      </c>
      <c r="F201" s="233" t="str">
        <f>IF('Autres frais'!F200="","",'Autres frais'!F200)</f>
        <v/>
      </c>
      <c r="G201" s="42"/>
      <c r="H201" s="203" t="str">
        <f t="shared" si="10"/>
        <v/>
      </c>
      <c r="I201" s="89" t="str">
        <f t="shared" si="11"/>
        <v/>
      </c>
      <c r="J201" s="235" t="str">
        <f t="shared" si="12"/>
        <v/>
      </c>
      <c r="K201" s="206"/>
      <c r="L201" s="66"/>
    </row>
    <row r="202" spans="1:12" ht="20.100000000000001" customHeight="1" x14ac:dyDescent="0.25">
      <c r="A202" s="191">
        <v>196</v>
      </c>
      <c r="B202" s="201" t="str">
        <f>IF('Autres frais'!B201="","",'Autres frais'!B201)</f>
        <v/>
      </c>
      <c r="C202" s="201" t="str">
        <f>IF('Autres frais'!C201="","",'Autres frais'!C201)</f>
        <v/>
      </c>
      <c r="D202" s="233" t="str">
        <f>IF('Autres frais'!D201="","",'Autres frais'!D201)</f>
        <v/>
      </c>
      <c r="E202" s="233" t="str">
        <f>IF('Autres frais'!E201="","",'Autres frais'!E201)</f>
        <v/>
      </c>
      <c r="F202" s="233" t="str">
        <f>IF('Autres frais'!F201="","",'Autres frais'!F201)</f>
        <v/>
      </c>
      <c r="G202" s="42"/>
      <c r="H202" s="203" t="str">
        <f t="shared" si="10"/>
        <v/>
      </c>
      <c r="I202" s="89" t="str">
        <f t="shared" si="11"/>
        <v/>
      </c>
      <c r="J202" s="235" t="str">
        <f t="shared" si="12"/>
        <v/>
      </c>
      <c r="K202" s="206"/>
      <c r="L202" s="66"/>
    </row>
    <row r="203" spans="1:12" ht="20.100000000000001" customHeight="1" x14ac:dyDescent="0.25">
      <c r="A203" s="191">
        <v>197</v>
      </c>
      <c r="B203" s="201" t="str">
        <f>IF('Autres frais'!B202="","",'Autres frais'!B202)</f>
        <v/>
      </c>
      <c r="C203" s="201" t="str">
        <f>IF('Autres frais'!C202="","",'Autres frais'!C202)</f>
        <v/>
      </c>
      <c r="D203" s="233" t="str">
        <f>IF('Autres frais'!D202="","",'Autres frais'!D202)</f>
        <v/>
      </c>
      <c r="E203" s="233" t="str">
        <f>IF('Autres frais'!E202="","",'Autres frais'!E202)</f>
        <v/>
      </c>
      <c r="F203" s="233" t="str">
        <f>IF('Autres frais'!F202="","",'Autres frais'!F202)</f>
        <v/>
      </c>
      <c r="G203" s="42"/>
      <c r="H203" s="203" t="str">
        <f t="shared" si="10"/>
        <v/>
      </c>
      <c r="I203" s="89" t="str">
        <f t="shared" si="11"/>
        <v/>
      </c>
      <c r="J203" s="235" t="str">
        <f t="shared" si="12"/>
        <v/>
      </c>
      <c r="K203" s="206"/>
      <c r="L203" s="66"/>
    </row>
    <row r="204" spans="1:12" ht="20.100000000000001" customHeight="1" x14ac:dyDescent="0.25">
      <c r="A204" s="191">
        <v>198</v>
      </c>
      <c r="B204" s="201" t="str">
        <f>IF('Autres frais'!B203="","",'Autres frais'!B203)</f>
        <v/>
      </c>
      <c r="C204" s="201" t="str">
        <f>IF('Autres frais'!C203="","",'Autres frais'!C203)</f>
        <v/>
      </c>
      <c r="D204" s="233" t="str">
        <f>IF('Autres frais'!D203="","",'Autres frais'!D203)</f>
        <v/>
      </c>
      <c r="E204" s="233" t="str">
        <f>IF('Autres frais'!E203="","",'Autres frais'!E203)</f>
        <v/>
      </c>
      <c r="F204" s="233" t="str">
        <f>IF('Autres frais'!F203="","",'Autres frais'!F203)</f>
        <v/>
      </c>
      <c r="G204" s="42"/>
      <c r="H204" s="203" t="str">
        <f t="shared" si="10"/>
        <v/>
      </c>
      <c r="I204" s="89" t="str">
        <f t="shared" si="11"/>
        <v/>
      </c>
      <c r="J204" s="235" t="str">
        <f t="shared" si="12"/>
        <v/>
      </c>
      <c r="K204" s="206"/>
      <c r="L204" s="66"/>
    </row>
    <row r="205" spans="1:12" ht="20.100000000000001" customHeight="1" x14ac:dyDescent="0.25">
      <c r="A205" s="191">
        <v>199</v>
      </c>
      <c r="B205" s="201" t="str">
        <f>IF('Autres frais'!B204="","",'Autres frais'!B204)</f>
        <v/>
      </c>
      <c r="C205" s="201" t="str">
        <f>IF('Autres frais'!C204="","",'Autres frais'!C204)</f>
        <v/>
      </c>
      <c r="D205" s="233" t="str">
        <f>IF('Autres frais'!D204="","",'Autres frais'!D204)</f>
        <v/>
      </c>
      <c r="E205" s="233" t="str">
        <f>IF('Autres frais'!E204="","",'Autres frais'!E204)</f>
        <v/>
      </c>
      <c r="F205" s="233" t="str">
        <f>IF('Autres frais'!F204="","",'Autres frais'!F204)</f>
        <v/>
      </c>
      <c r="G205" s="42"/>
      <c r="H205" s="203" t="str">
        <f t="shared" si="10"/>
        <v/>
      </c>
      <c r="I205" s="89" t="str">
        <f t="shared" si="11"/>
        <v/>
      </c>
      <c r="J205" s="235" t="str">
        <f t="shared" si="12"/>
        <v/>
      </c>
      <c r="K205" s="206"/>
      <c r="L205" s="66"/>
    </row>
    <row r="206" spans="1:12" ht="20.100000000000001" customHeight="1" x14ac:dyDescent="0.25">
      <c r="A206" s="191">
        <v>200</v>
      </c>
      <c r="B206" s="201" t="str">
        <f>IF('Autres frais'!B205="","",'Autres frais'!B205)</f>
        <v/>
      </c>
      <c r="C206" s="201" t="str">
        <f>IF('Autres frais'!C205="","",'Autres frais'!C205)</f>
        <v/>
      </c>
      <c r="D206" s="233" t="str">
        <f>IF('Autres frais'!D205="","",'Autres frais'!D205)</f>
        <v/>
      </c>
      <c r="E206" s="233" t="str">
        <f>IF('Autres frais'!E205="","",'Autres frais'!E205)</f>
        <v/>
      </c>
      <c r="F206" s="233" t="str">
        <f>IF('Autres frais'!F205="","",'Autres frais'!F205)</f>
        <v/>
      </c>
      <c r="G206" s="42"/>
      <c r="H206" s="203" t="str">
        <f t="shared" si="10"/>
        <v/>
      </c>
      <c r="I206" s="89" t="str">
        <f t="shared" si="11"/>
        <v/>
      </c>
      <c r="J206" s="235" t="str">
        <f t="shared" si="12"/>
        <v/>
      </c>
      <c r="K206" s="206"/>
      <c r="L206" s="66"/>
    </row>
    <row r="207" spans="1:12" ht="20.100000000000001" customHeight="1" x14ac:dyDescent="0.25">
      <c r="A207" s="191">
        <v>201</v>
      </c>
      <c r="B207" s="201" t="str">
        <f>IF('Autres frais'!B206="","",'Autres frais'!B206)</f>
        <v/>
      </c>
      <c r="C207" s="201" t="str">
        <f>IF('Autres frais'!C206="","",'Autres frais'!C206)</f>
        <v/>
      </c>
      <c r="D207" s="233" t="str">
        <f>IF('Autres frais'!D206="","",'Autres frais'!D206)</f>
        <v/>
      </c>
      <c r="E207" s="233" t="str">
        <f>IF('Autres frais'!E206="","",'Autres frais'!E206)</f>
        <v/>
      </c>
      <c r="F207" s="233" t="str">
        <f>IF('Autres frais'!F206="","",'Autres frais'!F206)</f>
        <v/>
      </c>
      <c r="G207" s="42"/>
      <c r="H207" s="203" t="str">
        <f t="shared" si="10"/>
        <v/>
      </c>
      <c r="I207" s="89" t="str">
        <f t="shared" si="11"/>
        <v/>
      </c>
      <c r="J207" s="235" t="str">
        <f t="shared" si="12"/>
        <v/>
      </c>
      <c r="K207" s="206"/>
      <c r="L207" s="66"/>
    </row>
    <row r="208" spans="1:12" ht="20.100000000000001" customHeight="1" x14ac:dyDescent="0.25">
      <c r="A208" s="191">
        <v>202</v>
      </c>
      <c r="B208" s="201" t="str">
        <f>IF('Autres frais'!B207="","",'Autres frais'!B207)</f>
        <v/>
      </c>
      <c r="C208" s="201" t="str">
        <f>IF('Autres frais'!C207="","",'Autres frais'!C207)</f>
        <v/>
      </c>
      <c r="D208" s="233" t="str">
        <f>IF('Autres frais'!D207="","",'Autres frais'!D207)</f>
        <v/>
      </c>
      <c r="E208" s="233" t="str">
        <f>IF('Autres frais'!E207="","",'Autres frais'!E207)</f>
        <v/>
      </c>
      <c r="F208" s="233" t="str">
        <f>IF('Autres frais'!F207="","",'Autres frais'!F207)</f>
        <v/>
      </c>
      <c r="G208" s="42"/>
      <c r="H208" s="203" t="str">
        <f t="shared" si="10"/>
        <v/>
      </c>
      <c r="I208" s="89" t="str">
        <f t="shared" si="11"/>
        <v/>
      </c>
      <c r="J208" s="235" t="str">
        <f t="shared" si="12"/>
        <v/>
      </c>
      <c r="K208" s="206"/>
      <c r="L208" s="66"/>
    </row>
    <row r="209" spans="1:12" ht="20.100000000000001" customHeight="1" x14ac:dyDescent="0.25">
      <c r="A209" s="191">
        <v>203</v>
      </c>
      <c r="B209" s="201" t="str">
        <f>IF('Autres frais'!B208="","",'Autres frais'!B208)</f>
        <v/>
      </c>
      <c r="C209" s="201" t="str">
        <f>IF('Autres frais'!C208="","",'Autres frais'!C208)</f>
        <v/>
      </c>
      <c r="D209" s="233" t="str">
        <f>IF('Autres frais'!D208="","",'Autres frais'!D208)</f>
        <v/>
      </c>
      <c r="E209" s="233" t="str">
        <f>IF('Autres frais'!E208="","",'Autres frais'!E208)</f>
        <v/>
      </c>
      <c r="F209" s="233" t="str">
        <f>IF('Autres frais'!F208="","",'Autres frais'!F208)</f>
        <v/>
      </c>
      <c r="G209" s="42"/>
      <c r="H209" s="203" t="str">
        <f t="shared" si="10"/>
        <v/>
      </c>
      <c r="I209" s="89" t="str">
        <f t="shared" si="11"/>
        <v/>
      </c>
      <c r="J209" s="235" t="str">
        <f t="shared" si="12"/>
        <v/>
      </c>
      <c r="K209" s="206"/>
      <c r="L209" s="66"/>
    </row>
    <row r="210" spans="1:12" ht="20.100000000000001" customHeight="1" x14ac:dyDescent="0.25">
      <c r="A210" s="191">
        <v>204</v>
      </c>
      <c r="B210" s="201" t="str">
        <f>IF('Autres frais'!B209="","",'Autres frais'!B209)</f>
        <v/>
      </c>
      <c r="C210" s="201" t="str">
        <f>IF('Autres frais'!C209="","",'Autres frais'!C209)</f>
        <v/>
      </c>
      <c r="D210" s="233" t="str">
        <f>IF('Autres frais'!D209="","",'Autres frais'!D209)</f>
        <v/>
      </c>
      <c r="E210" s="233" t="str">
        <f>IF('Autres frais'!E209="","",'Autres frais'!E209)</f>
        <v/>
      </c>
      <c r="F210" s="233" t="str">
        <f>IF('Autres frais'!F209="","",'Autres frais'!F209)</f>
        <v/>
      </c>
      <c r="G210" s="42"/>
      <c r="H210" s="203" t="str">
        <f t="shared" si="10"/>
        <v/>
      </c>
      <c r="I210" s="89" t="str">
        <f t="shared" si="11"/>
        <v/>
      </c>
      <c r="J210" s="235" t="str">
        <f t="shared" si="12"/>
        <v/>
      </c>
      <c r="K210" s="206"/>
      <c r="L210" s="66"/>
    </row>
    <row r="211" spans="1:12" ht="20.100000000000001" customHeight="1" x14ac:dyDescent="0.25">
      <c r="A211" s="191">
        <v>205</v>
      </c>
      <c r="B211" s="201" t="str">
        <f>IF('Autres frais'!B210="","",'Autres frais'!B210)</f>
        <v/>
      </c>
      <c r="C211" s="201" t="str">
        <f>IF('Autres frais'!C210="","",'Autres frais'!C210)</f>
        <v/>
      </c>
      <c r="D211" s="233" t="str">
        <f>IF('Autres frais'!D210="","",'Autres frais'!D210)</f>
        <v/>
      </c>
      <c r="E211" s="233" t="str">
        <f>IF('Autres frais'!E210="","",'Autres frais'!E210)</f>
        <v/>
      </c>
      <c r="F211" s="233" t="str">
        <f>IF('Autres frais'!F210="","",'Autres frais'!F210)</f>
        <v/>
      </c>
      <c r="G211" s="42"/>
      <c r="H211" s="203" t="str">
        <f t="shared" si="10"/>
        <v/>
      </c>
      <c r="I211" s="89" t="str">
        <f t="shared" si="11"/>
        <v/>
      </c>
      <c r="J211" s="235" t="str">
        <f t="shared" si="12"/>
        <v/>
      </c>
      <c r="K211" s="206"/>
      <c r="L211" s="66"/>
    </row>
    <row r="212" spans="1:12" ht="20.100000000000001" customHeight="1" x14ac:dyDescent="0.25">
      <c r="A212" s="191">
        <v>206</v>
      </c>
      <c r="B212" s="201" t="str">
        <f>IF('Autres frais'!B211="","",'Autres frais'!B211)</f>
        <v/>
      </c>
      <c r="C212" s="201" t="str">
        <f>IF('Autres frais'!C211="","",'Autres frais'!C211)</f>
        <v/>
      </c>
      <c r="D212" s="233" t="str">
        <f>IF('Autres frais'!D211="","",'Autres frais'!D211)</f>
        <v/>
      </c>
      <c r="E212" s="233" t="str">
        <f>IF('Autres frais'!E211="","",'Autres frais'!E211)</f>
        <v/>
      </c>
      <c r="F212" s="233" t="str">
        <f>IF('Autres frais'!F211="","",'Autres frais'!F211)</f>
        <v/>
      </c>
      <c r="G212" s="42"/>
      <c r="H212" s="203" t="str">
        <f t="shared" si="10"/>
        <v/>
      </c>
      <c r="I212" s="89" t="str">
        <f t="shared" si="11"/>
        <v/>
      </c>
      <c r="J212" s="235" t="str">
        <f t="shared" si="12"/>
        <v/>
      </c>
      <c r="K212" s="206"/>
      <c r="L212" s="66"/>
    </row>
    <row r="213" spans="1:12" ht="20.100000000000001" customHeight="1" x14ac:dyDescent="0.25">
      <c r="A213" s="191">
        <v>207</v>
      </c>
      <c r="B213" s="201" t="str">
        <f>IF('Autres frais'!B212="","",'Autres frais'!B212)</f>
        <v/>
      </c>
      <c r="C213" s="201" t="str">
        <f>IF('Autres frais'!C212="","",'Autres frais'!C212)</f>
        <v/>
      </c>
      <c r="D213" s="233" t="str">
        <f>IF('Autres frais'!D212="","",'Autres frais'!D212)</f>
        <v/>
      </c>
      <c r="E213" s="233" t="str">
        <f>IF('Autres frais'!E212="","",'Autres frais'!E212)</f>
        <v/>
      </c>
      <c r="F213" s="233" t="str">
        <f>IF('Autres frais'!F212="","",'Autres frais'!F212)</f>
        <v/>
      </c>
      <c r="G213" s="42"/>
      <c r="H213" s="203" t="str">
        <f t="shared" si="10"/>
        <v/>
      </c>
      <c r="I213" s="89" t="str">
        <f t="shared" si="11"/>
        <v/>
      </c>
      <c r="J213" s="235" t="str">
        <f t="shared" si="12"/>
        <v/>
      </c>
      <c r="K213" s="206"/>
      <c r="L213" s="66"/>
    </row>
    <row r="214" spans="1:12" ht="20.100000000000001" customHeight="1" x14ac:dyDescent="0.25">
      <c r="A214" s="191">
        <v>208</v>
      </c>
      <c r="B214" s="201" t="str">
        <f>IF('Autres frais'!B213="","",'Autres frais'!B213)</f>
        <v/>
      </c>
      <c r="C214" s="201" t="str">
        <f>IF('Autres frais'!C213="","",'Autres frais'!C213)</f>
        <v/>
      </c>
      <c r="D214" s="233" t="str">
        <f>IF('Autres frais'!D213="","",'Autres frais'!D213)</f>
        <v/>
      </c>
      <c r="E214" s="233" t="str">
        <f>IF('Autres frais'!E213="","",'Autres frais'!E213)</f>
        <v/>
      </c>
      <c r="F214" s="233" t="str">
        <f>IF('Autres frais'!F213="","",'Autres frais'!F213)</f>
        <v/>
      </c>
      <c r="G214" s="42"/>
      <c r="H214" s="203" t="str">
        <f t="shared" si="10"/>
        <v/>
      </c>
      <c r="I214" s="89" t="str">
        <f t="shared" si="11"/>
        <v/>
      </c>
      <c r="J214" s="235" t="str">
        <f t="shared" si="12"/>
        <v/>
      </c>
      <c r="K214" s="206"/>
      <c r="L214" s="66"/>
    </row>
    <row r="215" spans="1:12" ht="20.100000000000001" customHeight="1" x14ac:dyDescent="0.25">
      <c r="A215" s="191">
        <v>209</v>
      </c>
      <c r="B215" s="201" t="str">
        <f>IF('Autres frais'!B214="","",'Autres frais'!B214)</f>
        <v/>
      </c>
      <c r="C215" s="201" t="str">
        <f>IF('Autres frais'!C214="","",'Autres frais'!C214)</f>
        <v/>
      </c>
      <c r="D215" s="233" t="str">
        <f>IF('Autres frais'!D214="","",'Autres frais'!D214)</f>
        <v/>
      </c>
      <c r="E215" s="233" t="str">
        <f>IF('Autres frais'!E214="","",'Autres frais'!E214)</f>
        <v/>
      </c>
      <c r="F215" s="233" t="str">
        <f>IF('Autres frais'!F214="","",'Autres frais'!F214)</f>
        <v/>
      </c>
      <c r="G215" s="42"/>
      <c r="H215" s="203" t="str">
        <f t="shared" si="10"/>
        <v/>
      </c>
      <c r="I215" s="89" t="str">
        <f t="shared" si="11"/>
        <v/>
      </c>
      <c r="J215" s="235" t="str">
        <f t="shared" si="12"/>
        <v/>
      </c>
      <c r="K215" s="206"/>
      <c r="L215" s="66"/>
    </row>
    <row r="216" spans="1:12" ht="20.100000000000001" customHeight="1" x14ac:dyDescent="0.25">
      <c r="A216" s="191">
        <v>210</v>
      </c>
      <c r="B216" s="201" t="str">
        <f>IF('Autres frais'!B215="","",'Autres frais'!B215)</f>
        <v/>
      </c>
      <c r="C216" s="201" t="str">
        <f>IF('Autres frais'!C215="","",'Autres frais'!C215)</f>
        <v/>
      </c>
      <c r="D216" s="233" t="str">
        <f>IF('Autres frais'!D215="","",'Autres frais'!D215)</f>
        <v/>
      </c>
      <c r="E216" s="233" t="str">
        <f>IF('Autres frais'!E215="","",'Autres frais'!E215)</f>
        <v/>
      </c>
      <c r="F216" s="233" t="str">
        <f>IF('Autres frais'!F215="","",'Autres frais'!F215)</f>
        <v/>
      </c>
      <c r="G216" s="42"/>
      <c r="H216" s="203" t="str">
        <f t="shared" si="10"/>
        <v/>
      </c>
      <c r="I216" s="89" t="str">
        <f t="shared" si="11"/>
        <v/>
      </c>
      <c r="J216" s="235" t="str">
        <f t="shared" si="12"/>
        <v/>
      </c>
      <c r="K216" s="206"/>
      <c r="L216" s="66"/>
    </row>
    <row r="217" spans="1:12" ht="20.100000000000001" customHeight="1" x14ac:dyDescent="0.25">
      <c r="A217" s="191">
        <v>211</v>
      </c>
      <c r="B217" s="201" t="str">
        <f>IF('Autres frais'!B216="","",'Autres frais'!B216)</f>
        <v/>
      </c>
      <c r="C217" s="201" t="str">
        <f>IF('Autres frais'!C216="","",'Autres frais'!C216)</f>
        <v/>
      </c>
      <c r="D217" s="233" t="str">
        <f>IF('Autres frais'!D216="","",'Autres frais'!D216)</f>
        <v/>
      </c>
      <c r="E217" s="233" t="str">
        <f>IF('Autres frais'!E216="","",'Autres frais'!E216)</f>
        <v/>
      </c>
      <c r="F217" s="233" t="str">
        <f>IF('Autres frais'!F216="","",'Autres frais'!F216)</f>
        <v/>
      </c>
      <c r="G217" s="42"/>
      <c r="H217" s="203" t="str">
        <f t="shared" si="10"/>
        <v/>
      </c>
      <c r="I217" s="89" t="str">
        <f t="shared" si="11"/>
        <v/>
      </c>
      <c r="J217" s="235" t="str">
        <f t="shared" si="12"/>
        <v/>
      </c>
      <c r="K217" s="206"/>
      <c r="L217" s="66"/>
    </row>
    <row r="218" spans="1:12" ht="20.100000000000001" customHeight="1" x14ac:dyDescent="0.25">
      <c r="A218" s="191">
        <v>212</v>
      </c>
      <c r="B218" s="201" t="str">
        <f>IF('Autres frais'!B217="","",'Autres frais'!B217)</f>
        <v/>
      </c>
      <c r="C218" s="201" t="str">
        <f>IF('Autres frais'!C217="","",'Autres frais'!C217)</f>
        <v/>
      </c>
      <c r="D218" s="233" t="str">
        <f>IF('Autres frais'!D217="","",'Autres frais'!D217)</f>
        <v/>
      </c>
      <c r="E218" s="233" t="str">
        <f>IF('Autres frais'!E217="","",'Autres frais'!E217)</f>
        <v/>
      </c>
      <c r="F218" s="233" t="str">
        <f>IF('Autres frais'!F217="","",'Autres frais'!F217)</f>
        <v/>
      </c>
      <c r="G218" s="42"/>
      <c r="H218" s="203" t="str">
        <f t="shared" si="10"/>
        <v/>
      </c>
      <c r="I218" s="89" t="str">
        <f t="shared" si="11"/>
        <v/>
      </c>
      <c r="J218" s="235" t="str">
        <f t="shared" si="12"/>
        <v/>
      </c>
      <c r="K218" s="206"/>
      <c r="L218" s="66"/>
    </row>
    <row r="219" spans="1:12" ht="20.100000000000001" customHeight="1" x14ac:dyDescent="0.25">
      <c r="A219" s="191">
        <v>213</v>
      </c>
      <c r="B219" s="201" t="str">
        <f>IF('Autres frais'!B218="","",'Autres frais'!B218)</f>
        <v/>
      </c>
      <c r="C219" s="201" t="str">
        <f>IF('Autres frais'!C218="","",'Autres frais'!C218)</f>
        <v/>
      </c>
      <c r="D219" s="233" t="str">
        <f>IF('Autres frais'!D218="","",'Autres frais'!D218)</f>
        <v/>
      </c>
      <c r="E219" s="233" t="str">
        <f>IF('Autres frais'!E218="","",'Autres frais'!E218)</f>
        <v/>
      </c>
      <c r="F219" s="233" t="str">
        <f>IF('Autres frais'!F218="","",'Autres frais'!F218)</f>
        <v/>
      </c>
      <c r="G219" s="42"/>
      <c r="H219" s="203" t="str">
        <f t="shared" si="10"/>
        <v/>
      </c>
      <c r="I219" s="89" t="str">
        <f t="shared" si="11"/>
        <v/>
      </c>
      <c r="J219" s="235" t="str">
        <f t="shared" si="12"/>
        <v/>
      </c>
      <c r="K219" s="206"/>
      <c r="L219" s="66"/>
    </row>
    <row r="220" spans="1:12" ht="20.100000000000001" customHeight="1" x14ac:dyDescent="0.25">
      <c r="A220" s="191">
        <v>214</v>
      </c>
      <c r="B220" s="201" t="str">
        <f>IF('Autres frais'!B219="","",'Autres frais'!B219)</f>
        <v/>
      </c>
      <c r="C220" s="201" t="str">
        <f>IF('Autres frais'!C219="","",'Autres frais'!C219)</f>
        <v/>
      </c>
      <c r="D220" s="233" t="str">
        <f>IF('Autres frais'!D219="","",'Autres frais'!D219)</f>
        <v/>
      </c>
      <c r="E220" s="233" t="str">
        <f>IF('Autres frais'!E219="","",'Autres frais'!E219)</f>
        <v/>
      </c>
      <c r="F220" s="233" t="str">
        <f>IF('Autres frais'!F219="","",'Autres frais'!F219)</f>
        <v/>
      </c>
      <c r="G220" s="42"/>
      <c r="H220" s="203" t="str">
        <f t="shared" si="10"/>
        <v/>
      </c>
      <c r="I220" s="89" t="str">
        <f t="shared" si="11"/>
        <v/>
      </c>
      <c r="J220" s="235" t="str">
        <f t="shared" si="12"/>
        <v/>
      </c>
      <c r="K220" s="206"/>
      <c r="L220" s="66"/>
    </row>
    <row r="221" spans="1:12" ht="20.100000000000001" customHeight="1" x14ac:dyDescent="0.25">
      <c r="A221" s="191">
        <v>215</v>
      </c>
      <c r="B221" s="201" t="str">
        <f>IF('Autres frais'!B220="","",'Autres frais'!B220)</f>
        <v/>
      </c>
      <c r="C221" s="201" t="str">
        <f>IF('Autres frais'!C220="","",'Autres frais'!C220)</f>
        <v/>
      </c>
      <c r="D221" s="233" t="str">
        <f>IF('Autres frais'!D220="","",'Autres frais'!D220)</f>
        <v/>
      </c>
      <c r="E221" s="233" t="str">
        <f>IF('Autres frais'!E220="","",'Autres frais'!E220)</f>
        <v/>
      </c>
      <c r="F221" s="233" t="str">
        <f>IF('Autres frais'!F220="","",'Autres frais'!F220)</f>
        <v/>
      </c>
      <c r="G221" s="42"/>
      <c r="H221" s="203" t="str">
        <f t="shared" si="10"/>
        <v/>
      </c>
      <c r="I221" s="89" t="str">
        <f t="shared" si="11"/>
        <v/>
      </c>
      <c r="J221" s="235" t="str">
        <f t="shared" si="12"/>
        <v/>
      </c>
      <c r="K221" s="206"/>
      <c r="L221" s="66"/>
    </row>
    <row r="222" spans="1:12" ht="20.100000000000001" customHeight="1" x14ac:dyDescent="0.25">
      <c r="A222" s="191">
        <v>216</v>
      </c>
      <c r="B222" s="201" t="str">
        <f>IF('Autres frais'!B221="","",'Autres frais'!B221)</f>
        <v/>
      </c>
      <c r="C222" s="201" t="str">
        <f>IF('Autres frais'!C221="","",'Autres frais'!C221)</f>
        <v/>
      </c>
      <c r="D222" s="233" t="str">
        <f>IF('Autres frais'!D221="","",'Autres frais'!D221)</f>
        <v/>
      </c>
      <c r="E222" s="233" t="str">
        <f>IF('Autres frais'!E221="","",'Autres frais'!E221)</f>
        <v/>
      </c>
      <c r="F222" s="233" t="str">
        <f>IF('Autres frais'!F221="","",'Autres frais'!F221)</f>
        <v/>
      </c>
      <c r="G222" s="42"/>
      <c r="H222" s="203" t="str">
        <f t="shared" si="10"/>
        <v/>
      </c>
      <c r="I222" s="89" t="str">
        <f t="shared" si="11"/>
        <v/>
      </c>
      <c r="J222" s="235" t="str">
        <f t="shared" si="12"/>
        <v/>
      </c>
      <c r="K222" s="206"/>
      <c r="L222" s="66"/>
    </row>
    <row r="223" spans="1:12" ht="20.100000000000001" customHeight="1" x14ac:dyDescent="0.25">
      <c r="A223" s="191">
        <v>217</v>
      </c>
      <c r="B223" s="201" t="str">
        <f>IF('Autres frais'!B222="","",'Autres frais'!B222)</f>
        <v/>
      </c>
      <c r="C223" s="201" t="str">
        <f>IF('Autres frais'!C222="","",'Autres frais'!C222)</f>
        <v/>
      </c>
      <c r="D223" s="233" t="str">
        <f>IF('Autres frais'!D222="","",'Autres frais'!D222)</f>
        <v/>
      </c>
      <c r="E223" s="233" t="str">
        <f>IF('Autres frais'!E222="","",'Autres frais'!E222)</f>
        <v/>
      </c>
      <c r="F223" s="233" t="str">
        <f>IF('Autres frais'!F222="","",'Autres frais'!F222)</f>
        <v/>
      </c>
      <c r="G223" s="42"/>
      <c r="H223" s="203" t="str">
        <f t="shared" si="10"/>
        <v/>
      </c>
      <c r="I223" s="89" t="str">
        <f t="shared" si="11"/>
        <v/>
      </c>
      <c r="J223" s="235" t="str">
        <f t="shared" si="12"/>
        <v/>
      </c>
      <c r="K223" s="206"/>
      <c r="L223" s="66"/>
    </row>
    <row r="224" spans="1:12" ht="20.100000000000001" customHeight="1" x14ac:dyDescent="0.25">
      <c r="A224" s="191">
        <v>218</v>
      </c>
      <c r="B224" s="201" t="str">
        <f>IF('Autres frais'!B223="","",'Autres frais'!B223)</f>
        <v/>
      </c>
      <c r="C224" s="201" t="str">
        <f>IF('Autres frais'!C223="","",'Autres frais'!C223)</f>
        <v/>
      </c>
      <c r="D224" s="233" t="str">
        <f>IF('Autres frais'!D223="","",'Autres frais'!D223)</f>
        <v/>
      </c>
      <c r="E224" s="233" t="str">
        <f>IF('Autres frais'!E223="","",'Autres frais'!E223)</f>
        <v/>
      </c>
      <c r="F224" s="233" t="str">
        <f>IF('Autres frais'!F223="","",'Autres frais'!F223)</f>
        <v/>
      </c>
      <c r="G224" s="42"/>
      <c r="H224" s="203" t="str">
        <f t="shared" si="10"/>
        <v/>
      </c>
      <c r="I224" s="89" t="str">
        <f t="shared" si="11"/>
        <v/>
      </c>
      <c r="J224" s="235" t="str">
        <f t="shared" si="12"/>
        <v/>
      </c>
      <c r="K224" s="206"/>
      <c r="L224" s="66"/>
    </row>
    <row r="225" spans="1:12" ht="20.100000000000001" customHeight="1" x14ac:dyDescent="0.25">
      <c r="A225" s="191">
        <v>219</v>
      </c>
      <c r="B225" s="201" t="str">
        <f>IF('Autres frais'!B224="","",'Autres frais'!B224)</f>
        <v/>
      </c>
      <c r="C225" s="201" t="str">
        <f>IF('Autres frais'!C224="","",'Autres frais'!C224)</f>
        <v/>
      </c>
      <c r="D225" s="233" t="str">
        <f>IF('Autres frais'!D224="","",'Autres frais'!D224)</f>
        <v/>
      </c>
      <c r="E225" s="233" t="str">
        <f>IF('Autres frais'!E224="","",'Autres frais'!E224)</f>
        <v/>
      </c>
      <c r="F225" s="233" t="str">
        <f>IF('Autres frais'!F224="","",'Autres frais'!F224)</f>
        <v/>
      </c>
      <c r="G225" s="42"/>
      <c r="H225" s="203" t="str">
        <f t="shared" si="10"/>
        <v/>
      </c>
      <c r="I225" s="89" t="str">
        <f t="shared" si="11"/>
        <v/>
      </c>
      <c r="J225" s="235" t="str">
        <f t="shared" si="12"/>
        <v/>
      </c>
      <c r="K225" s="206"/>
      <c r="L225" s="66"/>
    </row>
    <row r="226" spans="1:12" ht="20.100000000000001" customHeight="1" x14ac:dyDescent="0.25">
      <c r="A226" s="191">
        <v>220</v>
      </c>
      <c r="B226" s="201" t="str">
        <f>IF('Autres frais'!B225="","",'Autres frais'!B225)</f>
        <v/>
      </c>
      <c r="C226" s="201" t="str">
        <f>IF('Autres frais'!C225="","",'Autres frais'!C225)</f>
        <v/>
      </c>
      <c r="D226" s="233" t="str">
        <f>IF('Autres frais'!D225="","",'Autres frais'!D225)</f>
        <v/>
      </c>
      <c r="E226" s="233" t="str">
        <f>IF('Autres frais'!E225="","",'Autres frais'!E225)</f>
        <v/>
      </c>
      <c r="F226" s="233" t="str">
        <f>IF('Autres frais'!F225="","",'Autres frais'!F225)</f>
        <v/>
      </c>
      <c r="G226" s="42"/>
      <c r="H226" s="203" t="str">
        <f t="shared" si="10"/>
        <v/>
      </c>
      <c r="I226" s="89" t="str">
        <f t="shared" si="11"/>
        <v/>
      </c>
      <c r="J226" s="235" t="str">
        <f t="shared" si="12"/>
        <v/>
      </c>
      <c r="K226" s="206"/>
      <c r="L226" s="66"/>
    </row>
    <row r="227" spans="1:12" ht="20.100000000000001" customHeight="1" x14ac:dyDescent="0.25">
      <c r="A227" s="191">
        <v>221</v>
      </c>
      <c r="B227" s="201" t="str">
        <f>IF('Autres frais'!B226="","",'Autres frais'!B226)</f>
        <v/>
      </c>
      <c r="C227" s="201" t="str">
        <f>IF('Autres frais'!C226="","",'Autres frais'!C226)</f>
        <v/>
      </c>
      <c r="D227" s="233" t="str">
        <f>IF('Autres frais'!D226="","",'Autres frais'!D226)</f>
        <v/>
      </c>
      <c r="E227" s="233" t="str">
        <f>IF('Autres frais'!E226="","",'Autres frais'!E226)</f>
        <v/>
      </c>
      <c r="F227" s="233" t="str">
        <f>IF('Autres frais'!F226="","",'Autres frais'!F226)</f>
        <v/>
      </c>
      <c r="G227" s="42"/>
      <c r="H227" s="203" t="str">
        <f t="shared" si="10"/>
        <v/>
      </c>
      <c r="I227" s="89" t="str">
        <f t="shared" si="11"/>
        <v/>
      </c>
      <c r="J227" s="235" t="str">
        <f t="shared" si="12"/>
        <v/>
      </c>
      <c r="K227" s="206"/>
      <c r="L227" s="66"/>
    </row>
    <row r="228" spans="1:12" ht="20.100000000000001" customHeight="1" x14ac:dyDescent="0.25">
      <c r="A228" s="191">
        <v>222</v>
      </c>
      <c r="B228" s="201" t="str">
        <f>IF('Autres frais'!B227="","",'Autres frais'!B227)</f>
        <v/>
      </c>
      <c r="C228" s="201" t="str">
        <f>IF('Autres frais'!C227="","",'Autres frais'!C227)</f>
        <v/>
      </c>
      <c r="D228" s="233" t="str">
        <f>IF('Autres frais'!D227="","",'Autres frais'!D227)</f>
        <v/>
      </c>
      <c r="E228" s="233" t="str">
        <f>IF('Autres frais'!E227="","",'Autres frais'!E227)</f>
        <v/>
      </c>
      <c r="F228" s="233" t="str">
        <f>IF('Autres frais'!F227="","",'Autres frais'!F227)</f>
        <v/>
      </c>
      <c r="G228" s="42"/>
      <c r="H228" s="203" t="str">
        <f t="shared" si="10"/>
        <v/>
      </c>
      <c r="I228" s="89" t="str">
        <f t="shared" si="11"/>
        <v/>
      </c>
      <c r="J228" s="235" t="str">
        <f t="shared" si="12"/>
        <v/>
      </c>
      <c r="K228" s="206"/>
      <c r="L228" s="66"/>
    </row>
    <row r="229" spans="1:12" ht="20.100000000000001" customHeight="1" x14ac:dyDescent="0.25">
      <c r="A229" s="191">
        <v>223</v>
      </c>
      <c r="B229" s="201" t="str">
        <f>IF('Autres frais'!B228="","",'Autres frais'!B228)</f>
        <v/>
      </c>
      <c r="C229" s="201" t="str">
        <f>IF('Autres frais'!C228="","",'Autres frais'!C228)</f>
        <v/>
      </c>
      <c r="D229" s="233" t="str">
        <f>IF('Autres frais'!D228="","",'Autres frais'!D228)</f>
        <v/>
      </c>
      <c r="E229" s="233" t="str">
        <f>IF('Autres frais'!E228="","",'Autres frais'!E228)</f>
        <v/>
      </c>
      <c r="F229" s="233" t="str">
        <f>IF('Autres frais'!F228="","",'Autres frais'!F228)</f>
        <v/>
      </c>
      <c r="G229" s="42"/>
      <c r="H229" s="203" t="str">
        <f t="shared" si="10"/>
        <v/>
      </c>
      <c r="I229" s="89" t="str">
        <f t="shared" si="11"/>
        <v/>
      </c>
      <c r="J229" s="235" t="str">
        <f t="shared" si="12"/>
        <v/>
      </c>
      <c r="K229" s="206"/>
      <c r="L229" s="66"/>
    </row>
    <row r="230" spans="1:12" ht="20.100000000000001" customHeight="1" x14ac:dyDescent="0.25">
      <c r="A230" s="191">
        <v>224</v>
      </c>
      <c r="B230" s="201" t="str">
        <f>IF('Autres frais'!B229="","",'Autres frais'!B229)</f>
        <v/>
      </c>
      <c r="C230" s="201" t="str">
        <f>IF('Autres frais'!C229="","",'Autres frais'!C229)</f>
        <v/>
      </c>
      <c r="D230" s="233" t="str">
        <f>IF('Autres frais'!D229="","",'Autres frais'!D229)</f>
        <v/>
      </c>
      <c r="E230" s="233" t="str">
        <f>IF('Autres frais'!E229="","",'Autres frais'!E229)</f>
        <v/>
      </c>
      <c r="F230" s="233" t="str">
        <f>IF('Autres frais'!F229="","",'Autres frais'!F229)</f>
        <v/>
      </c>
      <c r="G230" s="42"/>
      <c r="H230" s="203" t="str">
        <f t="shared" si="10"/>
        <v/>
      </c>
      <c r="I230" s="89" t="str">
        <f t="shared" si="11"/>
        <v/>
      </c>
      <c r="J230" s="235" t="str">
        <f t="shared" si="12"/>
        <v/>
      </c>
      <c r="K230" s="206"/>
      <c r="L230" s="66"/>
    </row>
    <row r="231" spans="1:12" ht="20.100000000000001" customHeight="1" x14ac:dyDescent="0.25">
      <c r="A231" s="191">
        <v>225</v>
      </c>
      <c r="B231" s="201" t="str">
        <f>IF('Autres frais'!B230="","",'Autres frais'!B230)</f>
        <v/>
      </c>
      <c r="C231" s="201" t="str">
        <f>IF('Autres frais'!C230="","",'Autres frais'!C230)</f>
        <v/>
      </c>
      <c r="D231" s="233" t="str">
        <f>IF('Autres frais'!D230="","",'Autres frais'!D230)</f>
        <v/>
      </c>
      <c r="E231" s="233" t="str">
        <f>IF('Autres frais'!E230="","",'Autres frais'!E230)</f>
        <v/>
      </c>
      <c r="F231" s="233" t="str">
        <f>IF('Autres frais'!F230="","",'Autres frais'!F230)</f>
        <v/>
      </c>
      <c r="G231" s="42"/>
      <c r="H231" s="203" t="str">
        <f t="shared" si="10"/>
        <v/>
      </c>
      <c r="I231" s="89" t="str">
        <f t="shared" si="11"/>
        <v/>
      </c>
      <c r="J231" s="235" t="str">
        <f t="shared" si="12"/>
        <v/>
      </c>
      <c r="K231" s="206"/>
      <c r="L231" s="66"/>
    </row>
    <row r="232" spans="1:12" ht="20.100000000000001" customHeight="1" x14ac:dyDescent="0.25">
      <c r="A232" s="191">
        <v>226</v>
      </c>
      <c r="B232" s="201" t="str">
        <f>IF('Autres frais'!B231="","",'Autres frais'!B231)</f>
        <v/>
      </c>
      <c r="C232" s="201" t="str">
        <f>IF('Autres frais'!C231="","",'Autres frais'!C231)</f>
        <v/>
      </c>
      <c r="D232" s="233" t="str">
        <f>IF('Autres frais'!D231="","",'Autres frais'!D231)</f>
        <v/>
      </c>
      <c r="E232" s="233" t="str">
        <f>IF('Autres frais'!E231="","",'Autres frais'!E231)</f>
        <v/>
      </c>
      <c r="F232" s="233" t="str">
        <f>IF('Autres frais'!F231="","",'Autres frais'!F231)</f>
        <v/>
      </c>
      <c r="G232" s="42"/>
      <c r="H232" s="203" t="str">
        <f t="shared" si="10"/>
        <v/>
      </c>
      <c r="I232" s="89" t="str">
        <f t="shared" si="11"/>
        <v/>
      </c>
      <c r="J232" s="235" t="str">
        <f t="shared" si="12"/>
        <v/>
      </c>
      <c r="K232" s="206"/>
      <c r="L232" s="66"/>
    </row>
    <row r="233" spans="1:12" ht="20.100000000000001" customHeight="1" x14ac:dyDescent="0.25">
      <c r="A233" s="191">
        <v>227</v>
      </c>
      <c r="B233" s="201" t="str">
        <f>IF('Autres frais'!B232="","",'Autres frais'!B232)</f>
        <v/>
      </c>
      <c r="C233" s="201" t="str">
        <f>IF('Autres frais'!C232="","",'Autres frais'!C232)</f>
        <v/>
      </c>
      <c r="D233" s="233" t="str">
        <f>IF('Autres frais'!D232="","",'Autres frais'!D232)</f>
        <v/>
      </c>
      <c r="E233" s="233" t="str">
        <f>IF('Autres frais'!E232="","",'Autres frais'!E232)</f>
        <v/>
      </c>
      <c r="F233" s="233" t="str">
        <f>IF('Autres frais'!F232="","",'Autres frais'!F232)</f>
        <v/>
      </c>
      <c r="G233" s="42"/>
      <c r="H233" s="203" t="str">
        <f t="shared" si="10"/>
        <v/>
      </c>
      <c r="I233" s="89" t="str">
        <f t="shared" si="11"/>
        <v/>
      </c>
      <c r="J233" s="235" t="str">
        <f t="shared" si="12"/>
        <v/>
      </c>
      <c r="K233" s="206"/>
      <c r="L233" s="66"/>
    </row>
    <row r="234" spans="1:12" ht="20.100000000000001" customHeight="1" x14ac:dyDescent="0.25">
      <c r="A234" s="191">
        <v>228</v>
      </c>
      <c r="B234" s="201" t="str">
        <f>IF('Autres frais'!B233="","",'Autres frais'!B233)</f>
        <v/>
      </c>
      <c r="C234" s="201" t="str">
        <f>IF('Autres frais'!C233="","",'Autres frais'!C233)</f>
        <v/>
      </c>
      <c r="D234" s="233" t="str">
        <f>IF('Autres frais'!D233="","",'Autres frais'!D233)</f>
        <v/>
      </c>
      <c r="E234" s="233" t="str">
        <f>IF('Autres frais'!E233="","",'Autres frais'!E233)</f>
        <v/>
      </c>
      <c r="F234" s="233" t="str">
        <f>IF('Autres frais'!F233="","",'Autres frais'!F233)</f>
        <v/>
      </c>
      <c r="G234" s="42"/>
      <c r="H234" s="203" t="str">
        <f t="shared" si="10"/>
        <v/>
      </c>
      <c r="I234" s="89" t="str">
        <f t="shared" si="11"/>
        <v/>
      </c>
      <c r="J234" s="235" t="str">
        <f t="shared" si="12"/>
        <v/>
      </c>
      <c r="K234" s="206"/>
      <c r="L234" s="66"/>
    </row>
    <row r="235" spans="1:12" ht="20.100000000000001" customHeight="1" x14ac:dyDescent="0.25">
      <c r="A235" s="191">
        <v>229</v>
      </c>
      <c r="B235" s="201" t="str">
        <f>IF('Autres frais'!B234="","",'Autres frais'!B234)</f>
        <v/>
      </c>
      <c r="C235" s="201" t="str">
        <f>IF('Autres frais'!C234="","",'Autres frais'!C234)</f>
        <v/>
      </c>
      <c r="D235" s="233" t="str">
        <f>IF('Autres frais'!D234="","",'Autres frais'!D234)</f>
        <v/>
      </c>
      <c r="E235" s="233" t="str">
        <f>IF('Autres frais'!E234="","",'Autres frais'!E234)</f>
        <v/>
      </c>
      <c r="F235" s="233" t="str">
        <f>IF('Autres frais'!F234="","",'Autres frais'!F234)</f>
        <v/>
      </c>
      <c r="G235" s="42"/>
      <c r="H235" s="203" t="str">
        <f t="shared" si="10"/>
        <v/>
      </c>
      <c r="I235" s="89" t="str">
        <f t="shared" si="11"/>
        <v/>
      </c>
      <c r="J235" s="235" t="str">
        <f t="shared" si="12"/>
        <v/>
      </c>
      <c r="K235" s="206"/>
      <c r="L235" s="66"/>
    </row>
    <row r="236" spans="1:12" ht="20.100000000000001" customHeight="1" x14ac:dyDescent="0.25">
      <c r="A236" s="191">
        <v>230</v>
      </c>
      <c r="B236" s="201" t="str">
        <f>IF('Autres frais'!B235="","",'Autres frais'!B235)</f>
        <v/>
      </c>
      <c r="C236" s="201" t="str">
        <f>IF('Autres frais'!C235="","",'Autres frais'!C235)</f>
        <v/>
      </c>
      <c r="D236" s="233" t="str">
        <f>IF('Autres frais'!D235="","",'Autres frais'!D235)</f>
        <v/>
      </c>
      <c r="E236" s="233" t="str">
        <f>IF('Autres frais'!E235="","",'Autres frais'!E235)</f>
        <v/>
      </c>
      <c r="F236" s="233" t="str">
        <f>IF('Autres frais'!F235="","",'Autres frais'!F235)</f>
        <v/>
      </c>
      <c r="G236" s="42"/>
      <c r="H236" s="203" t="str">
        <f t="shared" si="10"/>
        <v/>
      </c>
      <c r="I236" s="89" t="str">
        <f t="shared" si="11"/>
        <v/>
      </c>
      <c r="J236" s="235" t="str">
        <f t="shared" si="12"/>
        <v/>
      </c>
      <c r="K236" s="206"/>
      <c r="L236" s="66"/>
    </row>
    <row r="237" spans="1:12" ht="20.100000000000001" customHeight="1" x14ac:dyDescent="0.25">
      <c r="A237" s="191">
        <v>231</v>
      </c>
      <c r="B237" s="201" t="str">
        <f>IF('Autres frais'!B236="","",'Autres frais'!B236)</f>
        <v/>
      </c>
      <c r="C237" s="201" t="str">
        <f>IF('Autres frais'!C236="","",'Autres frais'!C236)</f>
        <v/>
      </c>
      <c r="D237" s="233" t="str">
        <f>IF('Autres frais'!D236="","",'Autres frais'!D236)</f>
        <v/>
      </c>
      <c r="E237" s="233" t="str">
        <f>IF('Autres frais'!E236="","",'Autres frais'!E236)</f>
        <v/>
      </c>
      <c r="F237" s="233" t="str">
        <f>IF('Autres frais'!F236="","",'Autres frais'!F236)</f>
        <v/>
      </c>
      <c r="G237" s="42"/>
      <c r="H237" s="203" t="str">
        <f t="shared" si="10"/>
        <v/>
      </c>
      <c r="I237" s="89" t="str">
        <f t="shared" si="11"/>
        <v/>
      </c>
      <c r="J237" s="235" t="str">
        <f t="shared" si="12"/>
        <v/>
      </c>
      <c r="K237" s="206"/>
      <c r="L237" s="66"/>
    </row>
    <row r="238" spans="1:12" ht="20.100000000000001" customHeight="1" x14ac:dyDescent="0.25">
      <c r="A238" s="191">
        <v>232</v>
      </c>
      <c r="B238" s="201" t="str">
        <f>IF('Autres frais'!B237="","",'Autres frais'!B237)</f>
        <v/>
      </c>
      <c r="C238" s="201" t="str">
        <f>IF('Autres frais'!C237="","",'Autres frais'!C237)</f>
        <v/>
      </c>
      <c r="D238" s="233" t="str">
        <f>IF('Autres frais'!D237="","",'Autres frais'!D237)</f>
        <v/>
      </c>
      <c r="E238" s="233" t="str">
        <f>IF('Autres frais'!E237="","",'Autres frais'!E237)</f>
        <v/>
      </c>
      <c r="F238" s="233" t="str">
        <f>IF('Autres frais'!F237="","",'Autres frais'!F237)</f>
        <v/>
      </c>
      <c r="G238" s="42"/>
      <c r="H238" s="203" t="str">
        <f t="shared" si="10"/>
        <v/>
      </c>
      <c r="I238" s="89" t="str">
        <f t="shared" si="11"/>
        <v/>
      </c>
      <c r="J238" s="235" t="str">
        <f t="shared" si="12"/>
        <v/>
      </c>
      <c r="K238" s="206"/>
      <c r="L238" s="66"/>
    </row>
    <row r="239" spans="1:12" ht="20.100000000000001" customHeight="1" x14ac:dyDescent="0.25">
      <c r="A239" s="191">
        <v>233</v>
      </c>
      <c r="B239" s="201" t="str">
        <f>IF('Autres frais'!B238="","",'Autres frais'!B238)</f>
        <v/>
      </c>
      <c r="C239" s="201" t="str">
        <f>IF('Autres frais'!C238="","",'Autres frais'!C238)</f>
        <v/>
      </c>
      <c r="D239" s="233" t="str">
        <f>IF('Autres frais'!D238="","",'Autres frais'!D238)</f>
        <v/>
      </c>
      <c r="E239" s="233" t="str">
        <f>IF('Autres frais'!E238="","",'Autres frais'!E238)</f>
        <v/>
      </c>
      <c r="F239" s="233" t="str">
        <f>IF('Autres frais'!F238="","",'Autres frais'!F238)</f>
        <v/>
      </c>
      <c r="G239" s="42"/>
      <c r="H239" s="203" t="str">
        <f t="shared" si="10"/>
        <v/>
      </c>
      <c r="I239" s="89" t="str">
        <f t="shared" si="11"/>
        <v/>
      </c>
      <c r="J239" s="235" t="str">
        <f t="shared" si="12"/>
        <v/>
      </c>
      <c r="K239" s="206"/>
      <c r="L239" s="66"/>
    </row>
    <row r="240" spans="1:12" ht="20.100000000000001" customHeight="1" x14ac:dyDescent="0.25">
      <c r="A240" s="191">
        <v>234</v>
      </c>
      <c r="B240" s="201" t="str">
        <f>IF('Autres frais'!B239="","",'Autres frais'!B239)</f>
        <v/>
      </c>
      <c r="C240" s="201" t="str">
        <f>IF('Autres frais'!C239="","",'Autres frais'!C239)</f>
        <v/>
      </c>
      <c r="D240" s="233" t="str">
        <f>IF('Autres frais'!D239="","",'Autres frais'!D239)</f>
        <v/>
      </c>
      <c r="E240" s="233" t="str">
        <f>IF('Autres frais'!E239="","",'Autres frais'!E239)</f>
        <v/>
      </c>
      <c r="F240" s="233" t="str">
        <f>IF('Autres frais'!F239="","",'Autres frais'!F239)</f>
        <v/>
      </c>
      <c r="G240" s="42"/>
      <c r="H240" s="203" t="str">
        <f t="shared" si="10"/>
        <v/>
      </c>
      <c r="I240" s="89" t="str">
        <f t="shared" si="11"/>
        <v/>
      </c>
      <c r="J240" s="235" t="str">
        <f t="shared" si="12"/>
        <v/>
      </c>
      <c r="K240" s="206"/>
      <c r="L240" s="66"/>
    </row>
    <row r="241" spans="1:12" ht="20.100000000000001" customHeight="1" x14ac:dyDescent="0.25">
      <c r="A241" s="191">
        <v>235</v>
      </c>
      <c r="B241" s="201" t="str">
        <f>IF('Autres frais'!B240="","",'Autres frais'!B240)</f>
        <v/>
      </c>
      <c r="C241" s="201" t="str">
        <f>IF('Autres frais'!C240="","",'Autres frais'!C240)</f>
        <v/>
      </c>
      <c r="D241" s="233" t="str">
        <f>IF('Autres frais'!D240="","",'Autres frais'!D240)</f>
        <v/>
      </c>
      <c r="E241" s="233" t="str">
        <f>IF('Autres frais'!E240="","",'Autres frais'!E240)</f>
        <v/>
      </c>
      <c r="F241" s="233" t="str">
        <f>IF('Autres frais'!F240="","",'Autres frais'!F240)</f>
        <v/>
      </c>
      <c r="G241" s="42"/>
      <c r="H241" s="203" t="str">
        <f t="shared" si="10"/>
        <v/>
      </c>
      <c r="I241" s="89" t="str">
        <f t="shared" si="11"/>
        <v/>
      </c>
      <c r="J241" s="235" t="str">
        <f t="shared" si="12"/>
        <v/>
      </c>
      <c r="K241" s="206"/>
      <c r="L241" s="66"/>
    </row>
    <row r="242" spans="1:12" ht="20.100000000000001" customHeight="1" x14ac:dyDescent="0.25">
      <c r="A242" s="191">
        <v>236</v>
      </c>
      <c r="B242" s="201" t="str">
        <f>IF('Autres frais'!B241="","",'Autres frais'!B241)</f>
        <v/>
      </c>
      <c r="C242" s="201" t="str">
        <f>IF('Autres frais'!C241="","",'Autres frais'!C241)</f>
        <v/>
      </c>
      <c r="D242" s="233" t="str">
        <f>IF('Autres frais'!D241="","",'Autres frais'!D241)</f>
        <v/>
      </c>
      <c r="E242" s="233" t="str">
        <f>IF('Autres frais'!E241="","",'Autres frais'!E241)</f>
        <v/>
      </c>
      <c r="F242" s="233" t="str">
        <f>IF('Autres frais'!F241="","",'Autres frais'!F241)</f>
        <v/>
      </c>
      <c r="G242" s="42"/>
      <c r="H242" s="203" t="str">
        <f t="shared" si="10"/>
        <v/>
      </c>
      <c r="I242" s="89" t="str">
        <f t="shared" si="11"/>
        <v/>
      </c>
      <c r="J242" s="235" t="str">
        <f t="shared" si="12"/>
        <v/>
      </c>
      <c r="K242" s="206"/>
      <c r="L242" s="66"/>
    </row>
    <row r="243" spans="1:12" ht="20.100000000000001" customHeight="1" x14ac:dyDescent="0.25">
      <c r="A243" s="191">
        <v>237</v>
      </c>
      <c r="B243" s="201" t="str">
        <f>IF('Autres frais'!B242="","",'Autres frais'!B242)</f>
        <v/>
      </c>
      <c r="C243" s="201" t="str">
        <f>IF('Autres frais'!C242="","",'Autres frais'!C242)</f>
        <v/>
      </c>
      <c r="D243" s="233" t="str">
        <f>IF('Autres frais'!D242="","",'Autres frais'!D242)</f>
        <v/>
      </c>
      <c r="E243" s="233" t="str">
        <f>IF('Autres frais'!E242="","",'Autres frais'!E242)</f>
        <v/>
      </c>
      <c r="F243" s="233" t="str">
        <f>IF('Autres frais'!F242="","",'Autres frais'!F242)</f>
        <v/>
      </c>
      <c r="G243" s="42"/>
      <c r="H243" s="203" t="str">
        <f t="shared" si="10"/>
        <v/>
      </c>
      <c r="I243" s="89" t="str">
        <f t="shared" si="11"/>
        <v/>
      </c>
      <c r="J243" s="235" t="str">
        <f t="shared" si="12"/>
        <v/>
      </c>
      <c r="K243" s="206"/>
      <c r="L243" s="66"/>
    </row>
    <row r="244" spans="1:12" ht="20.100000000000001" customHeight="1" x14ac:dyDescent="0.25">
      <c r="A244" s="191">
        <v>238</v>
      </c>
      <c r="B244" s="201" t="str">
        <f>IF('Autres frais'!B243="","",'Autres frais'!B243)</f>
        <v/>
      </c>
      <c r="C244" s="201" t="str">
        <f>IF('Autres frais'!C243="","",'Autres frais'!C243)</f>
        <v/>
      </c>
      <c r="D244" s="233" t="str">
        <f>IF('Autres frais'!D243="","",'Autres frais'!D243)</f>
        <v/>
      </c>
      <c r="E244" s="233" t="str">
        <f>IF('Autres frais'!E243="","",'Autres frais'!E243)</f>
        <v/>
      </c>
      <c r="F244" s="233" t="str">
        <f>IF('Autres frais'!F243="","",'Autres frais'!F243)</f>
        <v/>
      </c>
      <c r="G244" s="42"/>
      <c r="H244" s="203" t="str">
        <f t="shared" si="10"/>
        <v/>
      </c>
      <c r="I244" s="89" t="str">
        <f t="shared" si="11"/>
        <v/>
      </c>
      <c r="J244" s="235" t="str">
        <f t="shared" si="12"/>
        <v/>
      </c>
      <c r="K244" s="206"/>
      <c r="L244" s="66"/>
    </row>
    <row r="245" spans="1:12" ht="20.100000000000001" customHeight="1" x14ac:dyDescent="0.25">
      <c r="A245" s="191">
        <v>239</v>
      </c>
      <c r="B245" s="201" t="str">
        <f>IF('Autres frais'!B244="","",'Autres frais'!B244)</f>
        <v/>
      </c>
      <c r="C245" s="201" t="str">
        <f>IF('Autres frais'!C244="","",'Autres frais'!C244)</f>
        <v/>
      </c>
      <c r="D245" s="233" t="str">
        <f>IF('Autres frais'!D244="","",'Autres frais'!D244)</f>
        <v/>
      </c>
      <c r="E245" s="233" t="str">
        <f>IF('Autres frais'!E244="","",'Autres frais'!E244)</f>
        <v/>
      </c>
      <c r="F245" s="233" t="str">
        <f>IF('Autres frais'!F244="","",'Autres frais'!F244)</f>
        <v/>
      </c>
      <c r="G245" s="42"/>
      <c r="H245" s="203" t="str">
        <f t="shared" si="10"/>
        <v/>
      </c>
      <c r="I245" s="89" t="str">
        <f t="shared" si="11"/>
        <v/>
      </c>
      <c r="J245" s="235" t="str">
        <f t="shared" si="12"/>
        <v/>
      </c>
      <c r="K245" s="206"/>
      <c r="L245" s="66"/>
    </row>
    <row r="246" spans="1:12" ht="20.100000000000001" customHeight="1" x14ac:dyDescent="0.25">
      <c r="A246" s="191">
        <v>240</v>
      </c>
      <c r="B246" s="201" t="str">
        <f>IF('Autres frais'!B245="","",'Autres frais'!B245)</f>
        <v/>
      </c>
      <c r="C246" s="201" t="str">
        <f>IF('Autres frais'!C245="","",'Autres frais'!C245)</f>
        <v/>
      </c>
      <c r="D246" s="233" t="str">
        <f>IF('Autres frais'!D245="","",'Autres frais'!D245)</f>
        <v/>
      </c>
      <c r="E246" s="233" t="str">
        <f>IF('Autres frais'!E245="","",'Autres frais'!E245)</f>
        <v/>
      </c>
      <c r="F246" s="233" t="str">
        <f>IF('Autres frais'!F245="","",'Autres frais'!F245)</f>
        <v/>
      </c>
      <c r="G246" s="42"/>
      <c r="H246" s="203" t="str">
        <f t="shared" si="10"/>
        <v/>
      </c>
      <c r="I246" s="89" t="str">
        <f t="shared" si="11"/>
        <v/>
      </c>
      <c r="J246" s="235" t="str">
        <f t="shared" si="12"/>
        <v/>
      </c>
      <c r="K246" s="206"/>
      <c r="L246" s="66"/>
    </row>
    <row r="247" spans="1:12" ht="20.100000000000001" customHeight="1" x14ac:dyDescent="0.25">
      <c r="A247" s="191">
        <v>241</v>
      </c>
      <c r="B247" s="201" t="str">
        <f>IF('Autres frais'!B246="","",'Autres frais'!B246)</f>
        <v/>
      </c>
      <c r="C247" s="201" t="str">
        <f>IF('Autres frais'!C246="","",'Autres frais'!C246)</f>
        <v/>
      </c>
      <c r="D247" s="233" t="str">
        <f>IF('Autres frais'!D246="","",'Autres frais'!D246)</f>
        <v/>
      </c>
      <c r="E247" s="233" t="str">
        <f>IF('Autres frais'!E246="","",'Autres frais'!E246)</f>
        <v/>
      </c>
      <c r="F247" s="233" t="str">
        <f>IF('Autres frais'!F246="","",'Autres frais'!F246)</f>
        <v/>
      </c>
      <c r="G247" s="42"/>
      <c r="H247" s="203" t="str">
        <f t="shared" si="10"/>
        <v/>
      </c>
      <c r="I247" s="89" t="str">
        <f t="shared" si="11"/>
        <v/>
      </c>
      <c r="J247" s="235" t="str">
        <f t="shared" si="12"/>
        <v/>
      </c>
      <c r="K247" s="206"/>
      <c r="L247" s="66"/>
    </row>
    <row r="248" spans="1:12" ht="20.100000000000001" customHeight="1" x14ac:dyDescent="0.25">
      <c r="A248" s="191">
        <v>242</v>
      </c>
      <c r="B248" s="201" t="str">
        <f>IF('Autres frais'!B247="","",'Autres frais'!B247)</f>
        <v/>
      </c>
      <c r="C248" s="201" t="str">
        <f>IF('Autres frais'!C247="","",'Autres frais'!C247)</f>
        <v/>
      </c>
      <c r="D248" s="233" t="str">
        <f>IF('Autres frais'!D247="","",'Autres frais'!D247)</f>
        <v/>
      </c>
      <c r="E248" s="233" t="str">
        <f>IF('Autres frais'!E247="","",'Autres frais'!E247)</f>
        <v/>
      </c>
      <c r="F248" s="233" t="str">
        <f>IF('Autres frais'!F247="","",'Autres frais'!F247)</f>
        <v/>
      </c>
      <c r="G248" s="42"/>
      <c r="H248" s="203" t="str">
        <f t="shared" si="10"/>
        <v/>
      </c>
      <c r="I248" s="89" t="str">
        <f t="shared" si="11"/>
        <v/>
      </c>
      <c r="J248" s="235" t="str">
        <f t="shared" si="12"/>
        <v/>
      </c>
      <c r="K248" s="206"/>
      <c r="L248" s="66"/>
    </row>
    <row r="249" spans="1:12" ht="20.100000000000001" customHeight="1" x14ac:dyDescent="0.25">
      <c r="A249" s="191">
        <v>243</v>
      </c>
      <c r="B249" s="201" t="str">
        <f>IF('Autres frais'!B248="","",'Autres frais'!B248)</f>
        <v/>
      </c>
      <c r="C249" s="201" t="str">
        <f>IF('Autres frais'!C248="","",'Autres frais'!C248)</f>
        <v/>
      </c>
      <c r="D249" s="233" t="str">
        <f>IF('Autres frais'!D248="","",'Autres frais'!D248)</f>
        <v/>
      </c>
      <c r="E249" s="233" t="str">
        <f>IF('Autres frais'!E248="","",'Autres frais'!E248)</f>
        <v/>
      </c>
      <c r="F249" s="233" t="str">
        <f>IF('Autres frais'!F248="","",'Autres frais'!F248)</f>
        <v/>
      </c>
      <c r="G249" s="42"/>
      <c r="H249" s="203" t="str">
        <f t="shared" si="10"/>
        <v/>
      </c>
      <c r="I249" s="89" t="str">
        <f t="shared" si="11"/>
        <v/>
      </c>
      <c r="J249" s="235" t="str">
        <f t="shared" si="12"/>
        <v/>
      </c>
      <c r="K249" s="206"/>
      <c r="L249" s="66"/>
    </row>
    <row r="250" spans="1:12" ht="20.100000000000001" customHeight="1" x14ac:dyDescent="0.25">
      <c r="A250" s="191">
        <v>244</v>
      </c>
      <c r="B250" s="201" t="str">
        <f>IF('Autres frais'!B249="","",'Autres frais'!B249)</f>
        <v/>
      </c>
      <c r="C250" s="201" t="str">
        <f>IF('Autres frais'!C249="","",'Autres frais'!C249)</f>
        <v/>
      </c>
      <c r="D250" s="233" t="str">
        <f>IF('Autres frais'!D249="","",'Autres frais'!D249)</f>
        <v/>
      </c>
      <c r="E250" s="233" t="str">
        <f>IF('Autres frais'!E249="","",'Autres frais'!E249)</f>
        <v/>
      </c>
      <c r="F250" s="233" t="str">
        <f>IF('Autres frais'!F249="","",'Autres frais'!F249)</f>
        <v/>
      </c>
      <c r="G250" s="42"/>
      <c r="H250" s="203" t="str">
        <f t="shared" si="10"/>
        <v/>
      </c>
      <c r="I250" s="89" t="str">
        <f t="shared" si="11"/>
        <v/>
      </c>
      <c r="J250" s="235" t="str">
        <f t="shared" si="12"/>
        <v/>
      </c>
      <c r="K250" s="206"/>
      <c r="L250" s="66"/>
    </row>
    <row r="251" spans="1:12" ht="20.100000000000001" customHeight="1" x14ac:dyDescent="0.25">
      <c r="A251" s="191">
        <v>245</v>
      </c>
      <c r="B251" s="201" t="str">
        <f>IF('Autres frais'!B250="","",'Autres frais'!B250)</f>
        <v/>
      </c>
      <c r="C251" s="201" t="str">
        <f>IF('Autres frais'!C250="","",'Autres frais'!C250)</f>
        <v/>
      </c>
      <c r="D251" s="233" t="str">
        <f>IF('Autres frais'!D250="","",'Autres frais'!D250)</f>
        <v/>
      </c>
      <c r="E251" s="233" t="str">
        <f>IF('Autres frais'!E250="","",'Autres frais'!E250)</f>
        <v/>
      </c>
      <c r="F251" s="233" t="str">
        <f>IF('Autres frais'!F250="","",'Autres frais'!F250)</f>
        <v/>
      </c>
      <c r="G251" s="42"/>
      <c r="H251" s="203" t="str">
        <f t="shared" si="10"/>
        <v/>
      </c>
      <c r="I251" s="89" t="str">
        <f t="shared" si="11"/>
        <v/>
      </c>
      <c r="J251" s="235" t="str">
        <f t="shared" si="12"/>
        <v/>
      </c>
      <c r="K251" s="206"/>
      <c r="L251" s="66"/>
    </row>
    <row r="252" spans="1:12" ht="20.100000000000001" customHeight="1" x14ac:dyDescent="0.25">
      <c r="A252" s="191">
        <v>246</v>
      </c>
      <c r="B252" s="201" t="str">
        <f>IF('Autres frais'!B251="","",'Autres frais'!B251)</f>
        <v/>
      </c>
      <c r="C252" s="201" t="str">
        <f>IF('Autres frais'!C251="","",'Autres frais'!C251)</f>
        <v/>
      </c>
      <c r="D252" s="233" t="str">
        <f>IF('Autres frais'!D251="","",'Autres frais'!D251)</f>
        <v/>
      </c>
      <c r="E252" s="233" t="str">
        <f>IF('Autres frais'!E251="","",'Autres frais'!E251)</f>
        <v/>
      </c>
      <c r="F252" s="233" t="str">
        <f>IF('Autres frais'!F251="","",'Autres frais'!F251)</f>
        <v/>
      </c>
      <c r="G252" s="42"/>
      <c r="H252" s="203" t="str">
        <f t="shared" si="10"/>
        <v/>
      </c>
      <c r="I252" s="89" t="str">
        <f t="shared" si="11"/>
        <v/>
      </c>
      <c r="J252" s="235" t="str">
        <f t="shared" si="12"/>
        <v/>
      </c>
      <c r="K252" s="206"/>
      <c r="L252" s="66"/>
    </row>
    <row r="253" spans="1:12" ht="20.100000000000001" customHeight="1" x14ac:dyDescent="0.25">
      <c r="A253" s="191">
        <v>247</v>
      </c>
      <c r="B253" s="201" t="str">
        <f>IF('Autres frais'!B252="","",'Autres frais'!B252)</f>
        <v/>
      </c>
      <c r="C253" s="201" t="str">
        <f>IF('Autres frais'!C252="","",'Autres frais'!C252)</f>
        <v/>
      </c>
      <c r="D253" s="233" t="str">
        <f>IF('Autres frais'!D252="","",'Autres frais'!D252)</f>
        <v/>
      </c>
      <c r="E253" s="233" t="str">
        <f>IF('Autres frais'!E252="","",'Autres frais'!E252)</f>
        <v/>
      </c>
      <c r="F253" s="233" t="str">
        <f>IF('Autres frais'!F252="","",'Autres frais'!F252)</f>
        <v/>
      </c>
      <c r="G253" s="42"/>
      <c r="H253" s="203" t="str">
        <f t="shared" si="10"/>
        <v/>
      </c>
      <c r="I253" s="89" t="str">
        <f t="shared" si="11"/>
        <v/>
      </c>
      <c r="J253" s="235" t="str">
        <f t="shared" si="12"/>
        <v/>
      </c>
      <c r="K253" s="206"/>
      <c r="L253" s="66"/>
    </row>
    <row r="254" spans="1:12" ht="20.100000000000001" customHeight="1" x14ac:dyDescent="0.25">
      <c r="A254" s="191">
        <v>248</v>
      </c>
      <c r="B254" s="201" t="str">
        <f>IF('Autres frais'!B253="","",'Autres frais'!B253)</f>
        <v/>
      </c>
      <c r="C254" s="201" t="str">
        <f>IF('Autres frais'!C253="","",'Autres frais'!C253)</f>
        <v/>
      </c>
      <c r="D254" s="233" t="str">
        <f>IF('Autres frais'!D253="","",'Autres frais'!D253)</f>
        <v/>
      </c>
      <c r="E254" s="233" t="str">
        <f>IF('Autres frais'!E253="","",'Autres frais'!E253)</f>
        <v/>
      </c>
      <c r="F254" s="233" t="str">
        <f>IF('Autres frais'!F253="","",'Autres frais'!F253)</f>
        <v/>
      </c>
      <c r="G254" s="42"/>
      <c r="H254" s="203" t="str">
        <f t="shared" si="10"/>
        <v/>
      </c>
      <c r="I254" s="89" t="str">
        <f t="shared" si="11"/>
        <v/>
      </c>
      <c r="J254" s="235" t="str">
        <f t="shared" si="12"/>
        <v/>
      </c>
      <c r="K254" s="206"/>
      <c r="L254" s="66"/>
    </row>
    <row r="255" spans="1:12" ht="20.100000000000001" customHeight="1" x14ac:dyDescent="0.25">
      <c r="A255" s="191">
        <v>249</v>
      </c>
      <c r="B255" s="201" t="str">
        <f>IF('Autres frais'!B254="","",'Autres frais'!B254)</f>
        <v/>
      </c>
      <c r="C255" s="201" t="str">
        <f>IF('Autres frais'!C254="","",'Autres frais'!C254)</f>
        <v/>
      </c>
      <c r="D255" s="233" t="str">
        <f>IF('Autres frais'!D254="","",'Autres frais'!D254)</f>
        <v/>
      </c>
      <c r="E255" s="233" t="str">
        <f>IF('Autres frais'!E254="","",'Autres frais'!E254)</f>
        <v/>
      </c>
      <c r="F255" s="233" t="str">
        <f>IF('Autres frais'!F254="","",'Autres frais'!F254)</f>
        <v/>
      </c>
      <c r="G255" s="42"/>
      <c r="H255" s="203" t="str">
        <f t="shared" si="10"/>
        <v/>
      </c>
      <c r="I255" s="89" t="str">
        <f t="shared" si="11"/>
        <v/>
      </c>
      <c r="J255" s="235" t="str">
        <f t="shared" si="12"/>
        <v/>
      </c>
      <c r="K255" s="206"/>
      <c r="L255" s="66"/>
    </row>
    <row r="256" spans="1:12" ht="20.100000000000001" customHeight="1" x14ac:dyDescent="0.25">
      <c r="A256" s="191">
        <v>250</v>
      </c>
      <c r="B256" s="201" t="str">
        <f>IF('Autres frais'!B255="","",'Autres frais'!B255)</f>
        <v/>
      </c>
      <c r="C256" s="201" t="str">
        <f>IF('Autres frais'!C255="","",'Autres frais'!C255)</f>
        <v/>
      </c>
      <c r="D256" s="233" t="str">
        <f>IF('Autres frais'!D255="","",'Autres frais'!D255)</f>
        <v/>
      </c>
      <c r="E256" s="233" t="str">
        <f>IF('Autres frais'!E255="","",'Autres frais'!E255)</f>
        <v/>
      </c>
      <c r="F256" s="233" t="str">
        <f>IF('Autres frais'!F255="","",'Autres frais'!F255)</f>
        <v/>
      </c>
      <c r="G256" s="42"/>
      <c r="H256" s="203" t="str">
        <f t="shared" si="10"/>
        <v/>
      </c>
      <c r="I256" s="89" t="str">
        <f t="shared" si="11"/>
        <v/>
      </c>
      <c r="J256" s="235" t="str">
        <f t="shared" si="12"/>
        <v/>
      </c>
      <c r="K256" s="206"/>
      <c r="L256" s="66"/>
    </row>
    <row r="257" spans="1:12" ht="20.100000000000001" customHeight="1" x14ac:dyDescent="0.25">
      <c r="A257" s="191">
        <v>251</v>
      </c>
      <c r="B257" s="201" t="str">
        <f>IF('Autres frais'!B256="","",'Autres frais'!B256)</f>
        <v/>
      </c>
      <c r="C257" s="201" t="str">
        <f>IF('Autres frais'!C256="","",'Autres frais'!C256)</f>
        <v/>
      </c>
      <c r="D257" s="233" t="str">
        <f>IF('Autres frais'!D256="","",'Autres frais'!D256)</f>
        <v/>
      </c>
      <c r="E257" s="233" t="str">
        <f>IF('Autres frais'!E256="","",'Autres frais'!E256)</f>
        <v/>
      </c>
      <c r="F257" s="233" t="str">
        <f>IF('Autres frais'!F256="","",'Autres frais'!F256)</f>
        <v/>
      </c>
      <c r="G257" s="42"/>
      <c r="H257" s="203" t="str">
        <f t="shared" si="10"/>
        <v/>
      </c>
      <c r="I257" s="89" t="str">
        <f t="shared" si="11"/>
        <v/>
      </c>
      <c r="J257" s="235" t="str">
        <f t="shared" si="12"/>
        <v/>
      </c>
      <c r="K257" s="206"/>
      <c r="L257" s="66"/>
    </row>
    <row r="258" spans="1:12" ht="20.100000000000001" customHeight="1" x14ac:dyDescent="0.25">
      <c r="A258" s="191">
        <v>252</v>
      </c>
      <c r="B258" s="201" t="str">
        <f>IF('Autres frais'!B257="","",'Autres frais'!B257)</f>
        <v/>
      </c>
      <c r="C258" s="201" t="str">
        <f>IF('Autres frais'!C257="","",'Autres frais'!C257)</f>
        <v/>
      </c>
      <c r="D258" s="233" t="str">
        <f>IF('Autres frais'!D257="","",'Autres frais'!D257)</f>
        <v/>
      </c>
      <c r="E258" s="233" t="str">
        <f>IF('Autres frais'!E257="","",'Autres frais'!E257)</f>
        <v/>
      </c>
      <c r="F258" s="233" t="str">
        <f>IF('Autres frais'!F257="","",'Autres frais'!F257)</f>
        <v/>
      </c>
      <c r="G258" s="42"/>
      <c r="H258" s="203" t="str">
        <f t="shared" si="10"/>
        <v/>
      </c>
      <c r="I258" s="89" t="str">
        <f t="shared" si="11"/>
        <v/>
      </c>
      <c r="J258" s="235" t="str">
        <f t="shared" si="12"/>
        <v/>
      </c>
      <c r="K258" s="206"/>
      <c r="L258" s="66"/>
    </row>
    <row r="259" spans="1:12" ht="20.100000000000001" customHeight="1" x14ac:dyDescent="0.25">
      <c r="A259" s="191">
        <v>253</v>
      </c>
      <c r="B259" s="201" t="str">
        <f>IF('Autres frais'!B258="","",'Autres frais'!B258)</f>
        <v/>
      </c>
      <c r="C259" s="201" t="str">
        <f>IF('Autres frais'!C258="","",'Autres frais'!C258)</f>
        <v/>
      </c>
      <c r="D259" s="233" t="str">
        <f>IF('Autres frais'!D258="","",'Autres frais'!D258)</f>
        <v/>
      </c>
      <c r="E259" s="233" t="str">
        <f>IF('Autres frais'!E258="","",'Autres frais'!E258)</f>
        <v/>
      </c>
      <c r="F259" s="233" t="str">
        <f>IF('Autres frais'!F258="","",'Autres frais'!F258)</f>
        <v/>
      </c>
      <c r="G259" s="42"/>
      <c r="H259" s="203" t="str">
        <f t="shared" si="10"/>
        <v/>
      </c>
      <c r="I259" s="89" t="str">
        <f t="shared" si="11"/>
        <v/>
      </c>
      <c r="J259" s="235" t="str">
        <f t="shared" si="12"/>
        <v/>
      </c>
      <c r="K259" s="206"/>
      <c r="L259" s="66"/>
    </row>
    <row r="260" spans="1:12" ht="20.100000000000001" customHeight="1" x14ac:dyDescent="0.25">
      <c r="A260" s="191">
        <v>254</v>
      </c>
      <c r="B260" s="201" t="str">
        <f>IF('Autres frais'!B259="","",'Autres frais'!B259)</f>
        <v/>
      </c>
      <c r="C260" s="201" t="str">
        <f>IF('Autres frais'!C259="","",'Autres frais'!C259)</f>
        <v/>
      </c>
      <c r="D260" s="233" t="str">
        <f>IF('Autres frais'!D259="","",'Autres frais'!D259)</f>
        <v/>
      </c>
      <c r="E260" s="233" t="str">
        <f>IF('Autres frais'!E259="","",'Autres frais'!E259)</f>
        <v/>
      </c>
      <c r="F260" s="233" t="str">
        <f>IF('Autres frais'!F259="","",'Autres frais'!F259)</f>
        <v/>
      </c>
      <c r="G260" s="42"/>
      <c r="H260" s="203" t="str">
        <f t="shared" si="10"/>
        <v/>
      </c>
      <c r="I260" s="89" t="str">
        <f t="shared" si="11"/>
        <v/>
      </c>
      <c r="J260" s="235" t="str">
        <f t="shared" si="12"/>
        <v/>
      </c>
      <c r="K260" s="206"/>
      <c r="L260" s="66"/>
    </row>
    <row r="261" spans="1:12" ht="20.100000000000001" customHeight="1" x14ac:dyDescent="0.25">
      <c r="A261" s="191">
        <v>255</v>
      </c>
      <c r="B261" s="201" t="str">
        <f>IF('Autres frais'!B260="","",'Autres frais'!B260)</f>
        <v/>
      </c>
      <c r="C261" s="201" t="str">
        <f>IF('Autres frais'!C260="","",'Autres frais'!C260)</f>
        <v/>
      </c>
      <c r="D261" s="233" t="str">
        <f>IF('Autres frais'!D260="","",'Autres frais'!D260)</f>
        <v/>
      </c>
      <c r="E261" s="233" t="str">
        <f>IF('Autres frais'!E260="","",'Autres frais'!E260)</f>
        <v/>
      </c>
      <c r="F261" s="233" t="str">
        <f>IF('Autres frais'!F260="","",'Autres frais'!F260)</f>
        <v/>
      </c>
      <c r="G261" s="42"/>
      <c r="H261" s="203" t="str">
        <f t="shared" si="10"/>
        <v/>
      </c>
      <c r="I261" s="89" t="str">
        <f t="shared" si="11"/>
        <v/>
      </c>
      <c r="J261" s="235" t="str">
        <f t="shared" si="12"/>
        <v/>
      </c>
      <c r="K261" s="206"/>
      <c r="L261" s="66"/>
    </row>
    <row r="262" spans="1:12" ht="20.100000000000001" customHeight="1" x14ac:dyDescent="0.25">
      <c r="A262" s="191">
        <v>256</v>
      </c>
      <c r="B262" s="201" t="str">
        <f>IF('Autres frais'!B261="","",'Autres frais'!B261)</f>
        <v/>
      </c>
      <c r="C262" s="201" t="str">
        <f>IF('Autres frais'!C261="","",'Autres frais'!C261)</f>
        <v/>
      </c>
      <c r="D262" s="233" t="str">
        <f>IF('Autres frais'!D261="","",'Autres frais'!D261)</f>
        <v/>
      </c>
      <c r="E262" s="233" t="str">
        <f>IF('Autres frais'!E261="","",'Autres frais'!E261)</f>
        <v/>
      </c>
      <c r="F262" s="233" t="str">
        <f>IF('Autres frais'!F261="","",'Autres frais'!F261)</f>
        <v/>
      </c>
      <c r="G262" s="42"/>
      <c r="H262" s="203" t="str">
        <f t="shared" si="10"/>
        <v/>
      </c>
      <c r="I262" s="89" t="str">
        <f t="shared" si="11"/>
        <v/>
      </c>
      <c r="J262" s="235" t="str">
        <f t="shared" si="12"/>
        <v/>
      </c>
      <c r="K262" s="206"/>
      <c r="L262" s="66"/>
    </row>
    <row r="263" spans="1:12" ht="20.100000000000001" customHeight="1" x14ac:dyDescent="0.25">
      <c r="A263" s="191">
        <v>257</v>
      </c>
      <c r="B263" s="201" t="str">
        <f>IF('Autres frais'!B262="","",'Autres frais'!B262)</f>
        <v/>
      </c>
      <c r="C263" s="201" t="str">
        <f>IF('Autres frais'!C262="","",'Autres frais'!C262)</f>
        <v/>
      </c>
      <c r="D263" s="233" t="str">
        <f>IF('Autres frais'!D262="","",'Autres frais'!D262)</f>
        <v/>
      </c>
      <c r="E263" s="233" t="str">
        <f>IF('Autres frais'!E262="","",'Autres frais'!E262)</f>
        <v/>
      </c>
      <c r="F263" s="233" t="str">
        <f>IF('Autres frais'!F262="","",'Autres frais'!F262)</f>
        <v/>
      </c>
      <c r="G263" s="42"/>
      <c r="H263" s="203" t="str">
        <f t="shared" si="10"/>
        <v/>
      </c>
      <c r="I263" s="89" t="str">
        <f t="shared" si="11"/>
        <v/>
      </c>
      <c r="J263" s="235" t="str">
        <f t="shared" si="12"/>
        <v/>
      </c>
      <c r="K263" s="206"/>
      <c r="L263" s="66"/>
    </row>
    <row r="264" spans="1:12" ht="20.100000000000001" customHeight="1" x14ac:dyDescent="0.25">
      <c r="A264" s="191">
        <v>258</v>
      </c>
      <c r="B264" s="201" t="str">
        <f>IF('Autres frais'!B263="","",'Autres frais'!B263)</f>
        <v/>
      </c>
      <c r="C264" s="201" t="str">
        <f>IF('Autres frais'!C263="","",'Autres frais'!C263)</f>
        <v/>
      </c>
      <c r="D264" s="233" t="str">
        <f>IF('Autres frais'!D263="","",'Autres frais'!D263)</f>
        <v/>
      </c>
      <c r="E264" s="233" t="str">
        <f>IF('Autres frais'!E263="","",'Autres frais'!E263)</f>
        <v/>
      </c>
      <c r="F264" s="233" t="str">
        <f>IF('Autres frais'!F263="","",'Autres frais'!F263)</f>
        <v/>
      </c>
      <c r="G264" s="42"/>
      <c r="H264" s="203" t="str">
        <f t="shared" ref="H264:H327" si="13">IF($G264="","",IF($G264&gt;MAX($D264:$F264),"Le montant éligible ne peut etre supérieur au montant présenté",""))</f>
        <v/>
      </c>
      <c r="I264" s="89" t="str">
        <f t="shared" ref="I264:I327" si="14">IF(G264="","",MIN(D264,E264,F264)*1.15)</f>
        <v/>
      </c>
      <c r="J264" s="235" t="str">
        <f t="shared" ref="J264:J327" si="15">IF(I264="","",MIN(G264,I264))</f>
        <v/>
      </c>
      <c r="K264" s="206"/>
      <c r="L264" s="66"/>
    </row>
    <row r="265" spans="1:12" ht="20.100000000000001" customHeight="1" x14ac:dyDescent="0.25">
      <c r="A265" s="191">
        <v>259</v>
      </c>
      <c r="B265" s="201" t="str">
        <f>IF('Autres frais'!B264="","",'Autres frais'!B264)</f>
        <v/>
      </c>
      <c r="C265" s="201" t="str">
        <f>IF('Autres frais'!C264="","",'Autres frais'!C264)</f>
        <v/>
      </c>
      <c r="D265" s="233" t="str">
        <f>IF('Autres frais'!D264="","",'Autres frais'!D264)</f>
        <v/>
      </c>
      <c r="E265" s="233" t="str">
        <f>IF('Autres frais'!E264="","",'Autres frais'!E264)</f>
        <v/>
      </c>
      <c r="F265" s="233" t="str">
        <f>IF('Autres frais'!F264="","",'Autres frais'!F264)</f>
        <v/>
      </c>
      <c r="G265" s="42"/>
      <c r="H265" s="203" t="str">
        <f t="shared" si="13"/>
        <v/>
      </c>
      <c r="I265" s="89" t="str">
        <f t="shared" si="14"/>
        <v/>
      </c>
      <c r="J265" s="235" t="str">
        <f t="shared" si="15"/>
        <v/>
      </c>
      <c r="K265" s="206"/>
      <c r="L265" s="66"/>
    </row>
    <row r="266" spans="1:12" ht="20.100000000000001" customHeight="1" x14ac:dyDescent="0.25">
      <c r="A266" s="191">
        <v>260</v>
      </c>
      <c r="B266" s="201" t="str">
        <f>IF('Autres frais'!B265="","",'Autres frais'!B265)</f>
        <v/>
      </c>
      <c r="C266" s="201" t="str">
        <f>IF('Autres frais'!C265="","",'Autres frais'!C265)</f>
        <v/>
      </c>
      <c r="D266" s="233" t="str">
        <f>IF('Autres frais'!D265="","",'Autres frais'!D265)</f>
        <v/>
      </c>
      <c r="E266" s="233" t="str">
        <f>IF('Autres frais'!E265="","",'Autres frais'!E265)</f>
        <v/>
      </c>
      <c r="F266" s="233" t="str">
        <f>IF('Autres frais'!F265="","",'Autres frais'!F265)</f>
        <v/>
      </c>
      <c r="G266" s="42"/>
      <c r="H266" s="203" t="str">
        <f t="shared" si="13"/>
        <v/>
      </c>
      <c r="I266" s="89" t="str">
        <f t="shared" si="14"/>
        <v/>
      </c>
      <c r="J266" s="235" t="str">
        <f t="shared" si="15"/>
        <v/>
      </c>
      <c r="K266" s="206"/>
      <c r="L266" s="66"/>
    </row>
    <row r="267" spans="1:12" ht="20.100000000000001" customHeight="1" x14ac:dyDescent="0.25">
      <c r="A267" s="191">
        <v>261</v>
      </c>
      <c r="B267" s="201" t="str">
        <f>IF('Autres frais'!B266="","",'Autres frais'!B266)</f>
        <v/>
      </c>
      <c r="C267" s="201" t="str">
        <f>IF('Autres frais'!C266="","",'Autres frais'!C266)</f>
        <v/>
      </c>
      <c r="D267" s="233" t="str">
        <f>IF('Autres frais'!D266="","",'Autres frais'!D266)</f>
        <v/>
      </c>
      <c r="E267" s="233" t="str">
        <f>IF('Autres frais'!E266="","",'Autres frais'!E266)</f>
        <v/>
      </c>
      <c r="F267" s="233" t="str">
        <f>IF('Autres frais'!F266="","",'Autres frais'!F266)</f>
        <v/>
      </c>
      <c r="G267" s="42"/>
      <c r="H267" s="203" t="str">
        <f t="shared" si="13"/>
        <v/>
      </c>
      <c r="I267" s="89" t="str">
        <f t="shared" si="14"/>
        <v/>
      </c>
      <c r="J267" s="235" t="str">
        <f t="shared" si="15"/>
        <v/>
      </c>
      <c r="K267" s="206"/>
      <c r="L267" s="66"/>
    </row>
    <row r="268" spans="1:12" ht="20.100000000000001" customHeight="1" x14ac:dyDescent="0.25">
      <c r="A268" s="191">
        <v>262</v>
      </c>
      <c r="B268" s="201" t="str">
        <f>IF('Autres frais'!B267="","",'Autres frais'!B267)</f>
        <v/>
      </c>
      <c r="C268" s="201" t="str">
        <f>IF('Autres frais'!C267="","",'Autres frais'!C267)</f>
        <v/>
      </c>
      <c r="D268" s="233" t="str">
        <f>IF('Autres frais'!D267="","",'Autres frais'!D267)</f>
        <v/>
      </c>
      <c r="E268" s="233" t="str">
        <f>IF('Autres frais'!E267="","",'Autres frais'!E267)</f>
        <v/>
      </c>
      <c r="F268" s="233" t="str">
        <f>IF('Autres frais'!F267="","",'Autres frais'!F267)</f>
        <v/>
      </c>
      <c r="G268" s="42"/>
      <c r="H268" s="203" t="str">
        <f t="shared" si="13"/>
        <v/>
      </c>
      <c r="I268" s="89" t="str">
        <f t="shared" si="14"/>
        <v/>
      </c>
      <c r="J268" s="235" t="str">
        <f t="shared" si="15"/>
        <v/>
      </c>
      <c r="K268" s="206"/>
      <c r="L268" s="66"/>
    </row>
    <row r="269" spans="1:12" ht="20.100000000000001" customHeight="1" x14ac:dyDescent="0.25">
      <c r="A269" s="191">
        <v>263</v>
      </c>
      <c r="B269" s="201" t="str">
        <f>IF('Autres frais'!B268="","",'Autres frais'!B268)</f>
        <v/>
      </c>
      <c r="C269" s="201" t="str">
        <f>IF('Autres frais'!C268="","",'Autres frais'!C268)</f>
        <v/>
      </c>
      <c r="D269" s="233" t="str">
        <f>IF('Autres frais'!D268="","",'Autres frais'!D268)</f>
        <v/>
      </c>
      <c r="E269" s="233" t="str">
        <f>IF('Autres frais'!E268="","",'Autres frais'!E268)</f>
        <v/>
      </c>
      <c r="F269" s="233" t="str">
        <f>IF('Autres frais'!F268="","",'Autres frais'!F268)</f>
        <v/>
      </c>
      <c r="G269" s="42"/>
      <c r="H269" s="203" t="str">
        <f t="shared" si="13"/>
        <v/>
      </c>
      <c r="I269" s="89" t="str">
        <f t="shared" si="14"/>
        <v/>
      </c>
      <c r="J269" s="235" t="str">
        <f t="shared" si="15"/>
        <v/>
      </c>
      <c r="K269" s="206"/>
      <c r="L269" s="66"/>
    </row>
    <row r="270" spans="1:12" ht="20.100000000000001" customHeight="1" x14ac:dyDescent="0.25">
      <c r="A270" s="191">
        <v>264</v>
      </c>
      <c r="B270" s="201" t="str">
        <f>IF('Autres frais'!B269="","",'Autres frais'!B269)</f>
        <v/>
      </c>
      <c r="C270" s="201" t="str">
        <f>IF('Autres frais'!C269="","",'Autres frais'!C269)</f>
        <v/>
      </c>
      <c r="D270" s="233" t="str">
        <f>IF('Autres frais'!D269="","",'Autres frais'!D269)</f>
        <v/>
      </c>
      <c r="E270" s="233" t="str">
        <f>IF('Autres frais'!E269="","",'Autres frais'!E269)</f>
        <v/>
      </c>
      <c r="F270" s="233" t="str">
        <f>IF('Autres frais'!F269="","",'Autres frais'!F269)</f>
        <v/>
      </c>
      <c r="G270" s="42"/>
      <c r="H270" s="203" t="str">
        <f t="shared" si="13"/>
        <v/>
      </c>
      <c r="I270" s="89" t="str">
        <f t="shared" si="14"/>
        <v/>
      </c>
      <c r="J270" s="235" t="str">
        <f t="shared" si="15"/>
        <v/>
      </c>
      <c r="K270" s="206"/>
      <c r="L270" s="66"/>
    </row>
    <row r="271" spans="1:12" ht="20.100000000000001" customHeight="1" x14ac:dyDescent="0.25">
      <c r="A271" s="191">
        <v>265</v>
      </c>
      <c r="B271" s="201" t="str">
        <f>IF('Autres frais'!B270="","",'Autres frais'!B270)</f>
        <v/>
      </c>
      <c r="C271" s="201" t="str">
        <f>IF('Autres frais'!C270="","",'Autres frais'!C270)</f>
        <v/>
      </c>
      <c r="D271" s="233" t="str">
        <f>IF('Autres frais'!D270="","",'Autres frais'!D270)</f>
        <v/>
      </c>
      <c r="E271" s="233" t="str">
        <f>IF('Autres frais'!E270="","",'Autres frais'!E270)</f>
        <v/>
      </c>
      <c r="F271" s="233" t="str">
        <f>IF('Autres frais'!F270="","",'Autres frais'!F270)</f>
        <v/>
      </c>
      <c r="G271" s="42"/>
      <c r="H271" s="203" t="str">
        <f t="shared" si="13"/>
        <v/>
      </c>
      <c r="I271" s="89" t="str">
        <f t="shared" si="14"/>
        <v/>
      </c>
      <c r="J271" s="235" t="str">
        <f t="shared" si="15"/>
        <v/>
      </c>
      <c r="K271" s="206"/>
      <c r="L271" s="66"/>
    </row>
    <row r="272" spans="1:12" ht="20.100000000000001" customHeight="1" x14ac:dyDescent="0.25">
      <c r="A272" s="191">
        <v>266</v>
      </c>
      <c r="B272" s="201" t="str">
        <f>IF('Autres frais'!B271="","",'Autres frais'!B271)</f>
        <v/>
      </c>
      <c r="C272" s="201" t="str">
        <f>IF('Autres frais'!C271="","",'Autres frais'!C271)</f>
        <v/>
      </c>
      <c r="D272" s="233" t="str">
        <f>IF('Autres frais'!D271="","",'Autres frais'!D271)</f>
        <v/>
      </c>
      <c r="E272" s="233" t="str">
        <f>IF('Autres frais'!E271="","",'Autres frais'!E271)</f>
        <v/>
      </c>
      <c r="F272" s="233" t="str">
        <f>IF('Autres frais'!F271="","",'Autres frais'!F271)</f>
        <v/>
      </c>
      <c r="G272" s="42"/>
      <c r="H272" s="203" t="str">
        <f t="shared" si="13"/>
        <v/>
      </c>
      <c r="I272" s="89" t="str">
        <f t="shared" si="14"/>
        <v/>
      </c>
      <c r="J272" s="235" t="str">
        <f t="shared" si="15"/>
        <v/>
      </c>
      <c r="K272" s="206"/>
      <c r="L272" s="66"/>
    </row>
    <row r="273" spans="1:12" ht="20.100000000000001" customHeight="1" x14ac:dyDescent="0.25">
      <c r="A273" s="191">
        <v>267</v>
      </c>
      <c r="B273" s="201" t="str">
        <f>IF('Autres frais'!B272="","",'Autres frais'!B272)</f>
        <v/>
      </c>
      <c r="C273" s="201" t="str">
        <f>IF('Autres frais'!C272="","",'Autres frais'!C272)</f>
        <v/>
      </c>
      <c r="D273" s="233" t="str">
        <f>IF('Autres frais'!D272="","",'Autres frais'!D272)</f>
        <v/>
      </c>
      <c r="E273" s="233" t="str">
        <f>IF('Autres frais'!E272="","",'Autres frais'!E272)</f>
        <v/>
      </c>
      <c r="F273" s="233" t="str">
        <f>IF('Autres frais'!F272="","",'Autres frais'!F272)</f>
        <v/>
      </c>
      <c r="G273" s="42"/>
      <c r="H273" s="203" t="str">
        <f t="shared" si="13"/>
        <v/>
      </c>
      <c r="I273" s="89" t="str">
        <f t="shared" si="14"/>
        <v/>
      </c>
      <c r="J273" s="235" t="str">
        <f t="shared" si="15"/>
        <v/>
      </c>
      <c r="K273" s="206"/>
      <c r="L273" s="66"/>
    </row>
    <row r="274" spans="1:12" ht="20.100000000000001" customHeight="1" x14ac:dyDescent="0.25">
      <c r="A274" s="191">
        <v>268</v>
      </c>
      <c r="B274" s="201" t="str">
        <f>IF('Autres frais'!B273="","",'Autres frais'!B273)</f>
        <v/>
      </c>
      <c r="C274" s="201" t="str">
        <f>IF('Autres frais'!C273="","",'Autres frais'!C273)</f>
        <v/>
      </c>
      <c r="D274" s="233" t="str">
        <f>IF('Autres frais'!D273="","",'Autres frais'!D273)</f>
        <v/>
      </c>
      <c r="E274" s="233" t="str">
        <f>IF('Autres frais'!E273="","",'Autres frais'!E273)</f>
        <v/>
      </c>
      <c r="F274" s="233" t="str">
        <f>IF('Autres frais'!F273="","",'Autres frais'!F273)</f>
        <v/>
      </c>
      <c r="G274" s="42"/>
      <c r="H274" s="203" t="str">
        <f t="shared" si="13"/>
        <v/>
      </c>
      <c r="I274" s="89" t="str">
        <f t="shared" si="14"/>
        <v/>
      </c>
      <c r="J274" s="235" t="str">
        <f t="shared" si="15"/>
        <v/>
      </c>
      <c r="K274" s="206"/>
      <c r="L274" s="66"/>
    </row>
    <row r="275" spans="1:12" ht="20.100000000000001" customHeight="1" x14ac:dyDescent="0.25">
      <c r="A275" s="191">
        <v>269</v>
      </c>
      <c r="B275" s="201" t="str">
        <f>IF('Autres frais'!B274="","",'Autres frais'!B274)</f>
        <v/>
      </c>
      <c r="C275" s="201" t="str">
        <f>IF('Autres frais'!C274="","",'Autres frais'!C274)</f>
        <v/>
      </c>
      <c r="D275" s="233" t="str">
        <f>IF('Autres frais'!D274="","",'Autres frais'!D274)</f>
        <v/>
      </c>
      <c r="E275" s="233" t="str">
        <f>IF('Autres frais'!E274="","",'Autres frais'!E274)</f>
        <v/>
      </c>
      <c r="F275" s="233" t="str">
        <f>IF('Autres frais'!F274="","",'Autres frais'!F274)</f>
        <v/>
      </c>
      <c r="G275" s="42"/>
      <c r="H275" s="203" t="str">
        <f t="shared" si="13"/>
        <v/>
      </c>
      <c r="I275" s="89" t="str">
        <f t="shared" si="14"/>
        <v/>
      </c>
      <c r="J275" s="235" t="str">
        <f t="shared" si="15"/>
        <v/>
      </c>
      <c r="K275" s="206"/>
      <c r="L275" s="66"/>
    </row>
    <row r="276" spans="1:12" ht="20.100000000000001" customHeight="1" x14ac:dyDescent="0.25">
      <c r="A276" s="191">
        <v>270</v>
      </c>
      <c r="B276" s="201" t="str">
        <f>IF('Autres frais'!B275="","",'Autres frais'!B275)</f>
        <v/>
      </c>
      <c r="C276" s="201" t="str">
        <f>IF('Autres frais'!C275="","",'Autres frais'!C275)</f>
        <v/>
      </c>
      <c r="D276" s="233" t="str">
        <f>IF('Autres frais'!D275="","",'Autres frais'!D275)</f>
        <v/>
      </c>
      <c r="E276" s="233" t="str">
        <f>IF('Autres frais'!E275="","",'Autres frais'!E275)</f>
        <v/>
      </c>
      <c r="F276" s="233" t="str">
        <f>IF('Autres frais'!F275="","",'Autres frais'!F275)</f>
        <v/>
      </c>
      <c r="G276" s="42"/>
      <c r="H276" s="203" t="str">
        <f t="shared" si="13"/>
        <v/>
      </c>
      <c r="I276" s="89" t="str">
        <f t="shared" si="14"/>
        <v/>
      </c>
      <c r="J276" s="235" t="str">
        <f t="shared" si="15"/>
        <v/>
      </c>
      <c r="K276" s="206"/>
      <c r="L276" s="66"/>
    </row>
    <row r="277" spans="1:12" ht="20.100000000000001" customHeight="1" x14ac:dyDescent="0.25">
      <c r="A277" s="191">
        <v>271</v>
      </c>
      <c r="B277" s="201" t="str">
        <f>IF('Autres frais'!B276="","",'Autres frais'!B276)</f>
        <v/>
      </c>
      <c r="C277" s="201" t="str">
        <f>IF('Autres frais'!C276="","",'Autres frais'!C276)</f>
        <v/>
      </c>
      <c r="D277" s="233" t="str">
        <f>IF('Autres frais'!D276="","",'Autres frais'!D276)</f>
        <v/>
      </c>
      <c r="E277" s="233" t="str">
        <f>IF('Autres frais'!E276="","",'Autres frais'!E276)</f>
        <v/>
      </c>
      <c r="F277" s="233" t="str">
        <f>IF('Autres frais'!F276="","",'Autres frais'!F276)</f>
        <v/>
      </c>
      <c r="G277" s="42"/>
      <c r="H277" s="203" t="str">
        <f t="shared" si="13"/>
        <v/>
      </c>
      <c r="I277" s="89" t="str">
        <f t="shared" si="14"/>
        <v/>
      </c>
      <c r="J277" s="235" t="str">
        <f t="shared" si="15"/>
        <v/>
      </c>
      <c r="K277" s="206"/>
      <c r="L277" s="66"/>
    </row>
    <row r="278" spans="1:12" ht="20.100000000000001" customHeight="1" x14ac:dyDescent="0.25">
      <c r="A278" s="191">
        <v>272</v>
      </c>
      <c r="B278" s="201" t="str">
        <f>IF('Autres frais'!B277="","",'Autres frais'!B277)</f>
        <v/>
      </c>
      <c r="C278" s="201" t="str">
        <f>IF('Autres frais'!C277="","",'Autres frais'!C277)</f>
        <v/>
      </c>
      <c r="D278" s="233" t="str">
        <f>IF('Autres frais'!D277="","",'Autres frais'!D277)</f>
        <v/>
      </c>
      <c r="E278" s="233" t="str">
        <f>IF('Autres frais'!E277="","",'Autres frais'!E277)</f>
        <v/>
      </c>
      <c r="F278" s="233" t="str">
        <f>IF('Autres frais'!F277="","",'Autres frais'!F277)</f>
        <v/>
      </c>
      <c r="G278" s="42"/>
      <c r="H278" s="203" t="str">
        <f t="shared" si="13"/>
        <v/>
      </c>
      <c r="I278" s="89" t="str">
        <f t="shared" si="14"/>
        <v/>
      </c>
      <c r="J278" s="235" t="str">
        <f t="shared" si="15"/>
        <v/>
      </c>
      <c r="K278" s="206"/>
      <c r="L278" s="66"/>
    </row>
    <row r="279" spans="1:12" ht="20.100000000000001" customHeight="1" x14ac:dyDescent="0.25">
      <c r="A279" s="191">
        <v>273</v>
      </c>
      <c r="B279" s="201" t="str">
        <f>IF('Autres frais'!B278="","",'Autres frais'!B278)</f>
        <v/>
      </c>
      <c r="C279" s="201" t="str">
        <f>IF('Autres frais'!C278="","",'Autres frais'!C278)</f>
        <v/>
      </c>
      <c r="D279" s="233" t="str">
        <f>IF('Autres frais'!D278="","",'Autres frais'!D278)</f>
        <v/>
      </c>
      <c r="E279" s="233" t="str">
        <f>IF('Autres frais'!E278="","",'Autres frais'!E278)</f>
        <v/>
      </c>
      <c r="F279" s="233" t="str">
        <f>IF('Autres frais'!F278="","",'Autres frais'!F278)</f>
        <v/>
      </c>
      <c r="G279" s="42"/>
      <c r="H279" s="203" t="str">
        <f t="shared" si="13"/>
        <v/>
      </c>
      <c r="I279" s="89" t="str">
        <f t="shared" si="14"/>
        <v/>
      </c>
      <c r="J279" s="235" t="str">
        <f t="shared" si="15"/>
        <v/>
      </c>
      <c r="K279" s="206"/>
      <c r="L279" s="66"/>
    </row>
    <row r="280" spans="1:12" ht="20.100000000000001" customHeight="1" x14ac:dyDescent="0.25">
      <c r="A280" s="191">
        <v>274</v>
      </c>
      <c r="B280" s="201" t="str">
        <f>IF('Autres frais'!B279="","",'Autres frais'!B279)</f>
        <v/>
      </c>
      <c r="C280" s="201" t="str">
        <f>IF('Autres frais'!C279="","",'Autres frais'!C279)</f>
        <v/>
      </c>
      <c r="D280" s="233" t="str">
        <f>IF('Autres frais'!D279="","",'Autres frais'!D279)</f>
        <v/>
      </c>
      <c r="E280" s="233" t="str">
        <f>IF('Autres frais'!E279="","",'Autres frais'!E279)</f>
        <v/>
      </c>
      <c r="F280" s="233" t="str">
        <f>IF('Autres frais'!F279="","",'Autres frais'!F279)</f>
        <v/>
      </c>
      <c r="G280" s="42"/>
      <c r="H280" s="203" t="str">
        <f t="shared" si="13"/>
        <v/>
      </c>
      <c r="I280" s="89" t="str">
        <f t="shared" si="14"/>
        <v/>
      </c>
      <c r="J280" s="235" t="str">
        <f t="shared" si="15"/>
        <v/>
      </c>
      <c r="K280" s="206"/>
      <c r="L280" s="66"/>
    </row>
    <row r="281" spans="1:12" ht="20.100000000000001" customHeight="1" x14ac:dyDescent="0.25">
      <c r="A281" s="191">
        <v>275</v>
      </c>
      <c r="B281" s="201" t="str">
        <f>IF('Autres frais'!B280="","",'Autres frais'!B280)</f>
        <v/>
      </c>
      <c r="C281" s="201" t="str">
        <f>IF('Autres frais'!C280="","",'Autres frais'!C280)</f>
        <v/>
      </c>
      <c r="D281" s="233" t="str">
        <f>IF('Autres frais'!D280="","",'Autres frais'!D280)</f>
        <v/>
      </c>
      <c r="E281" s="233" t="str">
        <f>IF('Autres frais'!E280="","",'Autres frais'!E280)</f>
        <v/>
      </c>
      <c r="F281" s="233" t="str">
        <f>IF('Autres frais'!F280="","",'Autres frais'!F280)</f>
        <v/>
      </c>
      <c r="G281" s="42"/>
      <c r="H281" s="203" t="str">
        <f t="shared" si="13"/>
        <v/>
      </c>
      <c r="I281" s="89" t="str">
        <f t="shared" si="14"/>
        <v/>
      </c>
      <c r="J281" s="235" t="str">
        <f t="shared" si="15"/>
        <v/>
      </c>
      <c r="K281" s="206"/>
      <c r="L281" s="66"/>
    </row>
    <row r="282" spans="1:12" ht="20.100000000000001" customHeight="1" x14ac:dyDescent="0.25">
      <c r="A282" s="191">
        <v>276</v>
      </c>
      <c r="B282" s="201" t="str">
        <f>IF('Autres frais'!B281="","",'Autres frais'!B281)</f>
        <v/>
      </c>
      <c r="C282" s="201" t="str">
        <f>IF('Autres frais'!C281="","",'Autres frais'!C281)</f>
        <v/>
      </c>
      <c r="D282" s="233" t="str">
        <f>IF('Autres frais'!D281="","",'Autres frais'!D281)</f>
        <v/>
      </c>
      <c r="E282" s="233" t="str">
        <f>IF('Autres frais'!E281="","",'Autres frais'!E281)</f>
        <v/>
      </c>
      <c r="F282" s="233" t="str">
        <f>IF('Autres frais'!F281="","",'Autres frais'!F281)</f>
        <v/>
      </c>
      <c r="G282" s="42"/>
      <c r="H282" s="203" t="str">
        <f t="shared" si="13"/>
        <v/>
      </c>
      <c r="I282" s="89" t="str">
        <f t="shared" si="14"/>
        <v/>
      </c>
      <c r="J282" s="235" t="str">
        <f t="shared" si="15"/>
        <v/>
      </c>
      <c r="K282" s="206"/>
      <c r="L282" s="66"/>
    </row>
    <row r="283" spans="1:12" ht="20.100000000000001" customHeight="1" x14ac:dyDescent="0.25">
      <c r="A283" s="191">
        <v>277</v>
      </c>
      <c r="B283" s="201" t="str">
        <f>IF('Autres frais'!B282="","",'Autres frais'!B282)</f>
        <v/>
      </c>
      <c r="C283" s="201" t="str">
        <f>IF('Autres frais'!C282="","",'Autres frais'!C282)</f>
        <v/>
      </c>
      <c r="D283" s="233" t="str">
        <f>IF('Autres frais'!D282="","",'Autres frais'!D282)</f>
        <v/>
      </c>
      <c r="E283" s="233" t="str">
        <f>IF('Autres frais'!E282="","",'Autres frais'!E282)</f>
        <v/>
      </c>
      <c r="F283" s="233" t="str">
        <f>IF('Autres frais'!F282="","",'Autres frais'!F282)</f>
        <v/>
      </c>
      <c r="G283" s="42"/>
      <c r="H283" s="203" t="str">
        <f t="shared" si="13"/>
        <v/>
      </c>
      <c r="I283" s="89" t="str">
        <f t="shared" si="14"/>
        <v/>
      </c>
      <c r="J283" s="235" t="str">
        <f t="shared" si="15"/>
        <v/>
      </c>
      <c r="K283" s="206"/>
      <c r="L283" s="66"/>
    </row>
    <row r="284" spans="1:12" ht="20.100000000000001" customHeight="1" x14ac:dyDescent="0.25">
      <c r="A284" s="191">
        <v>278</v>
      </c>
      <c r="B284" s="201" t="str">
        <f>IF('Autres frais'!B283="","",'Autres frais'!B283)</f>
        <v/>
      </c>
      <c r="C284" s="201" t="str">
        <f>IF('Autres frais'!C283="","",'Autres frais'!C283)</f>
        <v/>
      </c>
      <c r="D284" s="233" t="str">
        <f>IF('Autres frais'!D283="","",'Autres frais'!D283)</f>
        <v/>
      </c>
      <c r="E284" s="233" t="str">
        <f>IF('Autres frais'!E283="","",'Autres frais'!E283)</f>
        <v/>
      </c>
      <c r="F284" s="233" t="str">
        <f>IF('Autres frais'!F283="","",'Autres frais'!F283)</f>
        <v/>
      </c>
      <c r="G284" s="42"/>
      <c r="H284" s="203" t="str">
        <f t="shared" si="13"/>
        <v/>
      </c>
      <c r="I284" s="89" t="str">
        <f t="shared" si="14"/>
        <v/>
      </c>
      <c r="J284" s="235" t="str">
        <f t="shared" si="15"/>
        <v/>
      </c>
      <c r="K284" s="206"/>
      <c r="L284" s="66"/>
    </row>
    <row r="285" spans="1:12" ht="20.100000000000001" customHeight="1" x14ac:dyDescent="0.25">
      <c r="A285" s="191">
        <v>279</v>
      </c>
      <c r="B285" s="201" t="str">
        <f>IF('Autres frais'!B284="","",'Autres frais'!B284)</f>
        <v/>
      </c>
      <c r="C285" s="201" t="str">
        <f>IF('Autres frais'!C284="","",'Autres frais'!C284)</f>
        <v/>
      </c>
      <c r="D285" s="233" t="str">
        <f>IF('Autres frais'!D284="","",'Autres frais'!D284)</f>
        <v/>
      </c>
      <c r="E285" s="233" t="str">
        <f>IF('Autres frais'!E284="","",'Autres frais'!E284)</f>
        <v/>
      </c>
      <c r="F285" s="233" t="str">
        <f>IF('Autres frais'!F284="","",'Autres frais'!F284)</f>
        <v/>
      </c>
      <c r="G285" s="42"/>
      <c r="H285" s="203" t="str">
        <f t="shared" si="13"/>
        <v/>
      </c>
      <c r="I285" s="89" t="str">
        <f t="shared" si="14"/>
        <v/>
      </c>
      <c r="J285" s="235" t="str">
        <f t="shared" si="15"/>
        <v/>
      </c>
      <c r="K285" s="206"/>
      <c r="L285" s="66"/>
    </row>
    <row r="286" spans="1:12" ht="20.100000000000001" customHeight="1" x14ac:dyDescent="0.25">
      <c r="A286" s="191">
        <v>280</v>
      </c>
      <c r="B286" s="201" t="str">
        <f>IF('Autres frais'!B285="","",'Autres frais'!B285)</f>
        <v/>
      </c>
      <c r="C286" s="201" t="str">
        <f>IF('Autres frais'!C285="","",'Autres frais'!C285)</f>
        <v/>
      </c>
      <c r="D286" s="233" t="str">
        <f>IF('Autres frais'!D285="","",'Autres frais'!D285)</f>
        <v/>
      </c>
      <c r="E286" s="233" t="str">
        <f>IF('Autres frais'!E285="","",'Autres frais'!E285)</f>
        <v/>
      </c>
      <c r="F286" s="233" t="str">
        <f>IF('Autres frais'!F285="","",'Autres frais'!F285)</f>
        <v/>
      </c>
      <c r="G286" s="42"/>
      <c r="H286" s="203" t="str">
        <f t="shared" si="13"/>
        <v/>
      </c>
      <c r="I286" s="89" t="str">
        <f t="shared" si="14"/>
        <v/>
      </c>
      <c r="J286" s="235" t="str">
        <f t="shared" si="15"/>
        <v/>
      </c>
      <c r="K286" s="206"/>
      <c r="L286" s="66"/>
    </row>
    <row r="287" spans="1:12" ht="20.100000000000001" customHeight="1" x14ac:dyDescent="0.25">
      <c r="A287" s="191">
        <v>281</v>
      </c>
      <c r="B287" s="201" t="str">
        <f>IF('Autres frais'!B286="","",'Autres frais'!B286)</f>
        <v/>
      </c>
      <c r="C287" s="201" t="str">
        <f>IF('Autres frais'!C286="","",'Autres frais'!C286)</f>
        <v/>
      </c>
      <c r="D287" s="233" t="str">
        <f>IF('Autres frais'!D286="","",'Autres frais'!D286)</f>
        <v/>
      </c>
      <c r="E287" s="233" t="str">
        <f>IF('Autres frais'!E286="","",'Autres frais'!E286)</f>
        <v/>
      </c>
      <c r="F287" s="233" t="str">
        <f>IF('Autres frais'!F286="","",'Autres frais'!F286)</f>
        <v/>
      </c>
      <c r="G287" s="42"/>
      <c r="H287" s="203" t="str">
        <f t="shared" si="13"/>
        <v/>
      </c>
      <c r="I287" s="89" t="str">
        <f t="shared" si="14"/>
        <v/>
      </c>
      <c r="J287" s="235" t="str">
        <f t="shared" si="15"/>
        <v/>
      </c>
      <c r="K287" s="206"/>
      <c r="L287" s="66"/>
    </row>
    <row r="288" spans="1:12" ht="20.100000000000001" customHeight="1" x14ac:dyDescent="0.25">
      <c r="A288" s="191">
        <v>282</v>
      </c>
      <c r="B288" s="201" t="str">
        <f>IF('Autres frais'!B287="","",'Autres frais'!B287)</f>
        <v/>
      </c>
      <c r="C288" s="201" t="str">
        <f>IF('Autres frais'!C287="","",'Autres frais'!C287)</f>
        <v/>
      </c>
      <c r="D288" s="233" t="str">
        <f>IF('Autres frais'!D287="","",'Autres frais'!D287)</f>
        <v/>
      </c>
      <c r="E288" s="233" t="str">
        <f>IF('Autres frais'!E287="","",'Autres frais'!E287)</f>
        <v/>
      </c>
      <c r="F288" s="233" t="str">
        <f>IF('Autres frais'!F287="","",'Autres frais'!F287)</f>
        <v/>
      </c>
      <c r="G288" s="42"/>
      <c r="H288" s="203" t="str">
        <f t="shared" si="13"/>
        <v/>
      </c>
      <c r="I288" s="89" t="str">
        <f t="shared" si="14"/>
        <v/>
      </c>
      <c r="J288" s="235" t="str">
        <f t="shared" si="15"/>
        <v/>
      </c>
      <c r="K288" s="206"/>
      <c r="L288" s="66"/>
    </row>
    <row r="289" spans="1:12" ht="20.100000000000001" customHeight="1" x14ac:dyDescent="0.25">
      <c r="A289" s="191">
        <v>283</v>
      </c>
      <c r="B289" s="201" t="str">
        <f>IF('Autres frais'!B288="","",'Autres frais'!B288)</f>
        <v/>
      </c>
      <c r="C289" s="201" t="str">
        <f>IF('Autres frais'!C288="","",'Autres frais'!C288)</f>
        <v/>
      </c>
      <c r="D289" s="233" t="str">
        <f>IF('Autres frais'!D288="","",'Autres frais'!D288)</f>
        <v/>
      </c>
      <c r="E289" s="233" t="str">
        <f>IF('Autres frais'!E288="","",'Autres frais'!E288)</f>
        <v/>
      </c>
      <c r="F289" s="233" t="str">
        <f>IF('Autres frais'!F288="","",'Autres frais'!F288)</f>
        <v/>
      </c>
      <c r="G289" s="42"/>
      <c r="H289" s="203" t="str">
        <f t="shared" si="13"/>
        <v/>
      </c>
      <c r="I289" s="89" t="str">
        <f t="shared" si="14"/>
        <v/>
      </c>
      <c r="J289" s="235" t="str">
        <f t="shared" si="15"/>
        <v/>
      </c>
      <c r="K289" s="206"/>
      <c r="L289" s="66"/>
    </row>
    <row r="290" spans="1:12" ht="20.100000000000001" customHeight="1" x14ac:dyDescent="0.25">
      <c r="A290" s="191">
        <v>284</v>
      </c>
      <c r="B290" s="201" t="str">
        <f>IF('Autres frais'!B289="","",'Autres frais'!B289)</f>
        <v/>
      </c>
      <c r="C290" s="201" t="str">
        <f>IF('Autres frais'!C289="","",'Autres frais'!C289)</f>
        <v/>
      </c>
      <c r="D290" s="233" t="str">
        <f>IF('Autres frais'!D289="","",'Autres frais'!D289)</f>
        <v/>
      </c>
      <c r="E290" s="233" t="str">
        <f>IF('Autres frais'!E289="","",'Autres frais'!E289)</f>
        <v/>
      </c>
      <c r="F290" s="233" t="str">
        <f>IF('Autres frais'!F289="","",'Autres frais'!F289)</f>
        <v/>
      </c>
      <c r="G290" s="42"/>
      <c r="H290" s="203" t="str">
        <f t="shared" si="13"/>
        <v/>
      </c>
      <c r="I290" s="89" t="str">
        <f t="shared" si="14"/>
        <v/>
      </c>
      <c r="J290" s="235" t="str">
        <f t="shared" si="15"/>
        <v/>
      </c>
      <c r="K290" s="206"/>
      <c r="L290" s="66"/>
    </row>
    <row r="291" spans="1:12" ht="20.100000000000001" customHeight="1" x14ac:dyDescent="0.25">
      <c r="A291" s="191">
        <v>285</v>
      </c>
      <c r="B291" s="201" t="str">
        <f>IF('Autres frais'!B290="","",'Autres frais'!B290)</f>
        <v/>
      </c>
      <c r="C291" s="201" t="str">
        <f>IF('Autres frais'!C290="","",'Autres frais'!C290)</f>
        <v/>
      </c>
      <c r="D291" s="233" t="str">
        <f>IF('Autres frais'!D290="","",'Autres frais'!D290)</f>
        <v/>
      </c>
      <c r="E291" s="233" t="str">
        <f>IF('Autres frais'!E290="","",'Autres frais'!E290)</f>
        <v/>
      </c>
      <c r="F291" s="233" t="str">
        <f>IF('Autres frais'!F290="","",'Autres frais'!F290)</f>
        <v/>
      </c>
      <c r="G291" s="42"/>
      <c r="H291" s="203" t="str">
        <f t="shared" si="13"/>
        <v/>
      </c>
      <c r="I291" s="89" t="str">
        <f t="shared" si="14"/>
        <v/>
      </c>
      <c r="J291" s="235" t="str">
        <f t="shared" si="15"/>
        <v/>
      </c>
      <c r="K291" s="206"/>
      <c r="L291" s="66"/>
    </row>
    <row r="292" spans="1:12" ht="20.100000000000001" customHeight="1" x14ac:dyDescent="0.25">
      <c r="A292" s="191">
        <v>286</v>
      </c>
      <c r="B292" s="201" t="str">
        <f>IF('Autres frais'!B291="","",'Autres frais'!B291)</f>
        <v/>
      </c>
      <c r="C292" s="201" t="str">
        <f>IF('Autres frais'!C291="","",'Autres frais'!C291)</f>
        <v/>
      </c>
      <c r="D292" s="233" t="str">
        <f>IF('Autres frais'!D291="","",'Autres frais'!D291)</f>
        <v/>
      </c>
      <c r="E292" s="233" t="str">
        <f>IF('Autres frais'!E291="","",'Autres frais'!E291)</f>
        <v/>
      </c>
      <c r="F292" s="233" t="str">
        <f>IF('Autres frais'!F291="","",'Autres frais'!F291)</f>
        <v/>
      </c>
      <c r="G292" s="42"/>
      <c r="H292" s="203" t="str">
        <f t="shared" si="13"/>
        <v/>
      </c>
      <c r="I292" s="89" t="str">
        <f t="shared" si="14"/>
        <v/>
      </c>
      <c r="J292" s="235" t="str">
        <f t="shared" si="15"/>
        <v/>
      </c>
      <c r="K292" s="206"/>
      <c r="L292" s="66"/>
    </row>
    <row r="293" spans="1:12" ht="20.100000000000001" customHeight="1" x14ac:dyDescent="0.25">
      <c r="A293" s="191">
        <v>287</v>
      </c>
      <c r="B293" s="201" t="str">
        <f>IF('Autres frais'!B292="","",'Autres frais'!B292)</f>
        <v/>
      </c>
      <c r="C293" s="201" t="str">
        <f>IF('Autres frais'!C292="","",'Autres frais'!C292)</f>
        <v/>
      </c>
      <c r="D293" s="233" t="str">
        <f>IF('Autres frais'!D292="","",'Autres frais'!D292)</f>
        <v/>
      </c>
      <c r="E293" s="233" t="str">
        <f>IF('Autres frais'!E292="","",'Autres frais'!E292)</f>
        <v/>
      </c>
      <c r="F293" s="233" t="str">
        <f>IF('Autres frais'!F292="","",'Autres frais'!F292)</f>
        <v/>
      </c>
      <c r="G293" s="42"/>
      <c r="H293" s="203" t="str">
        <f t="shared" si="13"/>
        <v/>
      </c>
      <c r="I293" s="89" t="str">
        <f t="shared" si="14"/>
        <v/>
      </c>
      <c r="J293" s="235" t="str">
        <f t="shared" si="15"/>
        <v/>
      </c>
      <c r="K293" s="206"/>
      <c r="L293" s="66"/>
    </row>
    <row r="294" spans="1:12" ht="20.100000000000001" customHeight="1" x14ac:dyDescent="0.25">
      <c r="A294" s="191">
        <v>288</v>
      </c>
      <c r="B294" s="201" t="str">
        <f>IF('Autres frais'!B293="","",'Autres frais'!B293)</f>
        <v/>
      </c>
      <c r="C294" s="201" t="str">
        <f>IF('Autres frais'!C293="","",'Autres frais'!C293)</f>
        <v/>
      </c>
      <c r="D294" s="233" t="str">
        <f>IF('Autres frais'!D293="","",'Autres frais'!D293)</f>
        <v/>
      </c>
      <c r="E294" s="233" t="str">
        <f>IF('Autres frais'!E293="","",'Autres frais'!E293)</f>
        <v/>
      </c>
      <c r="F294" s="233" t="str">
        <f>IF('Autres frais'!F293="","",'Autres frais'!F293)</f>
        <v/>
      </c>
      <c r="G294" s="42"/>
      <c r="H294" s="203" t="str">
        <f t="shared" si="13"/>
        <v/>
      </c>
      <c r="I294" s="89" t="str">
        <f t="shared" si="14"/>
        <v/>
      </c>
      <c r="J294" s="235" t="str">
        <f t="shared" si="15"/>
        <v/>
      </c>
      <c r="K294" s="206"/>
      <c r="L294" s="66"/>
    </row>
    <row r="295" spans="1:12" ht="20.100000000000001" customHeight="1" x14ac:dyDescent="0.25">
      <c r="A295" s="191">
        <v>289</v>
      </c>
      <c r="B295" s="201" t="str">
        <f>IF('Autres frais'!B294="","",'Autres frais'!B294)</f>
        <v/>
      </c>
      <c r="C295" s="201" t="str">
        <f>IF('Autres frais'!C294="","",'Autres frais'!C294)</f>
        <v/>
      </c>
      <c r="D295" s="233" t="str">
        <f>IF('Autres frais'!D294="","",'Autres frais'!D294)</f>
        <v/>
      </c>
      <c r="E295" s="233" t="str">
        <f>IF('Autres frais'!E294="","",'Autres frais'!E294)</f>
        <v/>
      </c>
      <c r="F295" s="233" t="str">
        <f>IF('Autres frais'!F294="","",'Autres frais'!F294)</f>
        <v/>
      </c>
      <c r="G295" s="42"/>
      <c r="H295" s="203" t="str">
        <f t="shared" si="13"/>
        <v/>
      </c>
      <c r="I295" s="89" t="str">
        <f t="shared" si="14"/>
        <v/>
      </c>
      <c r="J295" s="235" t="str">
        <f t="shared" si="15"/>
        <v/>
      </c>
      <c r="K295" s="206"/>
      <c r="L295" s="66"/>
    </row>
    <row r="296" spans="1:12" ht="20.100000000000001" customHeight="1" x14ac:dyDescent="0.25">
      <c r="A296" s="191">
        <v>290</v>
      </c>
      <c r="B296" s="201" t="str">
        <f>IF('Autres frais'!B295="","",'Autres frais'!B295)</f>
        <v/>
      </c>
      <c r="C296" s="201" t="str">
        <f>IF('Autres frais'!C295="","",'Autres frais'!C295)</f>
        <v/>
      </c>
      <c r="D296" s="233" t="str">
        <f>IF('Autres frais'!D295="","",'Autres frais'!D295)</f>
        <v/>
      </c>
      <c r="E296" s="233" t="str">
        <f>IF('Autres frais'!E295="","",'Autres frais'!E295)</f>
        <v/>
      </c>
      <c r="F296" s="233" t="str">
        <f>IF('Autres frais'!F295="","",'Autres frais'!F295)</f>
        <v/>
      </c>
      <c r="G296" s="42"/>
      <c r="H296" s="203" t="str">
        <f t="shared" si="13"/>
        <v/>
      </c>
      <c r="I296" s="89" t="str">
        <f t="shared" si="14"/>
        <v/>
      </c>
      <c r="J296" s="235" t="str">
        <f t="shared" si="15"/>
        <v/>
      </c>
      <c r="K296" s="206"/>
      <c r="L296" s="66"/>
    </row>
    <row r="297" spans="1:12" ht="20.100000000000001" customHeight="1" x14ac:dyDescent="0.25">
      <c r="A297" s="191">
        <v>291</v>
      </c>
      <c r="B297" s="201" t="str">
        <f>IF('Autres frais'!B296="","",'Autres frais'!B296)</f>
        <v/>
      </c>
      <c r="C297" s="201" t="str">
        <f>IF('Autres frais'!C296="","",'Autres frais'!C296)</f>
        <v/>
      </c>
      <c r="D297" s="233" t="str">
        <f>IF('Autres frais'!D296="","",'Autres frais'!D296)</f>
        <v/>
      </c>
      <c r="E297" s="233" t="str">
        <f>IF('Autres frais'!E296="","",'Autres frais'!E296)</f>
        <v/>
      </c>
      <c r="F297" s="233" t="str">
        <f>IF('Autres frais'!F296="","",'Autres frais'!F296)</f>
        <v/>
      </c>
      <c r="G297" s="42"/>
      <c r="H297" s="203" t="str">
        <f t="shared" si="13"/>
        <v/>
      </c>
      <c r="I297" s="89" t="str">
        <f t="shared" si="14"/>
        <v/>
      </c>
      <c r="J297" s="235" t="str">
        <f t="shared" si="15"/>
        <v/>
      </c>
      <c r="K297" s="206"/>
      <c r="L297" s="66"/>
    </row>
    <row r="298" spans="1:12" ht="20.100000000000001" customHeight="1" x14ac:dyDescent="0.25">
      <c r="A298" s="191">
        <v>292</v>
      </c>
      <c r="B298" s="201" t="str">
        <f>IF('Autres frais'!B297="","",'Autres frais'!B297)</f>
        <v/>
      </c>
      <c r="C298" s="201" t="str">
        <f>IF('Autres frais'!C297="","",'Autres frais'!C297)</f>
        <v/>
      </c>
      <c r="D298" s="233" t="str">
        <f>IF('Autres frais'!D297="","",'Autres frais'!D297)</f>
        <v/>
      </c>
      <c r="E298" s="233" t="str">
        <f>IF('Autres frais'!E297="","",'Autres frais'!E297)</f>
        <v/>
      </c>
      <c r="F298" s="233" t="str">
        <f>IF('Autres frais'!F297="","",'Autres frais'!F297)</f>
        <v/>
      </c>
      <c r="G298" s="42"/>
      <c r="H298" s="203" t="str">
        <f t="shared" si="13"/>
        <v/>
      </c>
      <c r="I298" s="89" t="str">
        <f t="shared" si="14"/>
        <v/>
      </c>
      <c r="J298" s="235" t="str">
        <f t="shared" si="15"/>
        <v/>
      </c>
      <c r="K298" s="206"/>
      <c r="L298" s="66"/>
    </row>
    <row r="299" spans="1:12" ht="20.100000000000001" customHeight="1" x14ac:dyDescent="0.25">
      <c r="A299" s="191">
        <v>293</v>
      </c>
      <c r="B299" s="201" t="str">
        <f>IF('Autres frais'!B298="","",'Autres frais'!B298)</f>
        <v/>
      </c>
      <c r="C299" s="201" t="str">
        <f>IF('Autres frais'!C298="","",'Autres frais'!C298)</f>
        <v/>
      </c>
      <c r="D299" s="233" t="str">
        <f>IF('Autres frais'!D298="","",'Autres frais'!D298)</f>
        <v/>
      </c>
      <c r="E299" s="233" t="str">
        <f>IF('Autres frais'!E298="","",'Autres frais'!E298)</f>
        <v/>
      </c>
      <c r="F299" s="233" t="str">
        <f>IF('Autres frais'!F298="","",'Autres frais'!F298)</f>
        <v/>
      </c>
      <c r="G299" s="42"/>
      <c r="H299" s="203" t="str">
        <f t="shared" si="13"/>
        <v/>
      </c>
      <c r="I299" s="89" t="str">
        <f t="shared" si="14"/>
        <v/>
      </c>
      <c r="J299" s="235" t="str">
        <f t="shared" si="15"/>
        <v/>
      </c>
      <c r="K299" s="206"/>
      <c r="L299" s="66"/>
    </row>
    <row r="300" spans="1:12" ht="20.100000000000001" customHeight="1" x14ac:dyDescent="0.25">
      <c r="A300" s="191">
        <v>294</v>
      </c>
      <c r="B300" s="201" t="str">
        <f>IF('Autres frais'!B299="","",'Autres frais'!B299)</f>
        <v/>
      </c>
      <c r="C300" s="201" t="str">
        <f>IF('Autres frais'!C299="","",'Autres frais'!C299)</f>
        <v/>
      </c>
      <c r="D300" s="233" t="str">
        <f>IF('Autres frais'!D299="","",'Autres frais'!D299)</f>
        <v/>
      </c>
      <c r="E300" s="233" t="str">
        <f>IF('Autres frais'!E299="","",'Autres frais'!E299)</f>
        <v/>
      </c>
      <c r="F300" s="233" t="str">
        <f>IF('Autres frais'!F299="","",'Autres frais'!F299)</f>
        <v/>
      </c>
      <c r="G300" s="42"/>
      <c r="H300" s="203" t="str">
        <f t="shared" si="13"/>
        <v/>
      </c>
      <c r="I300" s="89" t="str">
        <f t="shared" si="14"/>
        <v/>
      </c>
      <c r="J300" s="235" t="str">
        <f t="shared" si="15"/>
        <v/>
      </c>
      <c r="K300" s="206"/>
      <c r="L300" s="66"/>
    </row>
    <row r="301" spans="1:12" ht="20.100000000000001" customHeight="1" x14ac:dyDescent="0.25">
      <c r="A301" s="191">
        <v>295</v>
      </c>
      <c r="B301" s="201" t="str">
        <f>IF('Autres frais'!B300="","",'Autres frais'!B300)</f>
        <v/>
      </c>
      <c r="C301" s="201" t="str">
        <f>IF('Autres frais'!C300="","",'Autres frais'!C300)</f>
        <v/>
      </c>
      <c r="D301" s="233" t="str">
        <f>IF('Autres frais'!D300="","",'Autres frais'!D300)</f>
        <v/>
      </c>
      <c r="E301" s="233" t="str">
        <f>IF('Autres frais'!E300="","",'Autres frais'!E300)</f>
        <v/>
      </c>
      <c r="F301" s="233" t="str">
        <f>IF('Autres frais'!F300="","",'Autres frais'!F300)</f>
        <v/>
      </c>
      <c r="G301" s="42"/>
      <c r="H301" s="203" t="str">
        <f t="shared" si="13"/>
        <v/>
      </c>
      <c r="I301" s="89" t="str">
        <f t="shared" si="14"/>
        <v/>
      </c>
      <c r="J301" s="235" t="str">
        <f t="shared" si="15"/>
        <v/>
      </c>
      <c r="K301" s="206"/>
      <c r="L301" s="66"/>
    </row>
    <row r="302" spans="1:12" ht="20.100000000000001" customHeight="1" x14ac:dyDescent="0.25">
      <c r="A302" s="191">
        <v>296</v>
      </c>
      <c r="B302" s="201" t="str">
        <f>IF('Autres frais'!B301="","",'Autres frais'!B301)</f>
        <v/>
      </c>
      <c r="C302" s="201" t="str">
        <f>IF('Autres frais'!C301="","",'Autres frais'!C301)</f>
        <v/>
      </c>
      <c r="D302" s="233" t="str">
        <f>IF('Autres frais'!D301="","",'Autres frais'!D301)</f>
        <v/>
      </c>
      <c r="E302" s="233" t="str">
        <f>IF('Autres frais'!E301="","",'Autres frais'!E301)</f>
        <v/>
      </c>
      <c r="F302" s="233" t="str">
        <f>IF('Autres frais'!F301="","",'Autres frais'!F301)</f>
        <v/>
      </c>
      <c r="G302" s="42"/>
      <c r="H302" s="203" t="str">
        <f t="shared" si="13"/>
        <v/>
      </c>
      <c r="I302" s="89" t="str">
        <f t="shared" si="14"/>
        <v/>
      </c>
      <c r="J302" s="235" t="str">
        <f t="shared" si="15"/>
        <v/>
      </c>
      <c r="K302" s="206"/>
      <c r="L302" s="66"/>
    </row>
    <row r="303" spans="1:12" ht="20.100000000000001" customHeight="1" x14ac:dyDescent="0.25">
      <c r="A303" s="191">
        <v>297</v>
      </c>
      <c r="B303" s="201" t="str">
        <f>IF('Autres frais'!B302="","",'Autres frais'!B302)</f>
        <v/>
      </c>
      <c r="C303" s="201" t="str">
        <f>IF('Autres frais'!C302="","",'Autres frais'!C302)</f>
        <v/>
      </c>
      <c r="D303" s="233" t="str">
        <f>IF('Autres frais'!D302="","",'Autres frais'!D302)</f>
        <v/>
      </c>
      <c r="E303" s="233" t="str">
        <f>IF('Autres frais'!E302="","",'Autres frais'!E302)</f>
        <v/>
      </c>
      <c r="F303" s="233" t="str">
        <f>IF('Autres frais'!F302="","",'Autres frais'!F302)</f>
        <v/>
      </c>
      <c r="G303" s="42"/>
      <c r="H303" s="203" t="str">
        <f t="shared" si="13"/>
        <v/>
      </c>
      <c r="I303" s="89" t="str">
        <f t="shared" si="14"/>
        <v/>
      </c>
      <c r="J303" s="235" t="str">
        <f t="shared" si="15"/>
        <v/>
      </c>
      <c r="K303" s="206"/>
      <c r="L303" s="66"/>
    </row>
    <row r="304" spans="1:12" ht="20.100000000000001" customHeight="1" x14ac:dyDescent="0.25">
      <c r="A304" s="191">
        <v>298</v>
      </c>
      <c r="B304" s="201" t="str">
        <f>IF('Autres frais'!B303="","",'Autres frais'!B303)</f>
        <v/>
      </c>
      <c r="C304" s="201" t="str">
        <f>IF('Autres frais'!C303="","",'Autres frais'!C303)</f>
        <v/>
      </c>
      <c r="D304" s="233" t="str">
        <f>IF('Autres frais'!D303="","",'Autres frais'!D303)</f>
        <v/>
      </c>
      <c r="E304" s="233" t="str">
        <f>IF('Autres frais'!E303="","",'Autres frais'!E303)</f>
        <v/>
      </c>
      <c r="F304" s="233" t="str">
        <f>IF('Autres frais'!F303="","",'Autres frais'!F303)</f>
        <v/>
      </c>
      <c r="G304" s="42"/>
      <c r="H304" s="203" t="str">
        <f t="shared" si="13"/>
        <v/>
      </c>
      <c r="I304" s="89" t="str">
        <f t="shared" si="14"/>
        <v/>
      </c>
      <c r="J304" s="235" t="str">
        <f t="shared" si="15"/>
        <v/>
      </c>
      <c r="K304" s="206"/>
      <c r="L304" s="66"/>
    </row>
    <row r="305" spans="1:12" ht="20.100000000000001" customHeight="1" x14ac:dyDescent="0.25">
      <c r="A305" s="191">
        <v>299</v>
      </c>
      <c r="B305" s="201" t="str">
        <f>IF('Autres frais'!B304="","",'Autres frais'!B304)</f>
        <v/>
      </c>
      <c r="C305" s="201" t="str">
        <f>IF('Autres frais'!C304="","",'Autres frais'!C304)</f>
        <v/>
      </c>
      <c r="D305" s="233" t="str">
        <f>IF('Autres frais'!D304="","",'Autres frais'!D304)</f>
        <v/>
      </c>
      <c r="E305" s="233" t="str">
        <f>IF('Autres frais'!E304="","",'Autres frais'!E304)</f>
        <v/>
      </c>
      <c r="F305" s="233" t="str">
        <f>IF('Autres frais'!F304="","",'Autres frais'!F304)</f>
        <v/>
      </c>
      <c r="G305" s="42"/>
      <c r="H305" s="203" t="str">
        <f t="shared" si="13"/>
        <v/>
      </c>
      <c r="I305" s="89" t="str">
        <f t="shared" si="14"/>
        <v/>
      </c>
      <c r="J305" s="235" t="str">
        <f t="shared" si="15"/>
        <v/>
      </c>
      <c r="K305" s="206"/>
      <c r="L305" s="66"/>
    </row>
    <row r="306" spans="1:12" ht="20.100000000000001" customHeight="1" x14ac:dyDescent="0.25">
      <c r="A306" s="191">
        <v>300</v>
      </c>
      <c r="B306" s="201" t="str">
        <f>IF('Autres frais'!B305="","",'Autres frais'!B305)</f>
        <v/>
      </c>
      <c r="C306" s="201" t="str">
        <f>IF('Autres frais'!C305="","",'Autres frais'!C305)</f>
        <v/>
      </c>
      <c r="D306" s="233" t="str">
        <f>IF('Autres frais'!D305="","",'Autres frais'!D305)</f>
        <v/>
      </c>
      <c r="E306" s="233" t="str">
        <f>IF('Autres frais'!E305="","",'Autres frais'!E305)</f>
        <v/>
      </c>
      <c r="F306" s="233" t="str">
        <f>IF('Autres frais'!F305="","",'Autres frais'!F305)</f>
        <v/>
      </c>
      <c r="G306" s="42"/>
      <c r="H306" s="203" t="str">
        <f t="shared" si="13"/>
        <v/>
      </c>
      <c r="I306" s="89" t="str">
        <f t="shared" si="14"/>
        <v/>
      </c>
      <c r="J306" s="235" t="str">
        <f t="shared" si="15"/>
        <v/>
      </c>
      <c r="K306" s="206"/>
      <c r="L306" s="66"/>
    </row>
    <row r="307" spans="1:12" ht="20.100000000000001" customHeight="1" x14ac:dyDescent="0.25">
      <c r="A307" s="191">
        <v>301</v>
      </c>
      <c r="B307" s="201" t="str">
        <f>IF('Autres frais'!B306="","",'Autres frais'!B306)</f>
        <v/>
      </c>
      <c r="C307" s="201" t="str">
        <f>IF('Autres frais'!C306="","",'Autres frais'!C306)</f>
        <v/>
      </c>
      <c r="D307" s="233" t="str">
        <f>IF('Autres frais'!D306="","",'Autres frais'!D306)</f>
        <v/>
      </c>
      <c r="E307" s="233" t="str">
        <f>IF('Autres frais'!E306="","",'Autres frais'!E306)</f>
        <v/>
      </c>
      <c r="F307" s="233" t="str">
        <f>IF('Autres frais'!F306="","",'Autres frais'!F306)</f>
        <v/>
      </c>
      <c r="G307" s="42"/>
      <c r="H307" s="203" t="str">
        <f t="shared" si="13"/>
        <v/>
      </c>
      <c r="I307" s="89" t="str">
        <f t="shared" si="14"/>
        <v/>
      </c>
      <c r="J307" s="235" t="str">
        <f t="shared" si="15"/>
        <v/>
      </c>
      <c r="K307" s="206"/>
      <c r="L307" s="66"/>
    </row>
    <row r="308" spans="1:12" ht="20.100000000000001" customHeight="1" x14ac:dyDescent="0.25">
      <c r="A308" s="191">
        <v>302</v>
      </c>
      <c r="B308" s="201" t="str">
        <f>IF('Autres frais'!B307="","",'Autres frais'!B307)</f>
        <v/>
      </c>
      <c r="C308" s="201" t="str">
        <f>IF('Autres frais'!C307="","",'Autres frais'!C307)</f>
        <v/>
      </c>
      <c r="D308" s="233" t="str">
        <f>IF('Autres frais'!D307="","",'Autres frais'!D307)</f>
        <v/>
      </c>
      <c r="E308" s="233" t="str">
        <f>IF('Autres frais'!E307="","",'Autres frais'!E307)</f>
        <v/>
      </c>
      <c r="F308" s="233" t="str">
        <f>IF('Autres frais'!F307="","",'Autres frais'!F307)</f>
        <v/>
      </c>
      <c r="G308" s="42"/>
      <c r="H308" s="203" t="str">
        <f t="shared" si="13"/>
        <v/>
      </c>
      <c r="I308" s="89" t="str">
        <f t="shared" si="14"/>
        <v/>
      </c>
      <c r="J308" s="235" t="str">
        <f t="shared" si="15"/>
        <v/>
      </c>
      <c r="K308" s="206"/>
      <c r="L308" s="66"/>
    </row>
    <row r="309" spans="1:12" ht="20.100000000000001" customHeight="1" x14ac:dyDescent="0.25">
      <c r="A309" s="191">
        <v>303</v>
      </c>
      <c r="B309" s="201" t="str">
        <f>IF('Autres frais'!B308="","",'Autres frais'!B308)</f>
        <v/>
      </c>
      <c r="C309" s="201" t="str">
        <f>IF('Autres frais'!C308="","",'Autres frais'!C308)</f>
        <v/>
      </c>
      <c r="D309" s="233" t="str">
        <f>IF('Autres frais'!D308="","",'Autres frais'!D308)</f>
        <v/>
      </c>
      <c r="E309" s="233" t="str">
        <f>IF('Autres frais'!E308="","",'Autres frais'!E308)</f>
        <v/>
      </c>
      <c r="F309" s="233" t="str">
        <f>IF('Autres frais'!F308="","",'Autres frais'!F308)</f>
        <v/>
      </c>
      <c r="G309" s="42"/>
      <c r="H309" s="203" t="str">
        <f t="shared" si="13"/>
        <v/>
      </c>
      <c r="I309" s="89" t="str">
        <f t="shared" si="14"/>
        <v/>
      </c>
      <c r="J309" s="235" t="str">
        <f t="shared" si="15"/>
        <v/>
      </c>
      <c r="K309" s="206"/>
      <c r="L309" s="66"/>
    </row>
    <row r="310" spans="1:12" ht="20.100000000000001" customHeight="1" x14ac:dyDescent="0.25">
      <c r="A310" s="191">
        <v>304</v>
      </c>
      <c r="B310" s="201" t="str">
        <f>IF('Autres frais'!B309="","",'Autres frais'!B309)</f>
        <v/>
      </c>
      <c r="C310" s="201" t="str">
        <f>IF('Autres frais'!C309="","",'Autres frais'!C309)</f>
        <v/>
      </c>
      <c r="D310" s="233" t="str">
        <f>IF('Autres frais'!D309="","",'Autres frais'!D309)</f>
        <v/>
      </c>
      <c r="E310" s="233" t="str">
        <f>IF('Autres frais'!E309="","",'Autres frais'!E309)</f>
        <v/>
      </c>
      <c r="F310" s="233" t="str">
        <f>IF('Autres frais'!F309="","",'Autres frais'!F309)</f>
        <v/>
      </c>
      <c r="G310" s="42"/>
      <c r="H310" s="203" t="str">
        <f t="shared" si="13"/>
        <v/>
      </c>
      <c r="I310" s="89" t="str">
        <f t="shared" si="14"/>
        <v/>
      </c>
      <c r="J310" s="235" t="str">
        <f t="shared" si="15"/>
        <v/>
      </c>
      <c r="K310" s="206"/>
      <c r="L310" s="66"/>
    </row>
    <row r="311" spans="1:12" ht="20.100000000000001" customHeight="1" x14ac:dyDescent="0.25">
      <c r="A311" s="191">
        <v>305</v>
      </c>
      <c r="B311" s="201" t="str">
        <f>IF('Autres frais'!B310="","",'Autres frais'!B310)</f>
        <v/>
      </c>
      <c r="C311" s="201" t="str">
        <f>IF('Autres frais'!C310="","",'Autres frais'!C310)</f>
        <v/>
      </c>
      <c r="D311" s="233" t="str">
        <f>IF('Autres frais'!D310="","",'Autres frais'!D310)</f>
        <v/>
      </c>
      <c r="E311" s="233" t="str">
        <f>IF('Autres frais'!E310="","",'Autres frais'!E310)</f>
        <v/>
      </c>
      <c r="F311" s="233" t="str">
        <f>IF('Autres frais'!F310="","",'Autres frais'!F310)</f>
        <v/>
      </c>
      <c r="G311" s="42"/>
      <c r="H311" s="203" t="str">
        <f t="shared" si="13"/>
        <v/>
      </c>
      <c r="I311" s="89" t="str">
        <f t="shared" si="14"/>
        <v/>
      </c>
      <c r="J311" s="235" t="str">
        <f t="shared" si="15"/>
        <v/>
      </c>
      <c r="K311" s="206"/>
      <c r="L311" s="66"/>
    </row>
    <row r="312" spans="1:12" ht="20.100000000000001" customHeight="1" x14ac:dyDescent="0.25">
      <c r="A312" s="191">
        <v>306</v>
      </c>
      <c r="B312" s="201" t="str">
        <f>IF('Autres frais'!B311="","",'Autres frais'!B311)</f>
        <v/>
      </c>
      <c r="C312" s="201" t="str">
        <f>IF('Autres frais'!C311="","",'Autres frais'!C311)</f>
        <v/>
      </c>
      <c r="D312" s="233" t="str">
        <f>IF('Autres frais'!D311="","",'Autres frais'!D311)</f>
        <v/>
      </c>
      <c r="E312" s="233" t="str">
        <f>IF('Autres frais'!E311="","",'Autres frais'!E311)</f>
        <v/>
      </c>
      <c r="F312" s="233" t="str">
        <f>IF('Autres frais'!F311="","",'Autres frais'!F311)</f>
        <v/>
      </c>
      <c r="G312" s="42"/>
      <c r="H312" s="203" t="str">
        <f t="shared" si="13"/>
        <v/>
      </c>
      <c r="I312" s="89" t="str">
        <f t="shared" si="14"/>
        <v/>
      </c>
      <c r="J312" s="235" t="str">
        <f t="shared" si="15"/>
        <v/>
      </c>
      <c r="K312" s="206"/>
      <c r="L312" s="66"/>
    </row>
    <row r="313" spans="1:12" ht="20.100000000000001" customHeight="1" x14ac:dyDescent="0.25">
      <c r="A313" s="191">
        <v>307</v>
      </c>
      <c r="B313" s="201" t="str">
        <f>IF('Autres frais'!B312="","",'Autres frais'!B312)</f>
        <v/>
      </c>
      <c r="C313" s="201" t="str">
        <f>IF('Autres frais'!C312="","",'Autres frais'!C312)</f>
        <v/>
      </c>
      <c r="D313" s="233" t="str">
        <f>IF('Autres frais'!D312="","",'Autres frais'!D312)</f>
        <v/>
      </c>
      <c r="E313" s="233" t="str">
        <f>IF('Autres frais'!E312="","",'Autres frais'!E312)</f>
        <v/>
      </c>
      <c r="F313" s="233" t="str">
        <f>IF('Autres frais'!F312="","",'Autres frais'!F312)</f>
        <v/>
      </c>
      <c r="G313" s="42"/>
      <c r="H313" s="203" t="str">
        <f t="shared" si="13"/>
        <v/>
      </c>
      <c r="I313" s="89" t="str">
        <f t="shared" si="14"/>
        <v/>
      </c>
      <c r="J313" s="235" t="str">
        <f t="shared" si="15"/>
        <v/>
      </c>
      <c r="K313" s="206"/>
      <c r="L313" s="66"/>
    </row>
    <row r="314" spans="1:12" ht="20.100000000000001" customHeight="1" x14ac:dyDescent="0.25">
      <c r="A314" s="191">
        <v>308</v>
      </c>
      <c r="B314" s="201" t="str">
        <f>IF('Autres frais'!B313="","",'Autres frais'!B313)</f>
        <v/>
      </c>
      <c r="C314" s="201" t="str">
        <f>IF('Autres frais'!C313="","",'Autres frais'!C313)</f>
        <v/>
      </c>
      <c r="D314" s="233" t="str">
        <f>IF('Autres frais'!D313="","",'Autres frais'!D313)</f>
        <v/>
      </c>
      <c r="E314" s="233" t="str">
        <f>IF('Autres frais'!E313="","",'Autres frais'!E313)</f>
        <v/>
      </c>
      <c r="F314" s="233" t="str">
        <f>IF('Autres frais'!F313="","",'Autres frais'!F313)</f>
        <v/>
      </c>
      <c r="G314" s="42"/>
      <c r="H314" s="203" t="str">
        <f t="shared" si="13"/>
        <v/>
      </c>
      <c r="I314" s="89" t="str">
        <f t="shared" si="14"/>
        <v/>
      </c>
      <c r="J314" s="235" t="str">
        <f t="shared" si="15"/>
        <v/>
      </c>
      <c r="K314" s="206"/>
      <c r="L314" s="66"/>
    </row>
    <row r="315" spans="1:12" ht="20.100000000000001" customHeight="1" x14ac:dyDescent="0.25">
      <c r="A315" s="191">
        <v>309</v>
      </c>
      <c r="B315" s="201" t="str">
        <f>IF('Autres frais'!B314="","",'Autres frais'!B314)</f>
        <v/>
      </c>
      <c r="C315" s="201" t="str">
        <f>IF('Autres frais'!C314="","",'Autres frais'!C314)</f>
        <v/>
      </c>
      <c r="D315" s="233" t="str">
        <f>IF('Autres frais'!D314="","",'Autres frais'!D314)</f>
        <v/>
      </c>
      <c r="E315" s="233" t="str">
        <f>IF('Autres frais'!E314="","",'Autres frais'!E314)</f>
        <v/>
      </c>
      <c r="F315" s="233" t="str">
        <f>IF('Autres frais'!F314="","",'Autres frais'!F314)</f>
        <v/>
      </c>
      <c r="G315" s="42"/>
      <c r="H315" s="203" t="str">
        <f t="shared" si="13"/>
        <v/>
      </c>
      <c r="I315" s="89" t="str">
        <f t="shared" si="14"/>
        <v/>
      </c>
      <c r="J315" s="235" t="str">
        <f t="shared" si="15"/>
        <v/>
      </c>
      <c r="K315" s="206"/>
      <c r="L315" s="66"/>
    </row>
    <row r="316" spans="1:12" ht="20.100000000000001" customHeight="1" x14ac:dyDescent="0.25">
      <c r="A316" s="191">
        <v>310</v>
      </c>
      <c r="B316" s="201" t="str">
        <f>IF('Autres frais'!B315="","",'Autres frais'!B315)</f>
        <v/>
      </c>
      <c r="C316" s="201" t="str">
        <f>IF('Autres frais'!C315="","",'Autres frais'!C315)</f>
        <v/>
      </c>
      <c r="D316" s="233" t="str">
        <f>IF('Autres frais'!D315="","",'Autres frais'!D315)</f>
        <v/>
      </c>
      <c r="E316" s="233" t="str">
        <f>IF('Autres frais'!E315="","",'Autres frais'!E315)</f>
        <v/>
      </c>
      <c r="F316" s="233" t="str">
        <f>IF('Autres frais'!F315="","",'Autres frais'!F315)</f>
        <v/>
      </c>
      <c r="G316" s="42"/>
      <c r="H316" s="203" t="str">
        <f t="shared" si="13"/>
        <v/>
      </c>
      <c r="I316" s="89" t="str">
        <f t="shared" si="14"/>
        <v/>
      </c>
      <c r="J316" s="235" t="str">
        <f t="shared" si="15"/>
        <v/>
      </c>
      <c r="K316" s="206"/>
      <c r="L316" s="66"/>
    </row>
    <row r="317" spans="1:12" ht="20.100000000000001" customHeight="1" x14ac:dyDescent="0.25">
      <c r="A317" s="191">
        <v>311</v>
      </c>
      <c r="B317" s="201" t="str">
        <f>IF('Autres frais'!B316="","",'Autres frais'!B316)</f>
        <v/>
      </c>
      <c r="C317" s="201" t="str">
        <f>IF('Autres frais'!C316="","",'Autres frais'!C316)</f>
        <v/>
      </c>
      <c r="D317" s="233" t="str">
        <f>IF('Autres frais'!D316="","",'Autres frais'!D316)</f>
        <v/>
      </c>
      <c r="E317" s="233" t="str">
        <f>IF('Autres frais'!E316="","",'Autres frais'!E316)</f>
        <v/>
      </c>
      <c r="F317" s="233" t="str">
        <f>IF('Autres frais'!F316="","",'Autres frais'!F316)</f>
        <v/>
      </c>
      <c r="G317" s="42"/>
      <c r="H317" s="203" t="str">
        <f t="shared" si="13"/>
        <v/>
      </c>
      <c r="I317" s="89" t="str">
        <f t="shared" si="14"/>
        <v/>
      </c>
      <c r="J317" s="235" t="str">
        <f t="shared" si="15"/>
        <v/>
      </c>
      <c r="K317" s="206"/>
      <c r="L317" s="66"/>
    </row>
    <row r="318" spans="1:12" ht="20.100000000000001" customHeight="1" x14ac:dyDescent="0.25">
      <c r="A318" s="191">
        <v>312</v>
      </c>
      <c r="B318" s="201" t="str">
        <f>IF('Autres frais'!B317="","",'Autres frais'!B317)</f>
        <v/>
      </c>
      <c r="C318" s="201" t="str">
        <f>IF('Autres frais'!C317="","",'Autres frais'!C317)</f>
        <v/>
      </c>
      <c r="D318" s="233" t="str">
        <f>IF('Autres frais'!D317="","",'Autres frais'!D317)</f>
        <v/>
      </c>
      <c r="E318" s="233" t="str">
        <f>IF('Autres frais'!E317="","",'Autres frais'!E317)</f>
        <v/>
      </c>
      <c r="F318" s="233" t="str">
        <f>IF('Autres frais'!F317="","",'Autres frais'!F317)</f>
        <v/>
      </c>
      <c r="G318" s="42"/>
      <c r="H318" s="203" t="str">
        <f t="shared" si="13"/>
        <v/>
      </c>
      <c r="I318" s="89" t="str">
        <f t="shared" si="14"/>
        <v/>
      </c>
      <c r="J318" s="235" t="str">
        <f t="shared" si="15"/>
        <v/>
      </c>
      <c r="K318" s="206"/>
      <c r="L318" s="66"/>
    </row>
    <row r="319" spans="1:12" ht="20.100000000000001" customHeight="1" x14ac:dyDescent="0.25">
      <c r="A319" s="191">
        <v>313</v>
      </c>
      <c r="B319" s="201" t="str">
        <f>IF('Autres frais'!B318="","",'Autres frais'!B318)</f>
        <v/>
      </c>
      <c r="C319" s="201" t="str">
        <f>IF('Autres frais'!C318="","",'Autres frais'!C318)</f>
        <v/>
      </c>
      <c r="D319" s="233" t="str">
        <f>IF('Autres frais'!D318="","",'Autres frais'!D318)</f>
        <v/>
      </c>
      <c r="E319" s="233" t="str">
        <f>IF('Autres frais'!E318="","",'Autres frais'!E318)</f>
        <v/>
      </c>
      <c r="F319" s="233" t="str">
        <f>IF('Autres frais'!F318="","",'Autres frais'!F318)</f>
        <v/>
      </c>
      <c r="G319" s="42"/>
      <c r="H319" s="203" t="str">
        <f t="shared" si="13"/>
        <v/>
      </c>
      <c r="I319" s="89" t="str">
        <f t="shared" si="14"/>
        <v/>
      </c>
      <c r="J319" s="235" t="str">
        <f t="shared" si="15"/>
        <v/>
      </c>
      <c r="K319" s="206"/>
      <c r="L319" s="66"/>
    </row>
    <row r="320" spans="1:12" ht="20.100000000000001" customHeight="1" x14ac:dyDescent="0.25">
      <c r="A320" s="191">
        <v>314</v>
      </c>
      <c r="B320" s="201" t="str">
        <f>IF('Autres frais'!B319="","",'Autres frais'!B319)</f>
        <v/>
      </c>
      <c r="C320" s="201" t="str">
        <f>IF('Autres frais'!C319="","",'Autres frais'!C319)</f>
        <v/>
      </c>
      <c r="D320" s="233" t="str">
        <f>IF('Autres frais'!D319="","",'Autres frais'!D319)</f>
        <v/>
      </c>
      <c r="E320" s="233" t="str">
        <f>IF('Autres frais'!E319="","",'Autres frais'!E319)</f>
        <v/>
      </c>
      <c r="F320" s="233" t="str">
        <f>IF('Autres frais'!F319="","",'Autres frais'!F319)</f>
        <v/>
      </c>
      <c r="G320" s="42"/>
      <c r="H320" s="203" t="str">
        <f t="shared" si="13"/>
        <v/>
      </c>
      <c r="I320" s="89" t="str">
        <f t="shared" si="14"/>
        <v/>
      </c>
      <c r="J320" s="235" t="str">
        <f t="shared" si="15"/>
        <v/>
      </c>
      <c r="K320" s="206"/>
      <c r="L320" s="66"/>
    </row>
    <row r="321" spans="1:12" ht="20.100000000000001" customHeight="1" x14ac:dyDescent="0.25">
      <c r="A321" s="191">
        <v>315</v>
      </c>
      <c r="B321" s="201" t="str">
        <f>IF('Autres frais'!B320="","",'Autres frais'!B320)</f>
        <v/>
      </c>
      <c r="C321" s="201" t="str">
        <f>IF('Autres frais'!C320="","",'Autres frais'!C320)</f>
        <v/>
      </c>
      <c r="D321" s="233" t="str">
        <f>IF('Autres frais'!D320="","",'Autres frais'!D320)</f>
        <v/>
      </c>
      <c r="E321" s="233" t="str">
        <f>IF('Autres frais'!E320="","",'Autres frais'!E320)</f>
        <v/>
      </c>
      <c r="F321" s="233" t="str">
        <f>IF('Autres frais'!F320="","",'Autres frais'!F320)</f>
        <v/>
      </c>
      <c r="G321" s="42"/>
      <c r="H321" s="203" t="str">
        <f t="shared" si="13"/>
        <v/>
      </c>
      <c r="I321" s="89" t="str">
        <f t="shared" si="14"/>
        <v/>
      </c>
      <c r="J321" s="235" t="str">
        <f t="shared" si="15"/>
        <v/>
      </c>
      <c r="K321" s="206"/>
      <c r="L321" s="66"/>
    </row>
    <row r="322" spans="1:12" ht="20.100000000000001" customHeight="1" x14ac:dyDescent="0.25">
      <c r="A322" s="191">
        <v>316</v>
      </c>
      <c r="B322" s="201" t="str">
        <f>IF('Autres frais'!B321="","",'Autres frais'!B321)</f>
        <v/>
      </c>
      <c r="C322" s="201" t="str">
        <f>IF('Autres frais'!C321="","",'Autres frais'!C321)</f>
        <v/>
      </c>
      <c r="D322" s="233" t="str">
        <f>IF('Autres frais'!D321="","",'Autres frais'!D321)</f>
        <v/>
      </c>
      <c r="E322" s="233" t="str">
        <f>IF('Autres frais'!E321="","",'Autres frais'!E321)</f>
        <v/>
      </c>
      <c r="F322" s="233" t="str">
        <f>IF('Autres frais'!F321="","",'Autres frais'!F321)</f>
        <v/>
      </c>
      <c r="G322" s="42"/>
      <c r="H322" s="203" t="str">
        <f t="shared" si="13"/>
        <v/>
      </c>
      <c r="I322" s="89" t="str">
        <f t="shared" si="14"/>
        <v/>
      </c>
      <c r="J322" s="235" t="str">
        <f t="shared" si="15"/>
        <v/>
      </c>
      <c r="K322" s="206"/>
      <c r="L322" s="66"/>
    </row>
    <row r="323" spans="1:12" ht="20.100000000000001" customHeight="1" x14ac:dyDescent="0.25">
      <c r="A323" s="191">
        <v>317</v>
      </c>
      <c r="B323" s="201" t="str">
        <f>IF('Autres frais'!B322="","",'Autres frais'!B322)</f>
        <v/>
      </c>
      <c r="C323" s="201" t="str">
        <f>IF('Autres frais'!C322="","",'Autres frais'!C322)</f>
        <v/>
      </c>
      <c r="D323" s="233" t="str">
        <f>IF('Autres frais'!D322="","",'Autres frais'!D322)</f>
        <v/>
      </c>
      <c r="E323" s="233" t="str">
        <f>IF('Autres frais'!E322="","",'Autres frais'!E322)</f>
        <v/>
      </c>
      <c r="F323" s="233" t="str">
        <f>IF('Autres frais'!F322="","",'Autres frais'!F322)</f>
        <v/>
      </c>
      <c r="G323" s="42"/>
      <c r="H323" s="203" t="str">
        <f t="shared" si="13"/>
        <v/>
      </c>
      <c r="I323" s="89" t="str">
        <f t="shared" si="14"/>
        <v/>
      </c>
      <c r="J323" s="235" t="str">
        <f t="shared" si="15"/>
        <v/>
      </c>
      <c r="K323" s="206"/>
      <c r="L323" s="66"/>
    </row>
    <row r="324" spans="1:12" ht="20.100000000000001" customHeight="1" x14ac:dyDescent="0.25">
      <c r="A324" s="191">
        <v>318</v>
      </c>
      <c r="B324" s="201" t="str">
        <f>IF('Autres frais'!B323="","",'Autres frais'!B323)</f>
        <v/>
      </c>
      <c r="C324" s="201" t="str">
        <f>IF('Autres frais'!C323="","",'Autres frais'!C323)</f>
        <v/>
      </c>
      <c r="D324" s="233" t="str">
        <f>IF('Autres frais'!D323="","",'Autres frais'!D323)</f>
        <v/>
      </c>
      <c r="E324" s="233" t="str">
        <f>IF('Autres frais'!E323="","",'Autres frais'!E323)</f>
        <v/>
      </c>
      <c r="F324" s="233" t="str">
        <f>IF('Autres frais'!F323="","",'Autres frais'!F323)</f>
        <v/>
      </c>
      <c r="G324" s="42"/>
      <c r="H324" s="203" t="str">
        <f t="shared" si="13"/>
        <v/>
      </c>
      <c r="I324" s="89" t="str">
        <f t="shared" si="14"/>
        <v/>
      </c>
      <c r="J324" s="235" t="str">
        <f t="shared" si="15"/>
        <v/>
      </c>
      <c r="K324" s="206"/>
      <c r="L324" s="66"/>
    </row>
    <row r="325" spans="1:12" ht="20.100000000000001" customHeight="1" x14ac:dyDescent="0.25">
      <c r="A325" s="191">
        <v>319</v>
      </c>
      <c r="B325" s="201" t="str">
        <f>IF('Autres frais'!B324="","",'Autres frais'!B324)</f>
        <v/>
      </c>
      <c r="C325" s="201" t="str">
        <f>IF('Autres frais'!C324="","",'Autres frais'!C324)</f>
        <v/>
      </c>
      <c r="D325" s="233" t="str">
        <f>IF('Autres frais'!D324="","",'Autres frais'!D324)</f>
        <v/>
      </c>
      <c r="E325" s="233" t="str">
        <f>IF('Autres frais'!E324="","",'Autres frais'!E324)</f>
        <v/>
      </c>
      <c r="F325" s="233" t="str">
        <f>IF('Autres frais'!F324="","",'Autres frais'!F324)</f>
        <v/>
      </c>
      <c r="G325" s="42"/>
      <c r="H325" s="203" t="str">
        <f t="shared" si="13"/>
        <v/>
      </c>
      <c r="I325" s="89" t="str">
        <f t="shared" si="14"/>
        <v/>
      </c>
      <c r="J325" s="235" t="str">
        <f t="shared" si="15"/>
        <v/>
      </c>
      <c r="K325" s="206"/>
      <c r="L325" s="66"/>
    </row>
    <row r="326" spans="1:12" ht="20.100000000000001" customHeight="1" x14ac:dyDescent="0.25">
      <c r="A326" s="191">
        <v>320</v>
      </c>
      <c r="B326" s="201" t="str">
        <f>IF('Autres frais'!B325="","",'Autres frais'!B325)</f>
        <v/>
      </c>
      <c r="C326" s="201" t="str">
        <f>IF('Autres frais'!C325="","",'Autres frais'!C325)</f>
        <v/>
      </c>
      <c r="D326" s="233" t="str">
        <f>IF('Autres frais'!D325="","",'Autres frais'!D325)</f>
        <v/>
      </c>
      <c r="E326" s="233" t="str">
        <f>IF('Autres frais'!E325="","",'Autres frais'!E325)</f>
        <v/>
      </c>
      <c r="F326" s="233" t="str">
        <f>IF('Autres frais'!F325="","",'Autres frais'!F325)</f>
        <v/>
      </c>
      <c r="G326" s="42"/>
      <c r="H326" s="203" t="str">
        <f t="shared" si="13"/>
        <v/>
      </c>
      <c r="I326" s="89" t="str">
        <f t="shared" si="14"/>
        <v/>
      </c>
      <c r="J326" s="235" t="str">
        <f t="shared" si="15"/>
        <v/>
      </c>
      <c r="K326" s="206"/>
      <c r="L326" s="66"/>
    </row>
    <row r="327" spans="1:12" ht="20.100000000000001" customHeight="1" x14ac:dyDescent="0.25">
      <c r="A327" s="191">
        <v>321</v>
      </c>
      <c r="B327" s="201" t="str">
        <f>IF('Autres frais'!B326="","",'Autres frais'!B326)</f>
        <v/>
      </c>
      <c r="C327" s="201" t="str">
        <f>IF('Autres frais'!C326="","",'Autres frais'!C326)</f>
        <v/>
      </c>
      <c r="D327" s="233" t="str">
        <f>IF('Autres frais'!D326="","",'Autres frais'!D326)</f>
        <v/>
      </c>
      <c r="E327" s="233" t="str">
        <f>IF('Autres frais'!E326="","",'Autres frais'!E326)</f>
        <v/>
      </c>
      <c r="F327" s="233" t="str">
        <f>IF('Autres frais'!F326="","",'Autres frais'!F326)</f>
        <v/>
      </c>
      <c r="G327" s="42"/>
      <c r="H327" s="203" t="str">
        <f t="shared" si="13"/>
        <v/>
      </c>
      <c r="I327" s="89" t="str">
        <f t="shared" si="14"/>
        <v/>
      </c>
      <c r="J327" s="235" t="str">
        <f t="shared" si="15"/>
        <v/>
      </c>
      <c r="K327" s="206"/>
      <c r="L327" s="66"/>
    </row>
    <row r="328" spans="1:12" ht="20.100000000000001" customHeight="1" x14ac:dyDescent="0.25">
      <c r="A328" s="191">
        <v>322</v>
      </c>
      <c r="B328" s="201" t="str">
        <f>IF('Autres frais'!B327="","",'Autres frais'!B327)</f>
        <v/>
      </c>
      <c r="C328" s="201" t="str">
        <f>IF('Autres frais'!C327="","",'Autres frais'!C327)</f>
        <v/>
      </c>
      <c r="D328" s="233" t="str">
        <f>IF('Autres frais'!D327="","",'Autres frais'!D327)</f>
        <v/>
      </c>
      <c r="E328" s="233" t="str">
        <f>IF('Autres frais'!E327="","",'Autres frais'!E327)</f>
        <v/>
      </c>
      <c r="F328" s="233" t="str">
        <f>IF('Autres frais'!F327="","",'Autres frais'!F327)</f>
        <v/>
      </c>
      <c r="G328" s="42"/>
      <c r="H328" s="203" t="str">
        <f t="shared" ref="H328:H391" si="16">IF($G328="","",IF($G328&gt;MAX($D328:$F328),"Le montant éligible ne peut etre supérieur au montant présenté",""))</f>
        <v/>
      </c>
      <c r="I328" s="89" t="str">
        <f t="shared" ref="I328:I391" si="17">IF(G328="","",MIN(D328,E328,F328)*1.15)</f>
        <v/>
      </c>
      <c r="J328" s="235" t="str">
        <f t="shared" ref="J328:J391" si="18">IF(I328="","",MIN(G328,I328))</f>
        <v/>
      </c>
      <c r="K328" s="206"/>
      <c r="L328" s="66"/>
    </row>
    <row r="329" spans="1:12" ht="20.100000000000001" customHeight="1" x14ac:dyDescent="0.25">
      <c r="A329" s="191">
        <v>323</v>
      </c>
      <c r="B329" s="201" t="str">
        <f>IF('Autres frais'!B328="","",'Autres frais'!B328)</f>
        <v/>
      </c>
      <c r="C329" s="201" t="str">
        <f>IF('Autres frais'!C328="","",'Autres frais'!C328)</f>
        <v/>
      </c>
      <c r="D329" s="233" t="str">
        <f>IF('Autres frais'!D328="","",'Autres frais'!D328)</f>
        <v/>
      </c>
      <c r="E329" s="233" t="str">
        <f>IF('Autres frais'!E328="","",'Autres frais'!E328)</f>
        <v/>
      </c>
      <c r="F329" s="233" t="str">
        <f>IF('Autres frais'!F328="","",'Autres frais'!F328)</f>
        <v/>
      </c>
      <c r="G329" s="42"/>
      <c r="H329" s="203" t="str">
        <f t="shared" si="16"/>
        <v/>
      </c>
      <c r="I329" s="89" t="str">
        <f t="shared" si="17"/>
        <v/>
      </c>
      <c r="J329" s="235" t="str">
        <f t="shared" si="18"/>
        <v/>
      </c>
      <c r="K329" s="206"/>
      <c r="L329" s="66"/>
    </row>
    <row r="330" spans="1:12" ht="20.100000000000001" customHeight="1" x14ac:dyDescent="0.25">
      <c r="A330" s="191">
        <v>324</v>
      </c>
      <c r="B330" s="201" t="str">
        <f>IF('Autres frais'!B329="","",'Autres frais'!B329)</f>
        <v/>
      </c>
      <c r="C330" s="201" t="str">
        <f>IF('Autres frais'!C329="","",'Autres frais'!C329)</f>
        <v/>
      </c>
      <c r="D330" s="233" t="str">
        <f>IF('Autres frais'!D329="","",'Autres frais'!D329)</f>
        <v/>
      </c>
      <c r="E330" s="233" t="str">
        <f>IF('Autres frais'!E329="","",'Autres frais'!E329)</f>
        <v/>
      </c>
      <c r="F330" s="233" t="str">
        <f>IF('Autres frais'!F329="","",'Autres frais'!F329)</f>
        <v/>
      </c>
      <c r="G330" s="42"/>
      <c r="H330" s="203" t="str">
        <f t="shared" si="16"/>
        <v/>
      </c>
      <c r="I330" s="89" t="str">
        <f t="shared" si="17"/>
        <v/>
      </c>
      <c r="J330" s="235" t="str">
        <f t="shared" si="18"/>
        <v/>
      </c>
      <c r="K330" s="206"/>
      <c r="L330" s="66"/>
    </row>
    <row r="331" spans="1:12" ht="20.100000000000001" customHeight="1" x14ac:dyDescent="0.25">
      <c r="A331" s="191">
        <v>325</v>
      </c>
      <c r="B331" s="201" t="str">
        <f>IF('Autres frais'!B330="","",'Autres frais'!B330)</f>
        <v/>
      </c>
      <c r="C331" s="201" t="str">
        <f>IF('Autres frais'!C330="","",'Autres frais'!C330)</f>
        <v/>
      </c>
      <c r="D331" s="233" t="str">
        <f>IF('Autres frais'!D330="","",'Autres frais'!D330)</f>
        <v/>
      </c>
      <c r="E331" s="233" t="str">
        <f>IF('Autres frais'!E330="","",'Autres frais'!E330)</f>
        <v/>
      </c>
      <c r="F331" s="233" t="str">
        <f>IF('Autres frais'!F330="","",'Autres frais'!F330)</f>
        <v/>
      </c>
      <c r="G331" s="42"/>
      <c r="H331" s="203" t="str">
        <f t="shared" si="16"/>
        <v/>
      </c>
      <c r="I331" s="89" t="str">
        <f t="shared" si="17"/>
        <v/>
      </c>
      <c r="J331" s="235" t="str">
        <f t="shared" si="18"/>
        <v/>
      </c>
      <c r="K331" s="206"/>
      <c r="L331" s="66"/>
    </row>
    <row r="332" spans="1:12" ht="20.100000000000001" customHeight="1" x14ac:dyDescent="0.25">
      <c r="A332" s="191">
        <v>326</v>
      </c>
      <c r="B332" s="201" t="str">
        <f>IF('Autres frais'!B331="","",'Autres frais'!B331)</f>
        <v/>
      </c>
      <c r="C332" s="201" t="str">
        <f>IF('Autres frais'!C331="","",'Autres frais'!C331)</f>
        <v/>
      </c>
      <c r="D332" s="233" t="str">
        <f>IF('Autres frais'!D331="","",'Autres frais'!D331)</f>
        <v/>
      </c>
      <c r="E332" s="233" t="str">
        <f>IF('Autres frais'!E331="","",'Autres frais'!E331)</f>
        <v/>
      </c>
      <c r="F332" s="233" t="str">
        <f>IF('Autres frais'!F331="","",'Autres frais'!F331)</f>
        <v/>
      </c>
      <c r="G332" s="42"/>
      <c r="H332" s="203" t="str">
        <f t="shared" si="16"/>
        <v/>
      </c>
      <c r="I332" s="89" t="str">
        <f t="shared" si="17"/>
        <v/>
      </c>
      <c r="J332" s="235" t="str">
        <f t="shared" si="18"/>
        <v/>
      </c>
      <c r="K332" s="206"/>
      <c r="L332" s="66"/>
    </row>
    <row r="333" spans="1:12" ht="20.100000000000001" customHeight="1" x14ac:dyDescent="0.25">
      <c r="A333" s="191">
        <v>327</v>
      </c>
      <c r="B333" s="201" t="str">
        <f>IF('Autres frais'!B332="","",'Autres frais'!B332)</f>
        <v/>
      </c>
      <c r="C333" s="201" t="str">
        <f>IF('Autres frais'!C332="","",'Autres frais'!C332)</f>
        <v/>
      </c>
      <c r="D333" s="233" t="str">
        <f>IF('Autres frais'!D332="","",'Autres frais'!D332)</f>
        <v/>
      </c>
      <c r="E333" s="233" t="str">
        <f>IF('Autres frais'!E332="","",'Autres frais'!E332)</f>
        <v/>
      </c>
      <c r="F333" s="233" t="str">
        <f>IF('Autres frais'!F332="","",'Autres frais'!F332)</f>
        <v/>
      </c>
      <c r="G333" s="42"/>
      <c r="H333" s="203" t="str">
        <f t="shared" si="16"/>
        <v/>
      </c>
      <c r="I333" s="89" t="str">
        <f t="shared" si="17"/>
        <v/>
      </c>
      <c r="J333" s="235" t="str">
        <f t="shared" si="18"/>
        <v/>
      </c>
      <c r="K333" s="206"/>
      <c r="L333" s="66"/>
    </row>
    <row r="334" spans="1:12" ht="20.100000000000001" customHeight="1" x14ac:dyDescent="0.25">
      <c r="A334" s="191">
        <v>328</v>
      </c>
      <c r="B334" s="201" t="str">
        <f>IF('Autres frais'!B333="","",'Autres frais'!B333)</f>
        <v/>
      </c>
      <c r="C334" s="201" t="str">
        <f>IF('Autres frais'!C333="","",'Autres frais'!C333)</f>
        <v/>
      </c>
      <c r="D334" s="233" t="str">
        <f>IF('Autres frais'!D333="","",'Autres frais'!D333)</f>
        <v/>
      </c>
      <c r="E334" s="233" t="str">
        <f>IF('Autres frais'!E333="","",'Autres frais'!E333)</f>
        <v/>
      </c>
      <c r="F334" s="233" t="str">
        <f>IF('Autres frais'!F333="","",'Autres frais'!F333)</f>
        <v/>
      </c>
      <c r="G334" s="42"/>
      <c r="H334" s="203" t="str">
        <f t="shared" si="16"/>
        <v/>
      </c>
      <c r="I334" s="89" t="str">
        <f t="shared" si="17"/>
        <v/>
      </c>
      <c r="J334" s="235" t="str">
        <f t="shared" si="18"/>
        <v/>
      </c>
      <c r="K334" s="206"/>
      <c r="L334" s="66"/>
    </row>
    <row r="335" spans="1:12" ht="20.100000000000001" customHeight="1" x14ac:dyDescent="0.25">
      <c r="A335" s="191">
        <v>329</v>
      </c>
      <c r="B335" s="201" t="str">
        <f>IF('Autres frais'!B334="","",'Autres frais'!B334)</f>
        <v/>
      </c>
      <c r="C335" s="201" t="str">
        <f>IF('Autres frais'!C334="","",'Autres frais'!C334)</f>
        <v/>
      </c>
      <c r="D335" s="233" t="str">
        <f>IF('Autres frais'!D334="","",'Autres frais'!D334)</f>
        <v/>
      </c>
      <c r="E335" s="233" t="str">
        <f>IF('Autres frais'!E334="","",'Autres frais'!E334)</f>
        <v/>
      </c>
      <c r="F335" s="233" t="str">
        <f>IF('Autres frais'!F334="","",'Autres frais'!F334)</f>
        <v/>
      </c>
      <c r="G335" s="42"/>
      <c r="H335" s="203" t="str">
        <f t="shared" si="16"/>
        <v/>
      </c>
      <c r="I335" s="89" t="str">
        <f t="shared" si="17"/>
        <v/>
      </c>
      <c r="J335" s="235" t="str">
        <f t="shared" si="18"/>
        <v/>
      </c>
      <c r="K335" s="206"/>
      <c r="L335" s="66"/>
    </row>
    <row r="336" spans="1:12" ht="20.100000000000001" customHeight="1" x14ac:dyDescent="0.25">
      <c r="A336" s="191">
        <v>330</v>
      </c>
      <c r="B336" s="201" t="str">
        <f>IF('Autres frais'!B335="","",'Autres frais'!B335)</f>
        <v/>
      </c>
      <c r="C336" s="201" t="str">
        <f>IF('Autres frais'!C335="","",'Autres frais'!C335)</f>
        <v/>
      </c>
      <c r="D336" s="233" t="str">
        <f>IF('Autres frais'!D335="","",'Autres frais'!D335)</f>
        <v/>
      </c>
      <c r="E336" s="233" t="str">
        <f>IF('Autres frais'!E335="","",'Autres frais'!E335)</f>
        <v/>
      </c>
      <c r="F336" s="233" t="str">
        <f>IF('Autres frais'!F335="","",'Autres frais'!F335)</f>
        <v/>
      </c>
      <c r="G336" s="42"/>
      <c r="H336" s="203" t="str">
        <f t="shared" si="16"/>
        <v/>
      </c>
      <c r="I336" s="89" t="str">
        <f t="shared" si="17"/>
        <v/>
      </c>
      <c r="J336" s="235" t="str">
        <f t="shared" si="18"/>
        <v/>
      </c>
      <c r="K336" s="206"/>
      <c r="L336" s="66"/>
    </row>
    <row r="337" spans="1:12" ht="20.100000000000001" customHeight="1" x14ac:dyDescent="0.25">
      <c r="A337" s="191">
        <v>331</v>
      </c>
      <c r="B337" s="201" t="str">
        <f>IF('Autres frais'!B336="","",'Autres frais'!B336)</f>
        <v/>
      </c>
      <c r="C337" s="201" t="str">
        <f>IF('Autres frais'!C336="","",'Autres frais'!C336)</f>
        <v/>
      </c>
      <c r="D337" s="233" t="str">
        <f>IF('Autres frais'!D336="","",'Autres frais'!D336)</f>
        <v/>
      </c>
      <c r="E337" s="233" t="str">
        <f>IF('Autres frais'!E336="","",'Autres frais'!E336)</f>
        <v/>
      </c>
      <c r="F337" s="233" t="str">
        <f>IF('Autres frais'!F336="","",'Autres frais'!F336)</f>
        <v/>
      </c>
      <c r="G337" s="42"/>
      <c r="H337" s="203" t="str">
        <f t="shared" si="16"/>
        <v/>
      </c>
      <c r="I337" s="89" t="str">
        <f t="shared" si="17"/>
        <v/>
      </c>
      <c r="J337" s="235" t="str">
        <f t="shared" si="18"/>
        <v/>
      </c>
      <c r="K337" s="206"/>
      <c r="L337" s="66"/>
    </row>
    <row r="338" spans="1:12" ht="20.100000000000001" customHeight="1" x14ac:dyDescent="0.25">
      <c r="A338" s="191">
        <v>332</v>
      </c>
      <c r="B338" s="201" t="str">
        <f>IF('Autres frais'!B337="","",'Autres frais'!B337)</f>
        <v/>
      </c>
      <c r="C338" s="201" t="str">
        <f>IF('Autres frais'!C337="","",'Autres frais'!C337)</f>
        <v/>
      </c>
      <c r="D338" s="233" t="str">
        <f>IF('Autres frais'!D337="","",'Autres frais'!D337)</f>
        <v/>
      </c>
      <c r="E338" s="233" t="str">
        <f>IF('Autres frais'!E337="","",'Autres frais'!E337)</f>
        <v/>
      </c>
      <c r="F338" s="233" t="str">
        <f>IF('Autres frais'!F337="","",'Autres frais'!F337)</f>
        <v/>
      </c>
      <c r="G338" s="42"/>
      <c r="H338" s="203" t="str">
        <f t="shared" si="16"/>
        <v/>
      </c>
      <c r="I338" s="89" t="str">
        <f t="shared" si="17"/>
        <v/>
      </c>
      <c r="J338" s="235" t="str">
        <f t="shared" si="18"/>
        <v/>
      </c>
      <c r="K338" s="206"/>
      <c r="L338" s="66"/>
    </row>
    <row r="339" spans="1:12" ht="20.100000000000001" customHeight="1" x14ac:dyDescent="0.25">
      <c r="A339" s="191">
        <v>333</v>
      </c>
      <c r="B339" s="201" t="str">
        <f>IF('Autres frais'!B338="","",'Autres frais'!B338)</f>
        <v/>
      </c>
      <c r="C339" s="201" t="str">
        <f>IF('Autres frais'!C338="","",'Autres frais'!C338)</f>
        <v/>
      </c>
      <c r="D339" s="233" t="str">
        <f>IF('Autres frais'!D338="","",'Autres frais'!D338)</f>
        <v/>
      </c>
      <c r="E339" s="233" t="str">
        <f>IF('Autres frais'!E338="","",'Autres frais'!E338)</f>
        <v/>
      </c>
      <c r="F339" s="233" t="str">
        <f>IF('Autres frais'!F338="","",'Autres frais'!F338)</f>
        <v/>
      </c>
      <c r="G339" s="42"/>
      <c r="H339" s="203" t="str">
        <f t="shared" si="16"/>
        <v/>
      </c>
      <c r="I339" s="89" t="str">
        <f t="shared" si="17"/>
        <v/>
      </c>
      <c r="J339" s="235" t="str">
        <f t="shared" si="18"/>
        <v/>
      </c>
      <c r="K339" s="206"/>
      <c r="L339" s="66"/>
    </row>
    <row r="340" spans="1:12" ht="20.100000000000001" customHeight="1" x14ac:dyDescent="0.25">
      <c r="A340" s="191">
        <v>334</v>
      </c>
      <c r="B340" s="201" t="str">
        <f>IF('Autres frais'!B339="","",'Autres frais'!B339)</f>
        <v/>
      </c>
      <c r="C340" s="201" t="str">
        <f>IF('Autres frais'!C339="","",'Autres frais'!C339)</f>
        <v/>
      </c>
      <c r="D340" s="233" t="str">
        <f>IF('Autres frais'!D339="","",'Autres frais'!D339)</f>
        <v/>
      </c>
      <c r="E340" s="233" t="str">
        <f>IF('Autres frais'!E339="","",'Autres frais'!E339)</f>
        <v/>
      </c>
      <c r="F340" s="233" t="str">
        <f>IF('Autres frais'!F339="","",'Autres frais'!F339)</f>
        <v/>
      </c>
      <c r="G340" s="42"/>
      <c r="H340" s="203" t="str">
        <f t="shared" si="16"/>
        <v/>
      </c>
      <c r="I340" s="89" t="str">
        <f t="shared" si="17"/>
        <v/>
      </c>
      <c r="J340" s="235" t="str">
        <f t="shared" si="18"/>
        <v/>
      </c>
      <c r="K340" s="206"/>
      <c r="L340" s="66"/>
    </row>
    <row r="341" spans="1:12" ht="20.100000000000001" customHeight="1" x14ac:dyDescent="0.25">
      <c r="A341" s="191">
        <v>335</v>
      </c>
      <c r="B341" s="201" t="str">
        <f>IF('Autres frais'!B340="","",'Autres frais'!B340)</f>
        <v/>
      </c>
      <c r="C341" s="201" t="str">
        <f>IF('Autres frais'!C340="","",'Autres frais'!C340)</f>
        <v/>
      </c>
      <c r="D341" s="233" t="str">
        <f>IF('Autres frais'!D340="","",'Autres frais'!D340)</f>
        <v/>
      </c>
      <c r="E341" s="233" t="str">
        <f>IF('Autres frais'!E340="","",'Autres frais'!E340)</f>
        <v/>
      </c>
      <c r="F341" s="233" t="str">
        <f>IF('Autres frais'!F340="","",'Autres frais'!F340)</f>
        <v/>
      </c>
      <c r="G341" s="42"/>
      <c r="H341" s="203" t="str">
        <f t="shared" si="16"/>
        <v/>
      </c>
      <c r="I341" s="89" t="str">
        <f t="shared" si="17"/>
        <v/>
      </c>
      <c r="J341" s="235" t="str">
        <f t="shared" si="18"/>
        <v/>
      </c>
      <c r="K341" s="206"/>
      <c r="L341" s="66"/>
    </row>
    <row r="342" spans="1:12" ht="20.100000000000001" customHeight="1" x14ac:dyDescent="0.25">
      <c r="A342" s="191">
        <v>336</v>
      </c>
      <c r="B342" s="201" t="str">
        <f>IF('Autres frais'!B341="","",'Autres frais'!B341)</f>
        <v/>
      </c>
      <c r="C342" s="201" t="str">
        <f>IF('Autres frais'!C341="","",'Autres frais'!C341)</f>
        <v/>
      </c>
      <c r="D342" s="233" t="str">
        <f>IF('Autres frais'!D341="","",'Autres frais'!D341)</f>
        <v/>
      </c>
      <c r="E342" s="233" t="str">
        <f>IF('Autres frais'!E341="","",'Autres frais'!E341)</f>
        <v/>
      </c>
      <c r="F342" s="233" t="str">
        <f>IF('Autres frais'!F341="","",'Autres frais'!F341)</f>
        <v/>
      </c>
      <c r="G342" s="42"/>
      <c r="H342" s="203" t="str">
        <f t="shared" si="16"/>
        <v/>
      </c>
      <c r="I342" s="89" t="str">
        <f t="shared" si="17"/>
        <v/>
      </c>
      <c r="J342" s="235" t="str">
        <f t="shared" si="18"/>
        <v/>
      </c>
      <c r="K342" s="206"/>
      <c r="L342" s="66"/>
    </row>
    <row r="343" spans="1:12" ht="20.100000000000001" customHeight="1" x14ac:dyDescent="0.25">
      <c r="A343" s="191">
        <v>337</v>
      </c>
      <c r="B343" s="201" t="str">
        <f>IF('Autres frais'!B342="","",'Autres frais'!B342)</f>
        <v/>
      </c>
      <c r="C343" s="201" t="str">
        <f>IF('Autres frais'!C342="","",'Autres frais'!C342)</f>
        <v/>
      </c>
      <c r="D343" s="233" t="str">
        <f>IF('Autres frais'!D342="","",'Autres frais'!D342)</f>
        <v/>
      </c>
      <c r="E343" s="233" t="str">
        <f>IF('Autres frais'!E342="","",'Autres frais'!E342)</f>
        <v/>
      </c>
      <c r="F343" s="233" t="str">
        <f>IF('Autres frais'!F342="","",'Autres frais'!F342)</f>
        <v/>
      </c>
      <c r="G343" s="42"/>
      <c r="H343" s="203" t="str">
        <f t="shared" si="16"/>
        <v/>
      </c>
      <c r="I343" s="89" t="str">
        <f t="shared" si="17"/>
        <v/>
      </c>
      <c r="J343" s="235" t="str">
        <f t="shared" si="18"/>
        <v/>
      </c>
      <c r="K343" s="206"/>
      <c r="L343" s="66"/>
    </row>
    <row r="344" spans="1:12" ht="20.100000000000001" customHeight="1" x14ac:dyDescent="0.25">
      <c r="A344" s="191">
        <v>338</v>
      </c>
      <c r="B344" s="201" t="str">
        <f>IF('Autres frais'!B343="","",'Autres frais'!B343)</f>
        <v/>
      </c>
      <c r="C344" s="201" t="str">
        <f>IF('Autres frais'!C343="","",'Autres frais'!C343)</f>
        <v/>
      </c>
      <c r="D344" s="233" t="str">
        <f>IF('Autres frais'!D343="","",'Autres frais'!D343)</f>
        <v/>
      </c>
      <c r="E344" s="233" t="str">
        <f>IF('Autres frais'!E343="","",'Autres frais'!E343)</f>
        <v/>
      </c>
      <c r="F344" s="233" t="str">
        <f>IF('Autres frais'!F343="","",'Autres frais'!F343)</f>
        <v/>
      </c>
      <c r="G344" s="42"/>
      <c r="H344" s="203" t="str">
        <f t="shared" si="16"/>
        <v/>
      </c>
      <c r="I344" s="89" t="str">
        <f t="shared" si="17"/>
        <v/>
      </c>
      <c r="J344" s="235" t="str">
        <f t="shared" si="18"/>
        <v/>
      </c>
      <c r="K344" s="206"/>
      <c r="L344" s="66"/>
    </row>
    <row r="345" spans="1:12" ht="20.100000000000001" customHeight="1" x14ac:dyDescent="0.25">
      <c r="A345" s="191">
        <v>339</v>
      </c>
      <c r="B345" s="201" t="str">
        <f>IF('Autres frais'!B344="","",'Autres frais'!B344)</f>
        <v/>
      </c>
      <c r="C345" s="201" t="str">
        <f>IF('Autres frais'!C344="","",'Autres frais'!C344)</f>
        <v/>
      </c>
      <c r="D345" s="233" t="str">
        <f>IF('Autres frais'!D344="","",'Autres frais'!D344)</f>
        <v/>
      </c>
      <c r="E345" s="233" t="str">
        <f>IF('Autres frais'!E344="","",'Autres frais'!E344)</f>
        <v/>
      </c>
      <c r="F345" s="233" t="str">
        <f>IF('Autres frais'!F344="","",'Autres frais'!F344)</f>
        <v/>
      </c>
      <c r="G345" s="42"/>
      <c r="H345" s="203" t="str">
        <f t="shared" si="16"/>
        <v/>
      </c>
      <c r="I345" s="89" t="str">
        <f t="shared" si="17"/>
        <v/>
      </c>
      <c r="J345" s="235" t="str">
        <f t="shared" si="18"/>
        <v/>
      </c>
      <c r="K345" s="206"/>
      <c r="L345" s="66"/>
    </row>
    <row r="346" spans="1:12" ht="20.100000000000001" customHeight="1" x14ac:dyDescent="0.25">
      <c r="A346" s="191">
        <v>340</v>
      </c>
      <c r="B346" s="201" t="str">
        <f>IF('Autres frais'!B345="","",'Autres frais'!B345)</f>
        <v/>
      </c>
      <c r="C346" s="201" t="str">
        <f>IF('Autres frais'!C345="","",'Autres frais'!C345)</f>
        <v/>
      </c>
      <c r="D346" s="233" t="str">
        <f>IF('Autres frais'!D345="","",'Autres frais'!D345)</f>
        <v/>
      </c>
      <c r="E346" s="233" t="str">
        <f>IF('Autres frais'!E345="","",'Autres frais'!E345)</f>
        <v/>
      </c>
      <c r="F346" s="233" t="str">
        <f>IF('Autres frais'!F345="","",'Autres frais'!F345)</f>
        <v/>
      </c>
      <c r="G346" s="42"/>
      <c r="H346" s="203" t="str">
        <f t="shared" si="16"/>
        <v/>
      </c>
      <c r="I346" s="89" t="str">
        <f t="shared" si="17"/>
        <v/>
      </c>
      <c r="J346" s="235" t="str">
        <f t="shared" si="18"/>
        <v/>
      </c>
      <c r="K346" s="206"/>
      <c r="L346" s="66"/>
    </row>
    <row r="347" spans="1:12" ht="20.100000000000001" customHeight="1" x14ac:dyDescent="0.25">
      <c r="A347" s="191">
        <v>341</v>
      </c>
      <c r="B347" s="201" t="str">
        <f>IF('Autres frais'!B346="","",'Autres frais'!B346)</f>
        <v/>
      </c>
      <c r="C347" s="201" t="str">
        <f>IF('Autres frais'!C346="","",'Autres frais'!C346)</f>
        <v/>
      </c>
      <c r="D347" s="233" t="str">
        <f>IF('Autres frais'!D346="","",'Autres frais'!D346)</f>
        <v/>
      </c>
      <c r="E347" s="233" t="str">
        <f>IF('Autres frais'!E346="","",'Autres frais'!E346)</f>
        <v/>
      </c>
      <c r="F347" s="233" t="str">
        <f>IF('Autres frais'!F346="","",'Autres frais'!F346)</f>
        <v/>
      </c>
      <c r="G347" s="42"/>
      <c r="H347" s="203" t="str">
        <f t="shared" si="16"/>
        <v/>
      </c>
      <c r="I347" s="89" t="str">
        <f t="shared" si="17"/>
        <v/>
      </c>
      <c r="J347" s="235" t="str">
        <f t="shared" si="18"/>
        <v/>
      </c>
      <c r="K347" s="206"/>
      <c r="L347" s="66"/>
    </row>
    <row r="348" spans="1:12" ht="20.100000000000001" customHeight="1" x14ac:dyDescent="0.25">
      <c r="A348" s="191">
        <v>342</v>
      </c>
      <c r="B348" s="201" t="str">
        <f>IF('Autres frais'!B347="","",'Autres frais'!B347)</f>
        <v/>
      </c>
      <c r="C348" s="201" t="str">
        <f>IF('Autres frais'!C347="","",'Autres frais'!C347)</f>
        <v/>
      </c>
      <c r="D348" s="233" t="str">
        <f>IF('Autres frais'!D347="","",'Autres frais'!D347)</f>
        <v/>
      </c>
      <c r="E348" s="233" t="str">
        <f>IF('Autres frais'!E347="","",'Autres frais'!E347)</f>
        <v/>
      </c>
      <c r="F348" s="233" t="str">
        <f>IF('Autres frais'!F347="","",'Autres frais'!F347)</f>
        <v/>
      </c>
      <c r="G348" s="42"/>
      <c r="H348" s="203" t="str">
        <f t="shared" si="16"/>
        <v/>
      </c>
      <c r="I348" s="89" t="str">
        <f t="shared" si="17"/>
        <v/>
      </c>
      <c r="J348" s="235" t="str">
        <f t="shared" si="18"/>
        <v/>
      </c>
      <c r="K348" s="206"/>
      <c r="L348" s="66"/>
    </row>
    <row r="349" spans="1:12" ht="20.100000000000001" customHeight="1" x14ac:dyDescent="0.25">
      <c r="A349" s="191">
        <v>343</v>
      </c>
      <c r="B349" s="201" t="str">
        <f>IF('Autres frais'!B348="","",'Autres frais'!B348)</f>
        <v/>
      </c>
      <c r="C349" s="201" t="str">
        <f>IF('Autres frais'!C348="","",'Autres frais'!C348)</f>
        <v/>
      </c>
      <c r="D349" s="233" t="str">
        <f>IF('Autres frais'!D348="","",'Autres frais'!D348)</f>
        <v/>
      </c>
      <c r="E349" s="233" t="str">
        <f>IF('Autres frais'!E348="","",'Autres frais'!E348)</f>
        <v/>
      </c>
      <c r="F349" s="233" t="str">
        <f>IF('Autres frais'!F348="","",'Autres frais'!F348)</f>
        <v/>
      </c>
      <c r="G349" s="42"/>
      <c r="H349" s="203" t="str">
        <f t="shared" si="16"/>
        <v/>
      </c>
      <c r="I349" s="89" t="str">
        <f t="shared" si="17"/>
        <v/>
      </c>
      <c r="J349" s="235" t="str">
        <f t="shared" si="18"/>
        <v/>
      </c>
      <c r="K349" s="206"/>
      <c r="L349" s="66"/>
    </row>
    <row r="350" spans="1:12" ht="20.100000000000001" customHeight="1" x14ac:dyDescent="0.25">
      <c r="A350" s="191">
        <v>344</v>
      </c>
      <c r="B350" s="201" t="str">
        <f>IF('Autres frais'!B349="","",'Autres frais'!B349)</f>
        <v/>
      </c>
      <c r="C350" s="201" t="str">
        <f>IF('Autres frais'!C349="","",'Autres frais'!C349)</f>
        <v/>
      </c>
      <c r="D350" s="233" t="str">
        <f>IF('Autres frais'!D349="","",'Autres frais'!D349)</f>
        <v/>
      </c>
      <c r="E350" s="233" t="str">
        <f>IF('Autres frais'!E349="","",'Autres frais'!E349)</f>
        <v/>
      </c>
      <c r="F350" s="233" t="str">
        <f>IF('Autres frais'!F349="","",'Autres frais'!F349)</f>
        <v/>
      </c>
      <c r="G350" s="42"/>
      <c r="H350" s="203" t="str">
        <f t="shared" si="16"/>
        <v/>
      </c>
      <c r="I350" s="89" t="str">
        <f t="shared" si="17"/>
        <v/>
      </c>
      <c r="J350" s="235" t="str">
        <f t="shared" si="18"/>
        <v/>
      </c>
      <c r="K350" s="206"/>
      <c r="L350" s="66"/>
    </row>
    <row r="351" spans="1:12" ht="20.100000000000001" customHeight="1" x14ac:dyDescent="0.25">
      <c r="A351" s="191">
        <v>345</v>
      </c>
      <c r="B351" s="201" t="str">
        <f>IF('Autres frais'!B350="","",'Autres frais'!B350)</f>
        <v/>
      </c>
      <c r="C351" s="201" t="str">
        <f>IF('Autres frais'!C350="","",'Autres frais'!C350)</f>
        <v/>
      </c>
      <c r="D351" s="233" t="str">
        <f>IF('Autres frais'!D350="","",'Autres frais'!D350)</f>
        <v/>
      </c>
      <c r="E351" s="233" t="str">
        <f>IF('Autres frais'!E350="","",'Autres frais'!E350)</f>
        <v/>
      </c>
      <c r="F351" s="233" t="str">
        <f>IF('Autres frais'!F350="","",'Autres frais'!F350)</f>
        <v/>
      </c>
      <c r="G351" s="42"/>
      <c r="H351" s="203" t="str">
        <f t="shared" si="16"/>
        <v/>
      </c>
      <c r="I351" s="89" t="str">
        <f t="shared" si="17"/>
        <v/>
      </c>
      <c r="J351" s="235" t="str">
        <f t="shared" si="18"/>
        <v/>
      </c>
      <c r="K351" s="206"/>
      <c r="L351" s="66"/>
    </row>
    <row r="352" spans="1:12" ht="20.100000000000001" customHeight="1" x14ac:dyDescent="0.25">
      <c r="A352" s="191">
        <v>346</v>
      </c>
      <c r="B352" s="201" t="str">
        <f>IF('Autres frais'!B351="","",'Autres frais'!B351)</f>
        <v/>
      </c>
      <c r="C352" s="201" t="str">
        <f>IF('Autres frais'!C351="","",'Autres frais'!C351)</f>
        <v/>
      </c>
      <c r="D352" s="233" t="str">
        <f>IF('Autres frais'!D351="","",'Autres frais'!D351)</f>
        <v/>
      </c>
      <c r="E352" s="233" t="str">
        <f>IF('Autres frais'!E351="","",'Autres frais'!E351)</f>
        <v/>
      </c>
      <c r="F352" s="233" t="str">
        <f>IF('Autres frais'!F351="","",'Autres frais'!F351)</f>
        <v/>
      </c>
      <c r="G352" s="42"/>
      <c r="H352" s="203" t="str">
        <f t="shared" si="16"/>
        <v/>
      </c>
      <c r="I352" s="89" t="str">
        <f t="shared" si="17"/>
        <v/>
      </c>
      <c r="J352" s="235" t="str">
        <f t="shared" si="18"/>
        <v/>
      </c>
      <c r="K352" s="206"/>
      <c r="L352" s="66"/>
    </row>
    <row r="353" spans="1:12" ht="20.100000000000001" customHeight="1" x14ac:dyDescent="0.25">
      <c r="A353" s="191">
        <v>347</v>
      </c>
      <c r="B353" s="201" t="str">
        <f>IF('Autres frais'!B352="","",'Autres frais'!B352)</f>
        <v/>
      </c>
      <c r="C353" s="201" t="str">
        <f>IF('Autres frais'!C352="","",'Autres frais'!C352)</f>
        <v/>
      </c>
      <c r="D353" s="233" t="str">
        <f>IF('Autres frais'!D352="","",'Autres frais'!D352)</f>
        <v/>
      </c>
      <c r="E353" s="233" t="str">
        <f>IF('Autres frais'!E352="","",'Autres frais'!E352)</f>
        <v/>
      </c>
      <c r="F353" s="233" t="str">
        <f>IF('Autres frais'!F352="","",'Autres frais'!F352)</f>
        <v/>
      </c>
      <c r="G353" s="42"/>
      <c r="H353" s="203" t="str">
        <f t="shared" si="16"/>
        <v/>
      </c>
      <c r="I353" s="89" t="str">
        <f t="shared" si="17"/>
        <v/>
      </c>
      <c r="J353" s="235" t="str">
        <f t="shared" si="18"/>
        <v/>
      </c>
      <c r="K353" s="206"/>
      <c r="L353" s="66"/>
    </row>
    <row r="354" spans="1:12" ht="20.100000000000001" customHeight="1" x14ac:dyDescent="0.25">
      <c r="A354" s="191">
        <v>348</v>
      </c>
      <c r="B354" s="201" t="str">
        <f>IF('Autres frais'!B353="","",'Autres frais'!B353)</f>
        <v/>
      </c>
      <c r="C354" s="201" t="str">
        <f>IF('Autres frais'!C353="","",'Autres frais'!C353)</f>
        <v/>
      </c>
      <c r="D354" s="233" t="str">
        <f>IF('Autres frais'!D353="","",'Autres frais'!D353)</f>
        <v/>
      </c>
      <c r="E354" s="233" t="str">
        <f>IF('Autres frais'!E353="","",'Autres frais'!E353)</f>
        <v/>
      </c>
      <c r="F354" s="233" t="str">
        <f>IF('Autres frais'!F353="","",'Autres frais'!F353)</f>
        <v/>
      </c>
      <c r="G354" s="42"/>
      <c r="H354" s="203" t="str">
        <f t="shared" si="16"/>
        <v/>
      </c>
      <c r="I354" s="89" t="str">
        <f t="shared" si="17"/>
        <v/>
      </c>
      <c r="J354" s="235" t="str">
        <f t="shared" si="18"/>
        <v/>
      </c>
      <c r="K354" s="206"/>
      <c r="L354" s="66"/>
    </row>
    <row r="355" spans="1:12" ht="20.100000000000001" customHeight="1" x14ac:dyDescent="0.25">
      <c r="A355" s="191">
        <v>349</v>
      </c>
      <c r="B355" s="201" t="str">
        <f>IF('Autres frais'!B354="","",'Autres frais'!B354)</f>
        <v/>
      </c>
      <c r="C355" s="201" t="str">
        <f>IF('Autres frais'!C354="","",'Autres frais'!C354)</f>
        <v/>
      </c>
      <c r="D355" s="233" t="str">
        <f>IF('Autres frais'!D354="","",'Autres frais'!D354)</f>
        <v/>
      </c>
      <c r="E355" s="233" t="str">
        <f>IF('Autres frais'!E354="","",'Autres frais'!E354)</f>
        <v/>
      </c>
      <c r="F355" s="233" t="str">
        <f>IF('Autres frais'!F354="","",'Autres frais'!F354)</f>
        <v/>
      </c>
      <c r="G355" s="42"/>
      <c r="H355" s="203" t="str">
        <f t="shared" si="16"/>
        <v/>
      </c>
      <c r="I355" s="89" t="str">
        <f t="shared" si="17"/>
        <v/>
      </c>
      <c r="J355" s="235" t="str">
        <f t="shared" si="18"/>
        <v/>
      </c>
      <c r="K355" s="206"/>
      <c r="L355" s="66"/>
    </row>
    <row r="356" spans="1:12" ht="20.100000000000001" customHeight="1" x14ac:dyDescent="0.25">
      <c r="A356" s="191">
        <v>350</v>
      </c>
      <c r="B356" s="201" t="str">
        <f>IF('Autres frais'!B355="","",'Autres frais'!B355)</f>
        <v/>
      </c>
      <c r="C356" s="201" t="str">
        <f>IF('Autres frais'!C355="","",'Autres frais'!C355)</f>
        <v/>
      </c>
      <c r="D356" s="233" t="str">
        <f>IF('Autres frais'!D355="","",'Autres frais'!D355)</f>
        <v/>
      </c>
      <c r="E356" s="233" t="str">
        <f>IF('Autres frais'!E355="","",'Autres frais'!E355)</f>
        <v/>
      </c>
      <c r="F356" s="233" t="str">
        <f>IF('Autres frais'!F355="","",'Autres frais'!F355)</f>
        <v/>
      </c>
      <c r="G356" s="42"/>
      <c r="H356" s="203" t="str">
        <f t="shared" si="16"/>
        <v/>
      </c>
      <c r="I356" s="89" t="str">
        <f t="shared" si="17"/>
        <v/>
      </c>
      <c r="J356" s="235" t="str">
        <f t="shared" si="18"/>
        <v/>
      </c>
      <c r="K356" s="206"/>
      <c r="L356" s="66"/>
    </row>
    <row r="357" spans="1:12" ht="20.100000000000001" customHeight="1" x14ac:dyDescent="0.25">
      <c r="A357" s="191">
        <v>351</v>
      </c>
      <c r="B357" s="201" t="str">
        <f>IF('Autres frais'!B356="","",'Autres frais'!B356)</f>
        <v/>
      </c>
      <c r="C357" s="201" t="str">
        <f>IF('Autres frais'!C356="","",'Autres frais'!C356)</f>
        <v/>
      </c>
      <c r="D357" s="233" t="str">
        <f>IF('Autres frais'!D356="","",'Autres frais'!D356)</f>
        <v/>
      </c>
      <c r="E357" s="233" t="str">
        <f>IF('Autres frais'!E356="","",'Autres frais'!E356)</f>
        <v/>
      </c>
      <c r="F357" s="233" t="str">
        <f>IF('Autres frais'!F356="","",'Autres frais'!F356)</f>
        <v/>
      </c>
      <c r="G357" s="42"/>
      <c r="H357" s="203" t="str">
        <f t="shared" si="16"/>
        <v/>
      </c>
      <c r="I357" s="89" t="str">
        <f t="shared" si="17"/>
        <v/>
      </c>
      <c r="J357" s="235" t="str">
        <f t="shared" si="18"/>
        <v/>
      </c>
      <c r="K357" s="206"/>
      <c r="L357" s="66"/>
    </row>
    <row r="358" spans="1:12" ht="20.100000000000001" customHeight="1" x14ac:dyDescent="0.25">
      <c r="A358" s="191">
        <v>352</v>
      </c>
      <c r="B358" s="201" t="str">
        <f>IF('Autres frais'!B357="","",'Autres frais'!B357)</f>
        <v/>
      </c>
      <c r="C358" s="201" t="str">
        <f>IF('Autres frais'!C357="","",'Autres frais'!C357)</f>
        <v/>
      </c>
      <c r="D358" s="233" t="str">
        <f>IF('Autres frais'!D357="","",'Autres frais'!D357)</f>
        <v/>
      </c>
      <c r="E358" s="233" t="str">
        <f>IF('Autres frais'!E357="","",'Autres frais'!E357)</f>
        <v/>
      </c>
      <c r="F358" s="233" t="str">
        <f>IF('Autres frais'!F357="","",'Autres frais'!F357)</f>
        <v/>
      </c>
      <c r="G358" s="42"/>
      <c r="H358" s="203" t="str">
        <f t="shared" si="16"/>
        <v/>
      </c>
      <c r="I358" s="89" t="str">
        <f t="shared" si="17"/>
        <v/>
      </c>
      <c r="J358" s="235" t="str">
        <f t="shared" si="18"/>
        <v/>
      </c>
      <c r="K358" s="206"/>
      <c r="L358" s="66"/>
    </row>
    <row r="359" spans="1:12" ht="20.100000000000001" customHeight="1" x14ac:dyDescent="0.25">
      <c r="A359" s="191">
        <v>353</v>
      </c>
      <c r="B359" s="201" t="str">
        <f>IF('Autres frais'!B358="","",'Autres frais'!B358)</f>
        <v/>
      </c>
      <c r="C359" s="201" t="str">
        <f>IF('Autres frais'!C358="","",'Autres frais'!C358)</f>
        <v/>
      </c>
      <c r="D359" s="233" t="str">
        <f>IF('Autres frais'!D358="","",'Autres frais'!D358)</f>
        <v/>
      </c>
      <c r="E359" s="233" t="str">
        <f>IF('Autres frais'!E358="","",'Autres frais'!E358)</f>
        <v/>
      </c>
      <c r="F359" s="233" t="str">
        <f>IF('Autres frais'!F358="","",'Autres frais'!F358)</f>
        <v/>
      </c>
      <c r="G359" s="42"/>
      <c r="H359" s="203" t="str">
        <f t="shared" si="16"/>
        <v/>
      </c>
      <c r="I359" s="89" t="str">
        <f t="shared" si="17"/>
        <v/>
      </c>
      <c r="J359" s="235" t="str">
        <f t="shared" si="18"/>
        <v/>
      </c>
      <c r="K359" s="206"/>
      <c r="L359" s="66"/>
    </row>
    <row r="360" spans="1:12" ht="20.100000000000001" customHeight="1" x14ac:dyDescent="0.25">
      <c r="A360" s="191">
        <v>354</v>
      </c>
      <c r="B360" s="201" t="str">
        <f>IF('Autres frais'!B359="","",'Autres frais'!B359)</f>
        <v/>
      </c>
      <c r="C360" s="201" t="str">
        <f>IF('Autres frais'!C359="","",'Autres frais'!C359)</f>
        <v/>
      </c>
      <c r="D360" s="233" t="str">
        <f>IF('Autres frais'!D359="","",'Autres frais'!D359)</f>
        <v/>
      </c>
      <c r="E360" s="233" t="str">
        <f>IF('Autres frais'!E359="","",'Autres frais'!E359)</f>
        <v/>
      </c>
      <c r="F360" s="233" t="str">
        <f>IF('Autres frais'!F359="","",'Autres frais'!F359)</f>
        <v/>
      </c>
      <c r="G360" s="42"/>
      <c r="H360" s="203" t="str">
        <f t="shared" si="16"/>
        <v/>
      </c>
      <c r="I360" s="89" t="str">
        <f t="shared" si="17"/>
        <v/>
      </c>
      <c r="J360" s="235" t="str">
        <f t="shared" si="18"/>
        <v/>
      </c>
      <c r="K360" s="206"/>
      <c r="L360" s="66"/>
    </row>
    <row r="361" spans="1:12" ht="20.100000000000001" customHeight="1" x14ac:dyDescent="0.25">
      <c r="A361" s="191">
        <v>355</v>
      </c>
      <c r="B361" s="201" t="str">
        <f>IF('Autres frais'!B360="","",'Autres frais'!B360)</f>
        <v/>
      </c>
      <c r="C361" s="201" t="str">
        <f>IF('Autres frais'!C360="","",'Autres frais'!C360)</f>
        <v/>
      </c>
      <c r="D361" s="233" t="str">
        <f>IF('Autres frais'!D360="","",'Autres frais'!D360)</f>
        <v/>
      </c>
      <c r="E361" s="233" t="str">
        <f>IF('Autres frais'!E360="","",'Autres frais'!E360)</f>
        <v/>
      </c>
      <c r="F361" s="233" t="str">
        <f>IF('Autres frais'!F360="","",'Autres frais'!F360)</f>
        <v/>
      </c>
      <c r="G361" s="42"/>
      <c r="H361" s="203" t="str">
        <f t="shared" si="16"/>
        <v/>
      </c>
      <c r="I361" s="89" t="str">
        <f t="shared" si="17"/>
        <v/>
      </c>
      <c r="J361" s="235" t="str">
        <f t="shared" si="18"/>
        <v/>
      </c>
      <c r="K361" s="206"/>
      <c r="L361" s="66"/>
    </row>
    <row r="362" spans="1:12" ht="20.100000000000001" customHeight="1" x14ac:dyDescent="0.25">
      <c r="A362" s="191">
        <v>356</v>
      </c>
      <c r="B362" s="201" t="str">
        <f>IF('Autres frais'!B361="","",'Autres frais'!B361)</f>
        <v/>
      </c>
      <c r="C362" s="201" t="str">
        <f>IF('Autres frais'!C361="","",'Autres frais'!C361)</f>
        <v/>
      </c>
      <c r="D362" s="233" t="str">
        <f>IF('Autres frais'!D361="","",'Autres frais'!D361)</f>
        <v/>
      </c>
      <c r="E362" s="233" t="str">
        <f>IF('Autres frais'!E361="","",'Autres frais'!E361)</f>
        <v/>
      </c>
      <c r="F362" s="233" t="str">
        <f>IF('Autres frais'!F361="","",'Autres frais'!F361)</f>
        <v/>
      </c>
      <c r="G362" s="42"/>
      <c r="H362" s="203" t="str">
        <f t="shared" si="16"/>
        <v/>
      </c>
      <c r="I362" s="89" t="str">
        <f t="shared" si="17"/>
        <v/>
      </c>
      <c r="J362" s="235" t="str">
        <f t="shared" si="18"/>
        <v/>
      </c>
      <c r="K362" s="206"/>
      <c r="L362" s="66"/>
    </row>
    <row r="363" spans="1:12" ht="20.100000000000001" customHeight="1" x14ac:dyDescent="0.25">
      <c r="A363" s="191">
        <v>357</v>
      </c>
      <c r="B363" s="201" t="str">
        <f>IF('Autres frais'!B362="","",'Autres frais'!B362)</f>
        <v/>
      </c>
      <c r="C363" s="201" t="str">
        <f>IF('Autres frais'!C362="","",'Autres frais'!C362)</f>
        <v/>
      </c>
      <c r="D363" s="233" t="str">
        <f>IF('Autres frais'!D362="","",'Autres frais'!D362)</f>
        <v/>
      </c>
      <c r="E363" s="233" t="str">
        <f>IF('Autres frais'!E362="","",'Autres frais'!E362)</f>
        <v/>
      </c>
      <c r="F363" s="233" t="str">
        <f>IF('Autres frais'!F362="","",'Autres frais'!F362)</f>
        <v/>
      </c>
      <c r="G363" s="42"/>
      <c r="H363" s="203" t="str">
        <f t="shared" si="16"/>
        <v/>
      </c>
      <c r="I363" s="89" t="str">
        <f t="shared" si="17"/>
        <v/>
      </c>
      <c r="J363" s="235" t="str">
        <f t="shared" si="18"/>
        <v/>
      </c>
      <c r="K363" s="206"/>
      <c r="L363" s="66"/>
    </row>
    <row r="364" spans="1:12" ht="20.100000000000001" customHeight="1" x14ac:dyDescent="0.25">
      <c r="A364" s="191">
        <v>358</v>
      </c>
      <c r="B364" s="201" t="str">
        <f>IF('Autres frais'!B363="","",'Autres frais'!B363)</f>
        <v/>
      </c>
      <c r="C364" s="201" t="str">
        <f>IF('Autres frais'!C363="","",'Autres frais'!C363)</f>
        <v/>
      </c>
      <c r="D364" s="233" t="str">
        <f>IF('Autres frais'!D363="","",'Autres frais'!D363)</f>
        <v/>
      </c>
      <c r="E364" s="233" t="str">
        <f>IF('Autres frais'!E363="","",'Autres frais'!E363)</f>
        <v/>
      </c>
      <c r="F364" s="233" t="str">
        <f>IF('Autres frais'!F363="","",'Autres frais'!F363)</f>
        <v/>
      </c>
      <c r="G364" s="42"/>
      <c r="H364" s="203" t="str">
        <f t="shared" si="16"/>
        <v/>
      </c>
      <c r="I364" s="89" t="str">
        <f t="shared" si="17"/>
        <v/>
      </c>
      <c r="J364" s="235" t="str">
        <f t="shared" si="18"/>
        <v/>
      </c>
      <c r="K364" s="206"/>
      <c r="L364" s="66"/>
    </row>
    <row r="365" spans="1:12" ht="20.100000000000001" customHeight="1" x14ac:dyDescent="0.25">
      <c r="A365" s="191">
        <v>359</v>
      </c>
      <c r="B365" s="201" t="str">
        <f>IF('Autres frais'!B364="","",'Autres frais'!B364)</f>
        <v/>
      </c>
      <c r="C365" s="201" t="str">
        <f>IF('Autres frais'!C364="","",'Autres frais'!C364)</f>
        <v/>
      </c>
      <c r="D365" s="233" t="str">
        <f>IF('Autres frais'!D364="","",'Autres frais'!D364)</f>
        <v/>
      </c>
      <c r="E365" s="233" t="str">
        <f>IF('Autres frais'!E364="","",'Autres frais'!E364)</f>
        <v/>
      </c>
      <c r="F365" s="233" t="str">
        <f>IF('Autres frais'!F364="","",'Autres frais'!F364)</f>
        <v/>
      </c>
      <c r="G365" s="42"/>
      <c r="H365" s="203" t="str">
        <f t="shared" si="16"/>
        <v/>
      </c>
      <c r="I365" s="89" t="str">
        <f t="shared" si="17"/>
        <v/>
      </c>
      <c r="J365" s="235" t="str">
        <f t="shared" si="18"/>
        <v/>
      </c>
      <c r="K365" s="206"/>
      <c r="L365" s="66"/>
    </row>
    <row r="366" spans="1:12" ht="20.100000000000001" customHeight="1" x14ac:dyDescent="0.25">
      <c r="A366" s="191">
        <v>360</v>
      </c>
      <c r="B366" s="201" t="str">
        <f>IF('Autres frais'!B365="","",'Autres frais'!B365)</f>
        <v/>
      </c>
      <c r="C366" s="201" t="str">
        <f>IF('Autres frais'!C365="","",'Autres frais'!C365)</f>
        <v/>
      </c>
      <c r="D366" s="233" t="str">
        <f>IF('Autres frais'!D365="","",'Autres frais'!D365)</f>
        <v/>
      </c>
      <c r="E366" s="233" t="str">
        <f>IF('Autres frais'!E365="","",'Autres frais'!E365)</f>
        <v/>
      </c>
      <c r="F366" s="233" t="str">
        <f>IF('Autres frais'!F365="","",'Autres frais'!F365)</f>
        <v/>
      </c>
      <c r="G366" s="42"/>
      <c r="H366" s="203" t="str">
        <f t="shared" si="16"/>
        <v/>
      </c>
      <c r="I366" s="89" t="str">
        <f t="shared" si="17"/>
        <v/>
      </c>
      <c r="J366" s="235" t="str">
        <f t="shared" si="18"/>
        <v/>
      </c>
      <c r="K366" s="206"/>
      <c r="L366" s="66"/>
    </row>
    <row r="367" spans="1:12" ht="20.100000000000001" customHeight="1" x14ac:dyDescent="0.25">
      <c r="A367" s="191">
        <v>361</v>
      </c>
      <c r="B367" s="201" t="str">
        <f>IF('Autres frais'!B366="","",'Autres frais'!B366)</f>
        <v/>
      </c>
      <c r="C367" s="201" t="str">
        <f>IF('Autres frais'!C366="","",'Autres frais'!C366)</f>
        <v/>
      </c>
      <c r="D367" s="233" t="str">
        <f>IF('Autres frais'!D366="","",'Autres frais'!D366)</f>
        <v/>
      </c>
      <c r="E367" s="233" t="str">
        <f>IF('Autres frais'!E366="","",'Autres frais'!E366)</f>
        <v/>
      </c>
      <c r="F367" s="233" t="str">
        <f>IF('Autres frais'!F366="","",'Autres frais'!F366)</f>
        <v/>
      </c>
      <c r="G367" s="42"/>
      <c r="H367" s="203" t="str">
        <f t="shared" si="16"/>
        <v/>
      </c>
      <c r="I367" s="89" t="str">
        <f t="shared" si="17"/>
        <v/>
      </c>
      <c r="J367" s="235" t="str">
        <f t="shared" si="18"/>
        <v/>
      </c>
      <c r="K367" s="206"/>
      <c r="L367" s="66"/>
    </row>
    <row r="368" spans="1:12" ht="20.100000000000001" customHeight="1" x14ac:dyDescent="0.25">
      <c r="A368" s="191">
        <v>362</v>
      </c>
      <c r="B368" s="201" t="str">
        <f>IF('Autres frais'!B367="","",'Autres frais'!B367)</f>
        <v/>
      </c>
      <c r="C368" s="201" t="str">
        <f>IF('Autres frais'!C367="","",'Autres frais'!C367)</f>
        <v/>
      </c>
      <c r="D368" s="233" t="str">
        <f>IF('Autres frais'!D367="","",'Autres frais'!D367)</f>
        <v/>
      </c>
      <c r="E368" s="233" t="str">
        <f>IF('Autres frais'!E367="","",'Autres frais'!E367)</f>
        <v/>
      </c>
      <c r="F368" s="233" t="str">
        <f>IF('Autres frais'!F367="","",'Autres frais'!F367)</f>
        <v/>
      </c>
      <c r="G368" s="42"/>
      <c r="H368" s="203" t="str">
        <f t="shared" si="16"/>
        <v/>
      </c>
      <c r="I368" s="89" t="str">
        <f t="shared" si="17"/>
        <v/>
      </c>
      <c r="J368" s="235" t="str">
        <f t="shared" si="18"/>
        <v/>
      </c>
      <c r="K368" s="206"/>
      <c r="L368" s="66"/>
    </row>
    <row r="369" spans="1:12" ht="20.100000000000001" customHeight="1" x14ac:dyDescent="0.25">
      <c r="A369" s="191">
        <v>363</v>
      </c>
      <c r="B369" s="201" t="str">
        <f>IF('Autres frais'!B368="","",'Autres frais'!B368)</f>
        <v/>
      </c>
      <c r="C369" s="201" t="str">
        <f>IF('Autres frais'!C368="","",'Autres frais'!C368)</f>
        <v/>
      </c>
      <c r="D369" s="233" t="str">
        <f>IF('Autres frais'!D368="","",'Autres frais'!D368)</f>
        <v/>
      </c>
      <c r="E369" s="233" t="str">
        <f>IF('Autres frais'!E368="","",'Autres frais'!E368)</f>
        <v/>
      </c>
      <c r="F369" s="233" t="str">
        <f>IF('Autres frais'!F368="","",'Autres frais'!F368)</f>
        <v/>
      </c>
      <c r="G369" s="42"/>
      <c r="H369" s="203" t="str">
        <f t="shared" si="16"/>
        <v/>
      </c>
      <c r="I369" s="89" t="str">
        <f t="shared" si="17"/>
        <v/>
      </c>
      <c r="J369" s="235" t="str">
        <f t="shared" si="18"/>
        <v/>
      </c>
      <c r="K369" s="206"/>
      <c r="L369" s="66"/>
    </row>
    <row r="370" spans="1:12" ht="20.100000000000001" customHeight="1" x14ac:dyDescent="0.25">
      <c r="A370" s="191">
        <v>364</v>
      </c>
      <c r="B370" s="201" t="str">
        <f>IF('Autres frais'!B369="","",'Autres frais'!B369)</f>
        <v/>
      </c>
      <c r="C370" s="201" t="str">
        <f>IF('Autres frais'!C369="","",'Autres frais'!C369)</f>
        <v/>
      </c>
      <c r="D370" s="233" t="str">
        <f>IF('Autres frais'!D369="","",'Autres frais'!D369)</f>
        <v/>
      </c>
      <c r="E370" s="233" t="str">
        <f>IF('Autres frais'!E369="","",'Autres frais'!E369)</f>
        <v/>
      </c>
      <c r="F370" s="233" t="str">
        <f>IF('Autres frais'!F369="","",'Autres frais'!F369)</f>
        <v/>
      </c>
      <c r="G370" s="42"/>
      <c r="H370" s="203" t="str">
        <f t="shared" si="16"/>
        <v/>
      </c>
      <c r="I370" s="89" t="str">
        <f t="shared" si="17"/>
        <v/>
      </c>
      <c r="J370" s="235" t="str">
        <f t="shared" si="18"/>
        <v/>
      </c>
      <c r="K370" s="206"/>
      <c r="L370" s="66"/>
    </row>
    <row r="371" spans="1:12" ht="20.100000000000001" customHeight="1" x14ac:dyDescent="0.25">
      <c r="A371" s="191">
        <v>365</v>
      </c>
      <c r="B371" s="201" t="str">
        <f>IF('Autres frais'!B370="","",'Autres frais'!B370)</f>
        <v/>
      </c>
      <c r="C371" s="201" t="str">
        <f>IF('Autres frais'!C370="","",'Autres frais'!C370)</f>
        <v/>
      </c>
      <c r="D371" s="233" t="str">
        <f>IF('Autres frais'!D370="","",'Autres frais'!D370)</f>
        <v/>
      </c>
      <c r="E371" s="233" t="str">
        <f>IF('Autres frais'!E370="","",'Autres frais'!E370)</f>
        <v/>
      </c>
      <c r="F371" s="233" t="str">
        <f>IF('Autres frais'!F370="","",'Autres frais'!F370)</f>
        <v/>
      </c>
      <c r="G371" s="42"/>
      <c r="H371" s="203" t="str">
        <f t="shared" si="16"/>
        <v/>
      </c>
      <c r="I371" s="89" t="str">
        <f t="shared" si="17"/>
        <v/>
      </c>
      <c r="J371" s="235" t="str">
        <f t="shared" si="18"/>
        <v/>
      </c>
      <c r="K371" s="206"/>
      <c r="L371" s="66"/>
    </row>
    <row r="372" spans="1:12" ht="20.100000000000001" customHeight="1" x14ac:dyDescent="0.25">
      <c r="A372" s="191">
        <v>366</v>
      </c>
      <c r="B372" s="201" t="str">
        <f>IF('Autres frais'!B371="","",'Autres frais'!B371)</f>
        <v/>
      </c>
      <c r="C372" s="201" t="str">
        <f>IF('Autres frais'!C371="","",'Autres frais'!C371)</f>
        <v/>
      </c>
      <c r="D372" s="233" t="str">
        <f>IF('Autres frais'!D371="","",'Autres frais'!D371)</f>
        <v/>
      </c>
      <c r="E372" s="233" t="str">
        <f>IF('Autres frais'!E371="","",'Autres frais'!E371)</f>
        <v/>
      </c>
      <c r="F372" s="233" t="str">
        <f>IF('Autres frais'!F371="","",'Autres frais'!F371)</f>
        <v/>
      </c>
      <c r="G372" s="42"/>
      <c r="H372" s="203" t="str">
        <f t="shared" si="16"/>
        <v/>
      </c>
      <c r="I372" s="89" t="str">
        <f t="shared" si="17"/>
        <v/>
      </c>
      <c r="J372" s="235" t="str">
        <f t="shared" si="18"/>
        <v/>
      </c>
      <c r="K372" s="206"/>
      <c r="L372" s="66"/>
    </row>
    <row r="373" spans="1:12" ht="20.100000000000001" customHeight="1" x14ac:dyDescent="0.25">
      <c r="A373" s="191">
        <v>367</v>
      </c>
      <c r="B373" s="201" t="str">
        <f>IF('Autres frais'!B372="","",'Autres frais'!B372)</f>
        <v/>
      </c>
      <c r="C373" s="201" t="str">
        <f>IF('Autres frais'!C372="","",'Autres frais'!C372)</f>
        <v/>
      </c>
      <c r="D373" s="233" t="str">
        <f>IF('Autres frais'!D372="","",'Autres frais'!D372)</f>
        <v/>
      </c>
      <c r="E373" s="233" t="str">
        <f>IF('Autres frais'!E372="","",'Autres frais'!E372)</f>
        <v/>
      </c>
      <c r="F373" s="233" t="str">
        <f>IF('Autres frais'!F372="","",'Autres frais'!F372)</f>
        <v/>
      </c>
      <c r="G373" s="42"/>
      <c r="H373" s="203" t="str">
        <f t="shared" si="16"/>
        <v/>
      </c>
      <c r="I373" s="89" t="str">
        <f t="shared" si="17"/>
        <v/>
      </c>
      <c r="J373" s="235" t="str">
        <f t="shared" si="18"/>
        <v/>
      </c>
      <c r="K373" s="206"/>
      <c r="L373" s="66"/>
    </row>
    <row r="374" spans="1:12" ht="20.100000000000001" customHeight="1" x14ac:dyDescent="0.25">
      <c r="A374" s="191">
        <v>368</v>
      </c>
      <c r="B374" s="201" t="str">
        <f>IF('Autres frais'!B373="","",'Autres frais'!B373)</f>
        <v/>
      </c>
      <c r="C374" s="201" t="str">
        <f>IF('Autres frais'!C373="","",'Autres frais'!C373)</f>
        <v/>
      </c>
      <c r="D374" s="233" t="str">
        <f>IF('Autres frais'!D373="","",'Autres frais'!D373)</f>
        <v/>
      </c>
      <c r="E374" s="233" t="str">
        <f>IF('Autres frais'!E373="","",'Autres frais'!E373)</f>
        <v/>
      </c>
      <c r="F374" s="233" t="str">
        <f>IF('Autres frais'!F373="","",'Autres frais'!F373)</f>
        <v/>
      </c>
      <c r="G374" s="42"/>
      <c r="H374" s="203" t="str">
        <f t="shared" si="16"/>
        <v/>
      </c>
      <c r="I374" s="89" t="str">
        <f t="shared" si="17"/>
        <v/>
      </c>
      <c r="J374" s="235" t="str">
        <f t="shared" si="18"/>
        <v/>
      </c>
      <c r="K374" s="206"/>
      <c r="L374" s="66"/>
    </row>
    <row r="375" spans="1:12" ht="20.100000000000001" customHeight="1" x14ac:dyDescent="0.25">
      <c r="A375" s="191">
        <v>369</v>
      </c>
      <c r="B375" s="201" t="str">
        <f>IF('Autres frais'!B374="","",'Autres frais'!B374)</f>
        <v/>
      </c>
      <c r="C375" s="201" t="str">
        <f>IF('Autres frais'!C374="","",'Autres frais'!C374)</f>
        <v/>
      </c>
      <c r="D375" s="233" t="str">
        <f>IF('Autres frais'!D374="","",'Autres frais'!D374)</f>
        <v/>
      </c>
      <c r="E375" s="233" t="str">
        <f>IF('Autres frais'!E374="","",'Autres frais'!E374)</f>
        <v/>
      </c>
      <c r="F375" s="233" t="str">
        <f>IF('Autres frais'!F374="","",'Autres frais'!F374)</f>
        <v/>
      </c>
      <c r="G375" s="42"/>
      <c r="H375" s="203" t="str">
        <f t="shared" si="16"/>
        <v/>
      </c>
      <c r="I375" s="89" t="str">
        <f t="shared" si="17"/>
        <v/>
      </c>
      <c r="J375" s="235" t="str">
        <f t="shared" si="18"/>
        <v/>
      </c>
      <c r="K375" s="206"/>
      <c r="L375" s="66"/>
    </row>
    <row r="376" spans="1:12" ht="20.100000000000001" customHeight="1" x14ac:dyDescent="0.25">
      <c r="A376" s="191">
        <v>370</v>
      </c>
      <c r="B376" s="201" t="str">
        <f>IF('Autres frais'!B375="","",'Autres frais'!B375)</f>
        <v/>
      </c>
      <c r="C376" s="201" t="str">
        <f>IF('Autres frais'!C375="","",'Autres frais'!C375)</f>
        <v/>
      </c>
      <c r="D376" s="233" t="str">
        <f>IF('Autres frais'!D375="","",'Autres frais'!D375)</f>
        <v/>
      </c>
      <c r="E376" s="233" t="str">
        <f>IF('Autres frais'!E375="","",'Autres frais'!E375)</f>
        <v/>
      </c>
      <c r="F376" s="233" t="str">
        <f>IF('Autres frais'!F375="","",'Autres frais'!F375)</f>
        <v/>
      </c>
      <c r="G376" s="42"/>
      <c r="H376" s="203" t="str">
        <f t="shared" si="16"/>
        <v/>
      </c>
      <c r="I376" s="89" t="str">
        <f t="shared" si="17"/>
        <v/>
      </c>
      <c r="J376" s="235" t="str">
        <f t="shared" si="18"/>
        <v/>
      </c>
      <c r="K376" s="206"/>
      <c r="L376" s="66"/>
    </row>
    <row r="377" spans="1:12" ht="20.100000000000001" customHeight="1" x14ac:dyDescent="0.25">
      <c r="A377" s="191">
        <v>371</v>
      </c>
      <c r="B377" s="201" t="str">
        <f>IF('Autres frais'!B376="","",'Autres frais'!B376)</f>
        <v/>
      </c>
      <c r="C377" s="201" t="str">
        <f>IF('Autres frais'!C376="","",'Autres frais'!C376)</f>
        <v/>
      </c>
      <c r="D377" s="233" t="str">
        <f>IF('Autres frais'!D376="","",'Autres frais'!D376)</f>
        <v/>
      </c>
      <c r="E377" s="233" t="str">
        <f>IF('Autres frais'!E376="","",'Autres frais'!E376)</f>
        <v/>
      </c>
      <c r="F377" s="233" t="str">
        <f>IF('Autres frais'!F376="","",'Autres frais'!F376)</f>
        <v/>
      </c>
      <c r="G377" s="42"/>
      <c r="H377" s="203" t="str">
        <f t="shared" si="16"/>
        <v/>
      </c>
      <c r="I377" s="89" t="str">
        <f t="shared" si="17"/>
        <v/>
      </c>
      <c r="J377" s="235" t="str">
        <f t="shared" si="18"/>
        <v/>
      </c>
      <c r="K377" s="206"/>
      <c r="L377" s="66"/>
    </row>
    <row r="378" spans="1:12" ht="20.100000000000001" customHeight="1" x14ac:dyDescent="0.25">
      <c r="A378" s="191">
        <v>372</v>
      </c>
      <c r="B378" s="201" t="str">
        <f>IF('Autres frais'!B377="","",'Autres frais'!B377)</f>
        <v/>
      </c>
      <c r="C378" s="201" t="str">
        <f>IF('Autres frais'!C377="","",'Autres frais'!C377)</f>
        <v/>
      </c>
      <c r="D378" s="233" t="str">
        <f>IF('Autres frais'!D377="","",'Autres frais'!D377)</f>
        <v/>
      </c>
      <c r="E378" s="233" t="str">
        <f>IF('Autres frais'!E377="","",'Autres frais'!E377)</f>
        <v/>
      </c>
      <c r="F378" s="233" t="str">
        <f>IF('Autres frais'!F377="","",'Autres frais'!F377)</f>
        <v/>
      </c>
      <c r="G378" s="42"/>
      <c r="H378" s="203" t="str">
        <f t="shared" si="16"/>
        <v/>
      </c>
      <c r="I378" s="89" t="str">
        <f t="shared" si="17"/>
        <v/>
      </c>
      <c r="J378" s="235" t="str">
        <f t="shared" si="18"/>
        <v/>
      </c>
      <c r="K378" s="206"/>
      <c r="L378" s="66"/>
    </row>
    <row r="379" spans="1:12" ht="20.100000000000001" customHeight="1" x14ac:dyDescent="0.25">
      <c r="A379" s="191">
        <v>373</v>
      </c>
      <c r="B379" s="201" t="str">
        <f>IF('Autres frais'!B378="","",'Autres frais'!B378)</f>
        <v/>
      </c>
      <c r="C379" s="201" t="str">
        <f>IF('Autres frais'!C378="","",'Autres frais'!C378)</f>
        <v/>
      </c>
      <c r="D379" s="233" t="str">
        <f>IF('Autres frais'!D378="","",'Autres frais'!D378)</f>
        <v/>
      </c>
      <c r="E379" s="233" t="str">
        <f>IF('Autres frais'!E378="","",'Autres frais'!E378)</f>
        <v/>
      </c>
      <c r="F379" s="233" t="str">
        <f>IF('Autres frais'!F378="","",'Autres frais'!F378)</f>
        <v/>
      </c>
      <c r="G379" s="42"/>
      <c r="H379" s="203" t="str">
        <f t="shared" si="16"/>
        <v/>
      </c>
      <c r="I379" s="89" t="str">
        <f t="shared" si="17"/>
        <v/>
      </c>
      <c r="J379" s="235" t="str">
        <f t="shared" si="18"/>
        <v/>
      </c>
      <c r="K379" s="206"/>
      <c r="L379" s="66"/>
    </row>
    <row r="380" spans="1:12" ht="20.100000000000001" customHeight="1" x14ac:dyDescent="0.25">
      <c r="A380" s="191">
        <v>374</v>
      </c>
      <c r="B380" s="201" t="str">
        <f>IF('Autres frais'!B379="","",'Autres frais'!B379)</f>
        <v/>
      </c>
      <c r="C380" s="201" t="str">
        <f>IF('Autres frais'!C379="","",'Autres frais'!C379)</f>
        <v/>
      </c>
      <c r="D380" s="233" t="str">
        <f>IF('Autres frais'!D379="","",'Autres frais'!D379)</f>
        <v/>
      </c>
      <c r="E380" s="233" t="str">
        <f>IF('Autres frais'!E379="","",'Autres frais'!E379)</f>
        <v/>
      </c>
      <c r="F380" s="233" t="str">
        <f>IF('Autres frais'!F379="","",'Autres frais'!F379)</f>
        <v/>
      </c>
      <c r="G380" s="42"/>
      <c r="H380" s="203" t="str">
        <f t="shared" si="16"/>
        <v/>
      </c>
      <c r="I380" s="89" t="str">
        <f t="shared" si="17"/>
        <v/>
      </c>
      <c r="J380" s="235" t="str">
        <f t="shared" si="18"/>
        <v/>
      </c>
      <c r="K380" s="206"/>
      <c r="L380" s="66"/>
    </row>
    <row r="381" spans="1:12" ht="20.100000000000001" customHeight="1" x14ac:dyDescent="0.25">
      <c r="A381" s="191">
        <v>375</v>
      </c>
      <c r="B381" s="201" t="str">
        <f>IF('Autres frais'!B380="","",'Autres frais'!B380)</f>
        <v/>
      </c>
      <c r="C381" s="201" t="str">
        <f>IF('Autres frais'!C380="","",'Autres frais'!C380)</f>
        <v/>
      </c>
      <c r="D381" s="233" t="str">
        <f>IF('Autres frais'!D380="","",'Autres frais'!D380)</f>
        <v/>
      </c>
      <c r="E381" s="233" t="str">
        <f>IF('Autres frais'!E380="","",'Autres frais'!E380)</f>
        <v/>
      </c>
      <c r="F381" s="233" t="str">
        <f>IF('Autres frais'!F380="","",'Autres frais'!F380)</f>
        <v/>
      </c>
      <c r="G381" s="42"/>
      <c r="H381" s="203" t="str">
        <f t="shared" si="16"/>
        <v/>
      </c>
      <c r="I381" s="89" t="str">
        <f t="shared" si="17"/>
        <v/>
      </c>
      <c r="J381" s="235" t="str">
        <f t="shared" si="18"/>
        <v/>
      </c>
      <c r="K381" s="206"/>
      <c r="L381" s="66"/>
    </row>
    <row r="382" spans="1:12" ht="20.100000000000001" customHeight="1" x14ac:dyDescent="0.25">
      <c r="A382" s="191">
        <v>376</v>
      </c>
      <c r="B382" s="201" t="str">
        <f>IF('Autres frais'!B381="","",'Autres frais'!B381)</f>
        <v/>
      </c>
      <c r="C382" s="201" t="str">
        <f>IF('Autres frais'!C381="","",'Autres frais'!C381)</f>
        <v/>
      </c>
      <c r="D382" s="233" t="str">
        <f>IF('Autres frais'!D381="","",'Autres frais'!D381)</f>
        <v/>
      </c>
      <c r="E382" s="233" t="str">
        <f>IF('Autres frais'!E381="","",'Autres frais'!E381)</f>
        <v/>
      </c>
      <c r="F382" s="233" t="str">
        <f>IF('Autres frais'!F381="","",'Autres frais'!F381)</f>
        <v/>
      </c>
      <c r="G382" s="42"/>
      <c r="H382" s="203" t="str">
        <f t="shared" si="16"/>
        <v/>
      </c>
      <c r="I382" s="89" t="str">
        <f t="shared" si="17"/>
        <v/>
      </c>
      <c r="J382" s="235" t="str">
        <f t="shared" si="18"/>
        <v/>
      </c>
      <c r="K382" s="206"/>
      <c r="L382" s="66"/>
    </row>
    <row r="383" spans="1:12" ht="20.100000000000001" customHeight="1" x14ac:dyDescent="0.25">
      <c r="A383" s="191">
        <v>377</v>
      </c>
      <c r="B383" s="201" t="str">
        <f>IF('Autres frais'!B382="","",'Autres frais'!B382)</f>
        <v/>
      </c>
      <c r="C383" s="201" t="str">
        <f>IF('Autres frais'!C382="","",'Autres frais'!C382)</f>
        <v/>
      </c>
      <c r="D383" s="233" t="str">
        <f>IF('Autres frais'!D382="","",'Autres frais'!D382)</f>
        <v/>
      </c>
      <c r="E383" s="233" t="str">
        <f>IF('Autres frais'!E382="","",'Autres frais'!E382)</f>
        <v/>
      </c>
      <c r="F383" s="233" t="str">
        <f>IF('Autres frais'!F382="","",'Autres frais'!F382)</f>
        <v/>
      </c>
      <c r="G383" s="42"/>
      <c r="H383" s="203" t="str">
        <f t="shared" si="16"/>
        <v/>
      </c>
      <c r="I383" s="89" t="str">
        <f t="shared" si="17"/>
        <v/>
      </c>
      <c r="J383" s="235" t="str">
        <f t="shared" si="18"/>
        <v/>
      </c>
      <c r="K383" s="206"/>
      <c r="L383" s="66"/>
    </row>
    <row r="384" spans="1:12" ht="20.100000000000001" customHeight="1" x14ac:dyDescent="0.25">
      <c r="A384" s="191">
        <v>378</v>
      </c>
      <c r="B384" s="201" t="str">
        <f>IF('Autres frais'!B383="","",'Autres frais'!B383)</f>
        <v/>
      </c>
      <c r="C384" s="201" t="str">
        <f>IF('Autres frais'!C383="","",'Autres frais'!C383)</f>
        <v/>
      </c>
      <c r="D384" s="233" t="str">
        <f>IF('Autres frais'!D383="","",'Autres frais'!D383)</f>
        <v/>
      </c>
      <c r="E384" s="233" t="str">
        <f>IF('Autres frais'!E383="","",'Autres frais'!E383)</f>
        <v/>
      </c>
      <c r="F384" s="233" t="str">
        <f>IF('Autres frais'!F383="","",'Autres frais'!F383)</f>
        <v/>
      </c>
      <c r="G384" s="42"/>
      <c r="H384" s="203" t="str">
        <f t="shared" si="16"/>
        <v/>
      </c>
      <c r="I384" s="89" t="str">
        <f t="shared" si="17"/>
        <v/>
      </c>
      <c r="J384" s="235" t="str">
        <f t="shared" si="18"/>
        <v/>
      </c>
      <c r="K384" s="206"/>
      <c r="L384" s="66"/>
    </row>
    <row r="385" spans="1:12" ht="20.100000000000001" customHeight="1" x14ac:dyDescent="0.25">
      <c r="A385" s="191">
        <v>379</v>
      </c>
      <c r="B385" s="201" t="str">
        <f>IF('Autres frais'!B384="","",'Autres frais'!B384)</f>
        <v/>
      </c>
      <c r="C385" s="201" t="str">
        <f>IF('Autres frais'!C384="","",'Autres frais'!C384)</f>
        <v/>
      </c>
      <c r="D385" s="233" t="str">
        <f>IF('Autres frais'!D384="","",'Autres frais'!D384)</f>
        <v/>
      </c>
      <c r="E385" s="233" t="str">
        <f>IF('Autres frais'!E384="","",'Autres frais'!E384)</f>
        <v/>
      </c>
      <c r="F385" s="233" t="str">
        <f>IF('Autres frais'!F384="","",'Autres frais'!F384)</f>
        <v/>
      </c>
      <c r="G385" s="42"/>
      <c r="H385" s="203" t="str">
        <f t="shared" si="16"/>
        <v/>
      </c>
      <c r="I385" s="89" t="str">
        <f t="shared" si="17"/>
        <v/>
      </c>
      <c r="J385" s="235" t="str">
        <f t="shared" si="18"/>
        <v/>
      </c>
      <c r="K385" s="206"/>
      <c r="L385" s="66"/>
    </row>
    <row r="386" spans="1:12" ht="20.100000000000001" customHeight="1" x14ac:dyDescent="0.25">
      <c r="A386" s="191">
        <v>380</v>
      </c>
      <c r="B386" s="201" t="str">
        <f>IF('Autres frais'!B385="","",'Autres frais'!B385)</f>
        <v/>
      </c>
      <c r="C386" s="201" t="str">
        <f>IF('Autres frais'!C385="","",'Autres frais'!C385)</f>
        <v/>
      </c>
      <c r="D386" s="233" t="str">
        <f>IF('Autres frais'!D385="","",'Autres frais'!D385)</f>
        <v/>
      </c>
      <c r="E386" s="233" t="str">
        <f>IF('Autres frais'!E385="","",'Autres frais'!E385)</f>
        <v/>
      </c>
      <c r="F386" s="233" t="str">
        <f>IF('Autres frais'!F385="","",'Autres frais'!F385)</f>
        <v/>
      </c>
      <c r="G386" s="42"/>
      <c r="H386" s="203" t="str">
        <f t="shared" si="16"/>
        <v/>
      </c>
      <c r="I386" s="89" t="str">
        <f t="shared" si="17"/>
        <v/>
      </c>
      <c r="J386" s="235" t="str">
        <f t="shared" si="18"/>
        <v/>
      </c>
      <c r="K386" s="206"/>
      <c r="L386" s="66"/>
    </row>
    <row r="387" spans="1:12" ht="20.100000000000001" customHeight="1" x14ac:dyDescent="0.25">
      <c r="A387" s="191">
        <v>381</v>
      </c>
      <c r="B387" s="201" t="str">
        <f>IF('Autres frais'!B386="","",'Autres frais'!B386)</f>
        <v/>
      </c>
      <c r="C387" s="201" t="str">
        <f>IF('Autres frais'!C386="","",'Autres frais'!C386)</f>
        <v/>
      </c>
      <c r="D387" s="233" t="str">
        <f>IF('Autres frais'!D386="","",'Autres frais'!D386)</f>
        <v/>
      </c>
      <c r="E387" s="233" t="str">
        <f>IF('Autres frais'!E386="","",'Autres frais'!E386)</f>
        <v/>
      </c>
      <c r="F387" s="233" t="str">
        <f>IF('Autres frais'!F386="","",'Autres frais'!F386)</f>
        <v/>
      </c>
      <c r="G387" s="42"/>
      <c r="H387" s="203" t="str">
        <f t="shared" si="16"/>
        <v/>
      </c>
      <c r="I387" s="89" t="str">
        <f t="shared" si="17"/>
        <v/>
      </c>
      <c r="J387" s="235" t="str">
        <f t="shared" si="18"/>
        <v/>
      </c>
      <c r="K387" s="206"/>
      <c r="L387" s="66"/>
    </row>
    <row r="388" spans="1:12" ht="20.100000000000001" customHeight="1" x14ac:dyDescent="0.25">
      <c r="A388" s="191">
        <v>382</v>
      </c>
      <c r="B388" s="201" t="str">
        <f>IF('Autres frais'!B387="","",'Autres frais'!B387)</f>
        <v/>
      </c>
      <c r="C388" s="201" t="str">
        <f>IF('Autres frais'!C387="","",'Autres frais'!C387)</f>
        <v/>
      </c>
      <c r="D388" s="233" t="str">
        <f>IF('Autres frais'!D387="","",'Autres frais'!D387)</f>
        <v/>
      </c>
      <c r="E388" s="233" t="str">
        <f>IF('Autres frais'!E387="","",'Autres frais'!E387)</f>
        <v/>
      </c>
      <c r="F388" s="233" t="str">
        <f>IF('Autres frais'!F387="","",'Autres frais'!F387)</f>
        <v/>
      </c>
      <c r="G388" s="42"/>
      <c r="H388" s="203" t="str">
        <f t="shared" si="16"/>
        <v/>
      </c>
      <c r="I388" s="89" t="str">
        <f t="shared" si="17"/>
        <v/>
      </c>
      <c r="J388" s="235" t="str">
        <f t="shared" si="18"/>
        <v/>
      </c>
      <c r="K388" s="206"/>
      <c r="L388" s="66"/>
    </row>
    <row r="389" spans="1:12" ht="20.100000000000001" customHeight="1" x14ac:dyDescent="0.25">
      <c r="A389" s="191">
        <v>383</v>
      </c>
      <c r="B389" s="201" t="str">
        <f>IF('Autres frais'!B388="","",'Autres frais'!B388)</f>
        <v/>
      </c>
      <c r="C389" s="201" t="str">
        <f>IF('Autres frais'!C388="","",'Autres frais'!C388)</f>
        <v/>
      </c>
      <c r="D389" s="233" t="str">
        <f>IF('Autres frais'!D388="","",'Autres frais'!D388)</f>
        <v/>
      </c>
      <c r="E389" s="233" t="str">
        <f>IF('Autres frais'!E388="","",'Autres frais'!E388)</f>
        <v/>
      </c>
      <c r="F389" s="233" t="str">
        <f>IF('Autres frais'!F388="","",'Autres frais'!F388)</f>
        <v/>
      </c>
      <c r="G389" s="42"/>
      <c r="H389" s="203" t="str">
        <f t="shared" si="16"/>
        <v/>
      </c>
      <c r="I389" s="89" t="str">
        <f t="shared" si="17"/>
        <v/>
      </c>
      <c r="J389" s="235" t="str">
        <f t="shared" si="18"/>
        <v/>
      </c>
      <c r="K389" s="206"/>
      <c r="L389" s="66"/>
    </row>
    <row r="390" spans="1:12" ht="20.100000000000001" customHeight="1" x14ac:dyDescent="0.25">
      <c r="A390" s="191">
        <v>384</v>
      </c>
      <c r="B390" s="201" t="str">
        <f>IF('Autres frais'!B389="","",'Autres frais'!B389)</f>
        <v/>
      </c>
      <c r="C390" s="201" t="str">
        <f>IF('Autres frais'!C389="","",'Autres frais'!C389)</f>
        <v/>
      </c>
      <c r="D390" s="233" t="str">
        <f>IF('Autres frais'!D389="","",'Autres frais'!D389)</f>
        <v/>
      </c>
      <c r="E390" s="233" t="str">
        <f>IF('Autres frais'!E389="","",'Autres frais'!E389)</f>
        <v/>
      </c>
      <c r="F390" s="233" t="str">
        <f>IF('Autres frais'!F389="","",'Autres frais'!F389)</f>
        <v/>
      </c>
      <c r="G390" s="42"/>
      <c r="H390" s="203" t="str">
        <f t="shared" si="16"/>
        <v/>
      </c>
      <c r="I390" s="89" t="str">
        <f t="shared" si="17"/>
        <v/>
      </c>
      <c r="J390" s="235" t="str">
        <f t="shared" si="18"/>
        <v/>
      </c>
      <c r="K390" s="206"/>
      <c r="L390" s="66"/>
    </row>
    <row r="391" spans="1:12" ht="20.100000000000001" customHeight="1" x14ac:dyDescent="0.25">
      <c r="A391" s="191">
        <v>385</v>
      </c>
      <c r="B391" s="201" t="str">
        <f>IF('Autres frais'!B390="","",'Autres frais'!B390)</f>
        <v/>
      </c>
      <c r="C391" s="201" t="str">
        <f>IF('Autres frais'!C390="","",'Autres frais'!C390)</f>
        <v/>
      </c>
      <c r="D391" s="233" t="str">
        <f>IF('Autres frais'!D390="","",'Autres frais'!D390)</f>
        <v/>
      </c>
      <c r="E391" s="233" t="str">
        <f>IF('Autres frais'!E390="","",'Autres frais'!E390)</f>
        <v/>
      </c>
      <c r="F391" s="233" t="str">
        <f>IF('Autres frais'!F390="","",'Autres frais'!F390)</f>
        <v/>
      </c>
      <c r="G391" s="42"/>
      <c r="H391" s="203" t="str">
        <f t="shared" si="16"/>
        <v/>
      </c>
      <c r="I391" s="89" t="str">
        <f t="shared" si="17"/>
        <v/>
      </c>
      <c r="J391" s="235" t="str">
        <f t="shared" si="18"/>
        <v/>
      </c>
      <c r="K391" s="206"/>
      <c r="L391" s="66"/>
    </row>
    <row r="392" spans="1:12" ht="20.100000000000001" customHeight="1" x14ac:dyDescent="0.25">
      <c r="A392" s="191">
        <v>386</v>
      </c>
      <c r="B392" s="201" t="str">
        <f>IF('Autres frais'!B391="","",'Autres frais'!B391)</f>
        <v/>
      </c>
      <c r="C392" s="201" t="str">
        <f>IF('Autres frais'!C391="","",'Autres frais'!C391)</f>
        <v/>
      </c>
      <c r="D392" s="233" t="str">
        <f>IF('Autres frais'!D391="","",'Autres frais'!D391)</f>
        <v/>
      </c>
      <c r="E392" s="233" t="str">
        <f>IF('Autres frais'!E391="","",'Autres frais'!E391)</f>
        <v/>
      </c>
      <c r="F392" s="233" t="str">
        <f>IF('Autres frais'!F391="","",'Autres frais'!F391)</f>
        <v/>
      </c>
      <c r="G392" s="42"/>
      <c r="H392" s="203" t="str">
        <f t="shared" ref="H392:H455" si="19">IF($G392="","",IF($G392&gt;MAX($D392:$F392),"Le montant éligible ne peut etre supérieur au montant présenté",""))</f>
        <v/>
      </c>
      <c r="I392" s="89" t="str">
        <f t="shared" ref="I392:I455" si="20">IF(G392="","",MIN(D392,E392,F392)*1.15)</f>
        <v/>
      </c>
      <c r="J392" s="235" t="str">
        <f t="shared" ref="J392:J455" si="21">IF(I392="","",MIN(G392,I392))</f>
        <v/>
      </c>
      <c r="K392" s="206"/>
      <c r="L392" s="66"/>
    </row>
    <row r="393" spans="1:12" ht="20.100000000000001" customHeight="1" x14ac:dyDescent="0.25">
      <c r="A393" s="191">
        <v>387</v>
      </c>
      <c r="B393" s="201" t="str">
        <f>IF('Autres frais'!B392="","",'Autres frais'!B392)</f>
        <v/>
      </c>
      <c r="C393" s="201" t="str">
        <f>IF('Autres frais'!C392="","",'Autres frais'!C392)</f>
        <v/>
      </c>
      <c r="D393" s="233" t="str">
        <f>IF('Autres frais'!D392="","",'Autres frais'!D392)</f>
        <v/>
      </c>
      <c r="E393" s="233" t="str">
        <f>IF('Autres frais'!E392="","",'Autres frais'!E392)</f>
        <v/>
      </c>
      <c r="F393" s="233" t="str">
        <f>IF('Autres frais'!F392="","",'Autres frais'!F392)</f>
        <v/>
      </c>
      <c r="G393" s="42"/>
      <c r="H393" s="203" t="str">
        <f t="shared" si="19"/>
        <v/>
      </c>
      <c r="I393" s="89" t="str">
        <f t="shared" si="20"/>
        <v/>
      </c>
      <c r="J393" s="235" t="str">
        <f t="shared" si="21"/>
        <v/>
      </c>
      <c r="K393" s="206"/>
      <c r="L393" s="66"/>
    </row>
    <row r="394" spans="1:12" ht="20.100000000000001" customHeight="1" x14ac:dyDescent="0.25">
      <c r="A394" s="191">
        <v>388</v>
      </c>
      <c r="B394" s="201" t="str">
        <f>IF('Autres frais'!B393="","",'Autres frais'!B393)</f>
        <v/>
      </c>
      <c r="C394" s="201" t="str">
        <f>IF('Autres frais'!C393="","",'Autres frais'!C393)</f>
        <v/>
      </c>
      <c r="D394" s="233" t="str">
        <f>IF('Autres frais'!D393="","",'Autres frais'!D393)</f>
        <v/>
      </c>
      <c r="E394" s="233" t="str">
        <f>IF('Autres frais'!E393="","",'Autres frais'!E393)</f>
        <v/>
      </c>
      <c r="F394" s="233" t="str">
        <f>IF('Autres frais'!F393="","",'Autres frais'!F393)</f>
        <v/>
      </c>
      <c r="G394" s="42"/>
      <c r="H394" s="203" t="str">
        <f t="shared" si="19"/>
        <v/>
      </c>
      <c r="I394" s="89" t="str">
        <f t="shared" si="20"/>
        <v/>
      </c>
      <c r="J394" s="235" t="str">
        <f t="shared" si="21"/>
        <v/>
      </c>
      <c r="K394" s="206"/>
      <c r="L394" s="66"/>
    </row>
    <row r="395" spans="1:12" ht="20.100000000000001" customHeight="1" x14ac:dyDescent="0.25">
      <c r="A395" s="191">
        <v>389</v>
      </c>
      <c r="B395" s="201" t="str">
        <f>IF('Autres frais'!B394="","",'Autres frais'!B394)</f>
        <v/>
      </c>
      <c r="C395" s="201" t="str">
        <f>IF('Autres frais'!C394="","",'Autres frais'!C394)</f>
        <v/>
      </c>
      <c r="D395" s="233" t="str">
        <f>IF('Autres frais'!D394="","",'Autres frais'!D394)</f>
        <v/>
      </c>
      <c r="E395" s="233" t="str">
        <f>IF('Autres frais'!E394="","",'Autres frais'!E394)</f>
        <v/>
      </c>
      <c r="F395" s="233" t="str">
        <f>IF('Autres frais'!F394="","",'Autres frais'!F394)</f>
        <v/>
      </c>
      <c r="G395" s="42"/>
      <c r="H395" s="203" t="str">
        <f t="shared" si="19"/>
        <v/>
      </c>
      <c r="I395" s="89" t="str">
        <f t="shared" si="20"/>
        <v/>
      </c>
      <c r="J395" s="235" t="str">
        <f t="shared" si="21"/>
        <v/>
      </c>
      <c r="K395" s="206"/>
      <c r="L395" s="66"/>
    </row>
    <row r="396" spans="1:12" ht="20.100000000000001" customHeight="1" x14ac:dyDescent="0.25">
      <c r="A396" s="191">
        <v>390</v>
      </c>
      <c r="B396" s="201" t="str">
        <f>IF('Autres frais'!B395="","",'Autres frais'!B395)</f>
        <v/>
      </c>
      <c r="C396" s="201" t="str">
        <f>IF('Autres frais'!C395="","",'Autres frais'!C395)</f>
        <v/>
      </c>
      <c r="D396" s="233" t="str">
        <f>IF('Autres frais'!D395="","",'Autres frais'!D395)</f>
        <v/>
      </c>
      <c r="E396" s="233" t="str">
        <f>IF('Autres frais'!E395="","",'Autres frais'!E395)</f>
        <v/>
      </c>
      <c r="F396" s="233" t="str">
        <f>IF('Autres frais'!F395="","",'Autres frais'!F395)</f>
        <v/>
      </c>
      <c r="G396" s="42"/>
      <c r="H396" s="203" t="str">
        <f t="shared" si="19"/>
        <v/>
      </c>
      <c r="I396" s="89" t="str">
        <f t="shared" si="20"/>
        <v/>
      </c>
      <c r="J396" s="235" t="str">
        <f t="shared" si="21"/>
        <v/>
      </c>
      <c r="K396" s="206"/>
      <c r="L396" s="66"/>
    </row>
    <row r="397" spans="1:12" ht="20.100000000000001" customHeight="1" x14ac:dyDescent="0.25">
      <c r="A397" s="191">
        <v>391</v>
      </c>
      <c r="B397" s="201" t="str">
        <f>IF('Autres frais'!B396="","",'Autres frais'!B396)</f>
        <v/>
      </c>
      <c r="C397" s="201" t="str">
        <f>IF('Autres frais'!C396="","",'Autres frais'!C396)</f>
        <v/>
      </c>
      <c r="D397" s="233" t="str">
        <f>IF('Autres frais'!D396="","",'Autres frais'!D396)</f>
        <v/>
      </c>
      <c r="E397" s="233" t="str">
        <f>IF('Autres frais'!E396="","",'Autres frais'!E396)</f>
        <v/>
      </c>
      <c r="F397" s="233" t="str">
        <f>IF('Autres frais'!F396="","",'Autres frais'!F396)</f>
        <v/>
      </c>
      <c r="G397" s="42"/>
      <c r="H397" s="203" t="str">
        <f t="shared" si="19"/>
        <v/>
      </c>
      <c r="I397" s="89" t="str">
        <f t="shared" si="20"/>
        <v/>
      </c>
      <c r="J397" s="235" t="str">
        <f t="shared" si="21"/>
        <v/>
      </c>
      <c r="K397" s="206"/>
      <c r="L397" s="66"/>
    </row>
    <row r="398" spans="1:12" ht="20.100000000000001" customHeight="1" x14ac:dyDescent="0.25">
      <c r="A398" s="191">
        <v>392</v>
      </c>
      <c r="B398" s="201" t="str">
        <f>IF('Autres frais'!B397="","",'Autres frais'!B397)</f>
        <v/>
      </c>
      <c r="C398" s="201" t="str">
        <f>IF('Autres frais'!C397="","",'Autres frais'!C397)</f>
        <v/>
      </c>
      <c r="D398" s="233" t="str">
        <f>IF('Autres frais'!D397="","",'Autres frais'!D397)</f>
        <v/>
      </c>
      <c r="E398" s="233" t="str">
        <f>IF('Autres frais'!E397="","",'Autres frais'!E397)</f>
        <v/>
      </c>
      <c r="F398" s="233" t="str">
        <f>IF('Autres frais'!F397="","",'Autres frais'!F397)</f>
        <v/>
      </c>
      <c r="G398" s="42"/>
      <c r="H398" s="203" t="str">
        <f t="shared" si="19"/>
        <v/>
      </c>
      <c r="I398" s="89" t="str">
        <f t="shared" si="20"/>
        <v/>
      </c>
      <c r="J398" s="235" t="str">
        <f t="shared" si="21"/>
        <v/>
      </c>
      <c r="K398" s="206"/>
      <c r="L398" s="66"/>
    </row>
    <row r="399" spans="1:12" ht="20.100000000000001" customHeight="1" x14ac:dyDescent="0.25">
      <c r="A399" s="191">
        <v>393</v>
      </c>
      <c r="B399" s="201" t="str">
        <f>IF('Autres frais'!B398="","",'Autres frais'!B398)</f>
        <v/>
      </c>
      <c r="C399" s="201" t="str">
        <f>IF('Autres frais'!C398="","",'Autres frais'!C398)</f>
        <v/>
      </c>
      <c r="D399" s="233" t="str">
        <f>IF('Autres frais'!D398="","",'Autres frais'!D398)</f>
        <v/>
      </c>
      <c r="E399" s="233" t="str">
        <f>IF('Autres frais'!E398="","",'Autres frais'!E398)</f>
        <v/>
      </c>
      <c r="F399" s="233" t="str">
        <f>IF('Autres frais'!F398="","",'Autres frais'!F398)</f>
        <v/>
      </c>
      <c r="G399" s="42"/>
      <c r="H399" s="203" t="str">
        <f t="shared" si="19"/>
        <v/>
      </c>
      <c r="I399" s="89" t="str">
        <f t="shared" si="20"/>
        <v/>
      </c>
      <c r="J399" s="235" t="str">
        <f t="shared" si="21"/>
        <v/>
      </c>
      <c r="K399" s="206"/>
      <c r="L399" s="66"/>
    </row>
    <row r="400" spans="1:12" ht="20.100000000000001" customHeight="1" x14ac:dyDescent="0.25">
      <c r="A400" s="191">
        <v>394</v>
      </c>
      <c r="B400" s="201" t="str">
        <f>IF('Autres frais'!B399="","",'Autres frais'!B399)</f>
        <v/>
      </c>
      <c r="C400" s="201" t="str">
        <f>IF('Autres frais'!C399="","",'Autres frais'!C399)</f>
        <v/>
      </c>
      <c r="D400" s="233" t="str">
        <f>IF('Autres frais'!D399="","",'Autres frais'!D399)</f>
        <v/>
      </c>
      <c r="E400" s="233" t="str">
        <f>IF('Autres frais'!E399="","",'Autres frais'!E399)</f>
        <v/>
      </c>
      <c r="F400" s="233" t="str">
        <f>IF('Autres frais'!F399="","",'Autres frais'!F399)</f>
        <v/>
      </c>
      <c r="G400" s="42"/>
      <c r="H400" s="203" t="str">
        <f t="shared" si="19"/>
        <v/>
      </c>
      <c r="I400" s="89" t="str">
        <f t="shared" si="20"/>
        <v/>
      </c>
      <c r="J400" s="235" t="str">
        <f t="shared" si="21"/>
        <v/>
      </c>
      <c r="K400" s="206"/>
      <c r="L400" s="66"/>
    </row>
    <row r="401" spans="1:12" ht="20.100000000000001" customHeight="1" x14ac:dyDescent="0.25">
      <c r="A401" s="191">
        <v>395</v>
      </c>
      <c r="B401" s="201" t="str">
        <f>IF('Autres frais'!B400="","",'Autres frais'!B400)</f>
        <v/>
      </c>
      <c r="C401" s="201" t="str">
        <f>IF('Autres frais'!C400="","",'Autres frais'!C400)</f>
        <v/>
      </c>
      <c r="D401" s="233" t="str">
        <f>IF('Autres frais'!D400="","",'Autres frais'!D400)</f>
        <v/>
      </c>
      <c r="E401" s="233" t="str">
        <f>IF('Autres frais'!E400="","",'Autres frais'!E400)</f>
        <v/>
      </c>
      <c r="F401" s="233" t="str">
        <f>IF('Autres frais'!F400="","",'Autres frais'!F400)</f>
        <v/>
      </c>
      <c r="G401" s="42"/>
      <c r="H401" s="203" t="str">
        <f t="shared" si="19"/>
        <v/>
      </c>
      <c r="I401" s="89" t="str">
        <f t="shared" si="20"/>
        <v/>
      </c>
      <c r="J401" s="235" t="str">
        <f t="shared" si="21"/>
        <v/>
      </c>
      <c r="K401" s="206"/>
      <c r="L401" s="66"/>
    </row>
    <row r="402" spans="1:12" ht="20.100000000000001" customHeight="1" x14ac:dyDescent="0.25">
      <c r="A402" s="191">
        <v>396</v>
      </c>
      <c r="B402" s="201" t="str">
        <f>IF('Autres frais'!B401="","",'Autres frais'!B401)</f>
        <v/>
      </c>
      <c r="C402" s="201" t="str">
        <f>IF('Autres frais'!C401="","",'Autres frais'!C401)</f>
        <v/>
      </c>
      <c r="D402" s="233" t="str">
        <f>IF('Autres frais'!D401="","",'Autres frais'!D401)</f>
        <v/>
      </c>
      <c r="E402" s="233" t="str">
        <f>IF('Autres frais'!E401="","",'Autres frais'!E401)</f>
        <v/>
      </c>
      <c r="F402" s="233" t="str">
        <f>IF('Autres frais'!F401="","",'Autres frais'!F401)</f>
        <v/>
      </c>
      <c r="G402" s="42"/>
      <c r="H402" s="203" t="str">
        <f t="shared" si="19"/>
        <v/>
      </c>
      <c r="I402" s="89" t="str">
        <f t="shared" si="20"/>
        <v/>
      </c>
      <c r="J402" s="235" t="str">
        <f t="shared" si="21"/>
        <v/>
      </c>
      <c r="K402" s="206"/>
      <c r="L402" s="66"/>
    </row>
    <row r="403" spans="1:12" ht="20.100000000000001" customHeight="1" x14ac:dyDescent="0.25">
      <c r="A403" s="191">
        <v>397</v>
      </c>
      <c r="B403" s="201" t="str">
        <f>IF('Autres frais'!B402="","",'Autres frais'!B402)</f>
        <v/>
      </c>
      <c r="C403" s="201" t="str">
        <f>IF('Autres frais'!C402="","",'Autres frais'!C402)</f>
        <v/>
      </c>
      <c r="D403" s="233" t="str">
        <f>IF('Autres frais'!D402="","",'Autres frais'!D402)</f>
        <v/>
      </c>
      <c r="E403" s="233" t="str">
        <f>IF('Autres frais'!E402="","",'Autres frais'!E402)</f>
        <v/>
      </c>
      <c r="F403" s="233" t="str">
        <f>IF('Autres frais'!F402="","",'Autres frais'!F402)</f>
        <v/>
      </c>
      <c r="G403" s="42"/>
      <c r="H403" s="203" t="str">
        <f t="shared" si="19"/>
        <v/>
      </c>
      <c r="I403" s="89" t="str">
        <f t="shared" si="20"/>
        <v/>
      </c>
      <c r="J403" s="235" t="str">
        <f t="shared" si="21"/>
        <v/>
      </c>
      <c r="K403" s="206"/>
      <c r="L403" s="66"/>
    </row>
    <row r="404" spans="1:12" ht="20.100000000000001" customHeight="1" x14ac:dyDescent="0.25">
      <c r="A404" s="191">
        <v>398</v>
      </c>
      <c r="B404" s="201" t="str">
        <f>IF('Autres frais'!B403="","",'Autres frais'!B403)</f>
        <v/>
      </c>
      <c r="C404" s="201" t="str">
        <f>IF('Autres frais'!C403="","",'Autres frais'!C403)</f>
        <v/>
      </c>
      <c r="D404" s="233" t="str">
        <f>IF('Autres frais'!D403="","",'Autres frais'!D403)</f>
        <v/>
      </c>
      <c r="E404" s="233" t="str">
        <f>IF('Autres frais'!E403="","",'Autres frais'!E403)</f>
        <v/>
      </c>
      <c r="F404" s="233" t="str">
        <f>IF('Autres frais'!F403="","",'Autres frais'!F403)</f>
        <v/>
      </c>
      <c r="G404" s="42"/>
      <c r="H404" s="203" t="str">
        <f t="shared" si="19"/>
        <v/>
      </c>
      <c r="I404" s="89" t="str">
        <f t="shared" si="20"/>
        <v/>
      </c>
      <c r="J404" s="235" t="str">
        <f t="shared" si="21"/>
        <v/>
      </c>
      <c r="K404" s="206"/>
      <c r="L404" s="66"/>
    </row>
    <row r="405" spans="1:12" ht="20.100000000000001" customHeight="1" x14ac:dyDescent="0.25">
      <c r="A405" s="191">
        <v>399</v>
      </c>
      <c r="B405" s="201" t="str">
        <f>IF('Autres frais'!B404="","",'Autres frais'!B404)</f>
        <v/>
      </c>
      <c r="C405" s="201" t="str">
        <f>IF('Autres frais'!C404="","",'Autres frais'!C404)</f>
        <v/>
      </c>
      <c r="D405" s="233" t="str">
        <f>IF('Autres frais'!D404="","",'Autres frais'!D404)</f>
        <v/>
      </c>
      <c r="E405" s="233" t="str">
        <f>IF('Autres frais'!E404="","",'Autres frais'!E404)</f>
        <v/>
      </c>
      <c r="F405" s="233" t="str">
        <f>IF('Autres frais'!F404="","",'Autres frais'!F404)</f>
        <v/>
      </c>
      <c r="G405" s="42"/>
      <c r="H405" s="203" t="str">
        <f t="shared" si="19"/>
        <v/>
      </c>
      <c r="I405" s="89" t="str">
        <f t="shared" si="20"/>
        <v/>
      </c>
      <c r="J405" s="235" t="str">
        <f t="shared" si="21"/>
        <v/>
      </c>
      <c r="K405" s="206"/>
      <c r="L405" s="66"/>
    </row>
    <row r="406" spans="1:12" ht="20.100000000000001" customHeight="1" x14ac:dyDescent="0.25">
      <c r="A406" s="191">
        <v>400</v>
      </c>
      <c r="B406" s="201" t="str">
        <f>IF('Autres frais'!B405="","",'Autres frais'!B405)</f>
        <v/>
      </c>
      <c r="C406" s="201" t="str">
        <f>IF('Autres frais'!C405="","",'Autres frais'!C405)</f>
        <v/>
      </c>
      <c r="D406" s="233" t="str">
        <f>IF('Autres frais'!D405="","",'Autres frais'!D405)</f>
        <v/>
      </c>
      <c r="E406" s="233" t="str">
        <f>IF('Autres frais'!E405="","",'Autres frais'!E405)</f>
        <v/>
      </c>
      <c r="F406" s="233" t="str">
        <f>IF('Autres frais'!F405="","",'Autres frais'!F405)</f>
        <v/>
      </c>
      <c r="G406" s="42"/>
      <c r="H406" s="203" t="str">
        <f t="shared" si="19"/>
        <v/>
      </c>
      <c r="I406" s="89" t="str">
        <f t="shared" si="20"/>
        <v/>
      </c>
      <c r="J406" s="235" t="str">
        <f t="shared" si="21"/>
        <v/>
      </c>
      <c r="K406" s="206"/>
      <c r="L406" s="66"/>
    </row>
    <row r="407" spans="1:12" ht="20.100000000000001" customHeight="1" x14ac:dyDescent="0.25">
      <c r="A407" s="191">
        <v>401</v>
      </c>
      <c r="B407" s="201" t="str">
        <f>IF('Autres frais'!B406="","",'Autres frais'!B406)</f>
        <v/>
      </c>
      <c r="C407" s="201" t="str">
        <f>IF('Autres frais'!C406="","",'Autres frais'!C406)</f>
        <v/>
      </c>
      <c r="D407" s="233" t="str">
        <f>IF('Autres frais'!D406="","",'Autres frais'!D406)</f>
        <v/>
      </c>
      <c r="E407" s="233" t="str">
        <f>IF('Autres frais'!E406="","",'Autres frais'!E406)</f>
        <v/>
      </c>
      <c r="F407" s="233" t="str">
        <f>IF('Autres frais'!F406="","",'Autres frais'!F406)</f>
        <v/>
      </c>
      <c r="G407" s="42"/>
      <c r="H407" s="203" t="str">
        <f t="shared" si="19"/>
        <v/>
      </c>
      <c r="I407" s="89" t="str">
        <f t="shared" si="20"/>
        <v/>
      </c>
      <c r="J407" s="235" t="str">
        <f t="shared" si="21"/>
        <v/>
      </c>
      <c r="K407" s="206"/>
      <c r="L407" s="66"/>
    </row>
    <row r="408" spans="1:12" ht="20.100000000000001" customHeight="1" x14ac:dyDescent="0.25">
      <c r="A408" s="191">
        <v>402</v>
      </c>
      <c r="B408" s="201" t="str">
        <f>IF('Autres frais'!B407="","",'Autres frais'!B407)</f>
        <v/>
      </c>
      <c r="C408" s="201" t="str">
        <f>IF('Autres frais'!C407="","",'Autres frais'!C407)</f>
        <v/>
      </c>
      <c r="D408" s="233" t="str">
        <f>IF('Autres frais'!D407="","",'Autres frais'!D407)</f>
        <v/>
      </c>
      <c r="E408" s="233" t="str">
        <f>IF('Autres frais'!E407="","",'Autres frais'!E407)</f>
        <v/>
      </c>
      <c r="F408" s="233" t="str">
        <f>IF('Autres frais'!F407="","",'Autres frais'!F407)</f>
        <v/>
      </c>
      <c r="G408" s="42"/>
      <c r="H408" s="203" t="str">
        <f t="shared" si="19"/>
        <v/>
      </c>
      <c r="I408" s="89" t="str">
        <f t="shared" si="20"/>
        <v/>
      </c>
      <c r="J408" s="235" t="str">
        <f t="shared" si="21"/>
        <v/>
      </c>
      <c r="K408" s="206"/>
      <c r="L408" s="66"/>
    </row>
    <row r="409" spans="1:12" ht="20.100000000000001" customHeight="1" x14ac:dyDescent="0.25">
      <c r="A409" s="191">
        <v>403</v>
      </c>
      <c r="B409" s="201" t="str">
        <f>IF('Autres frais'!B408="","",'Autres frais'!B408)</f>
        <v/>
      </c>
      <c r="C409" s="201" t="str">
        <f>IF('Autres frais'!C408="","",'Autres frais'!C408)</f>
        <v/>
      </c>
      <c r="D409" s="233" t="str">
        <f>IF('Autres frais'!D408="","",'Autres frais'!D408)</f>
        <v/>
      </c>
      <c r="E409" s="233" t="str">
        <f>IF('Autres frais'!E408="","",'Autres frais'!E408)</f>
        <v/>
      </c>
      <c r="F409" s="233" t="str">
        <f>IF('Autres frais'!F408="","",'Autres frais'!F408)</f>
        <v/>
      </c>
      <c r="G409" s="42"/>
      <c r="H409" s="203" t="str">
        <f t="shared" si="19"/>
        <v/>
      </c>
      <c r="I409" s="89" t="str">
        <f t="shared" si="20"/>
        <v/>
      </c>
      <c r="J409" s="235" t="str">
        <f t="shared" si="21"/>
        <v/>
      </c>
      <c r="K409" s="206"/>
      <c r="L409" s="66"/>
    </row>
    <row r="410" spans="1:12" ht="20.100000000000001" customHeight="1" x14ac:dyDescent="0.25">
      <c r="A410" s="191">
        <v>404</v>
      </c>
      <c r="B410" s="201" t="str">
        <f>IF('Autres frais'!B409="","",'Autres frais'!B409)</f>
        <v/>
      </c>
      <c r="C410" s="201" t="str">
        <f>IF('Autres frais'!C409="","",'Autres frais'!C409)</f>
        <v/>
      </c>
      <c r="D410" s="233" t="str">
        <f>IF('Autres frais'!D409="","",'Autres frais'!D409)</f>
        <v/>
      </c>
      <c r="E410" s="233" t="str">
        <f>IF('Autres frais'!E409="","",'Autres frais'!E409)</f>
        <v/>
      </c>
      <c r="F410" s="233" t="str">
        <f>IF('Autres frais'!F409="","",'Autres frais'!F409)</f>
        <v/>
      </c>
      <c r="G410" s="42"/>
      <c r="H410" s="203" t="str">
        <f t="shared" si="19"/>
        <v/>
      </c>
      <c r="I410" s="89" t="str">
        <f t="shared" si="20"/>
        <v/>
      </c>
      <c r="J410" s="235" t="str">
        <f t="shared" si="21"/>
        <v/>
      </c>
      <c r="K410" s="206"/>
      <c r="L410" s="66"/>
    </row>
    <row r="411" spans="1:12" ht="20.100000000000001" customHeight="1" x14ac:dyDescent="0.25">
      <c r="A411" s="191">
        <v>405</v>
      </c>
      <c r="B411" s="201" t="str">
        <f>IF('Autres frais'!B410="","",'Autres frais'!B410)</f>
        <v/>
      </c>
      <c r="C411" s="201" t="str">
        <f>IF('Autres frais'!C410="","",'Autres frais'!C410)</f>
        <v/>
      </c>
      <c r="D411" s="233" t="str">
        <f>IF('Autres frais'!D410="","",'Autres frais'!D410)</f>
        <v/>
      </c>
      <c r="E411" s="233" t="str">
        <f>IF('Autres frais'!E410="","",'Autres frais'!E410)</f>
        <v/>
      </c>
      <c r="F411" s="233" t="str">
        <f>IF('Autres frais'!F410="","",'Autres frais'!F410)</f>
        <v/>
      </c>
      <c r="G411" s="42"/>
      <c r="H411" s="203" t="str">
        <f t="shared" si="19"/>
        <v/>
      </c>
      <c r="I411" s="89" t="str">
        <f t="shared" si="20"/>
        <v/>
      </c>
      <c r="J411" s="235" t="str">
        <f t="shared" si="21"/>
        <v/>
      </c>
      <c r="K411" s="206"/>
      <c r="L411" s="66"/>
    </row>
    <row r="412" spans="1:12" ht="20.100000000000001" customHeight="1" x14ac:dyDescent="0.25">
      <c r="A412" s="191">
        <v>406</v>
      </c>
      <c r="B412" s="201" t="str">
        <f>IF('Autres frais'!B411="","",'Autres frais'!B411)</f>
        <v/>
      </c>
      <c r="C412" s="201" t="str">
        <f>IF('Autres frais'!C411="","",'Autres frais'!C411)</f>
        <v/>
      </c>
      <c r="D412" s="233" t="str">
        <f>IF('Autres frais'!D411="","",'Autres frais'!D411)</f>
        <v/>
      </c>
      <c r="E412" s="233" t="str">
        <f>IF('Autres frais'!E411="","",'Autres frais'!E411)</f>
        <v/>
      </c>
      <c r="F412" s="233" t="str">
        <f>IF('Autres frais'!F411="","",'Autres frais'!F411)</f>
        <v/>
      </c>
      <c r="G412" s="42"/>
      <c r="H412" s="203" t="str">
        <f t="shared" si="19"/>
        <v/>
      </c>
      <c r="I412" s="89" t="str">
        <f t="shared" si="20"/>
        <v/>
      </c>
      <c r="J412" s="235" t="str">
        <f t="shared" si="21"/>
        <v/>
      </c>
      <c r="K412" s="206"/>
      <c r="L412" s="66"/>
    </row>
    <row r="413" spans="1:12" ht="20.100000000000001" customHeight="1" x14ac:dyDescent="0.25">
      <c r="A413" s="191">
        <v>407</v>
      </c>
      <c r="B413" s="201" t="str">
        <f>IF('Autres frais'!B412="","",'Autres frais'!B412)</f>
        <v/>
      </c>
      <c r="C413" s="201" t="str">
        <f>IF('Autres frais'!C412="","",'Autres frais'!C412)</f>
        <v/>
      </c>
      <c r="D413" s="233" t="str">
        <f>IF('Autres frais'!D412="","",'Autres frais'!D412)</f>
        <v/>
      </c>
      <c r="E413" s="233" t="str">
        <f>IF('Autres frais'!E412="","",'Autres frais'!E412)</f>
        <v/>
      </c>
      <c r="F413" s="233" t="str">
        <f>IF('Autres frais'!F412="","",'Autres frais'!F412)</f>
        <v/>
      </c>
      <c r="G413" s="42"/>
      <c r="H413" s="203" t="str">
        <f t="shared" si="19"/>
        <v/>
      </c>
      <c r="I413" s="89" t="str">
        <f t="shared" si="20"/>
        <v/>
      </c>
      <c r="J413" s="235" t="str">
        <f t="shared" si="21"/>
        <v/>
      </c>
      <c r="K413" s="206"/>
      <c r="L413" s="66"/>
    </row>
    <row r="414" spans="1:12" ht="20.100000000000001" customHeight="1" x14ac:dyDescent="0.25">
      <c r="A414" s="191">
        <v>408</v>
      </c>
      <c r="B414" s="201" t="str">
        <f>IF('Autres frais'!B413="","",'Autres frais'!B413)</f>
        <v/>
      </c>
      <c r="C414" s="201" t="str">
        <f>IF('Autres frais'!C413="","",'Autres frais'!C413)</f>
        <v/>
      </c>
      <c r="D414" s="233" t="str">
        <f>IF('Autres frais'!D413="","",'Autres frais'!D413)</f>
        <v/>
      </c>
      <c r="E414" s="233" t="str">
        <f>IF('Autres frais'!E413="","",'Autres frais'!E413)</f>
        <v/>
      </c>
      <c r="F414" s="233" t="str">
        <f>IF('Autres frais'!F413="","",'Autres frais'!F413)</f>
        <v/>
      </c>
      <c r="G414" s="42"/>
      <c r="H414" s="203" t="str">
        <f t="shared" si="19"/>
        <v/>
      </c>
      <c r="I414" s="89" t="str">
        <f t="shared" si="20"/>
        <v/>
      </c>
      <c r="J414" s="235" t="str">
        <f t="shared" si="21"/>
        <v/>
      </c>
      <c r="K414" s="206"/>
      <c r="L414" s="66"/>
    </row>
    <row r="415" spans="1:12" ht="20.100000000000001" customHeight="1" x14ac:dyDescent="0.25">
      <c r="A415" s="191">
        <v>409</v>
      </c>
      <c r="B415" s="201" t="str">
        <f>IF('Autres frais'!B414="","",'Autres frais'!B414)</f>
        <v/>
      </c>
      <c r="C415" s="201" t="str">
        <f>IF('Autres frais'!C414="","",'Autres frais'!C414)</f>
        <v/>
      </c>
      <c r="D415" s="233" t="str">
        <f>IF('Autres frais'!D414="","",'Autres frais'!D414)</f>
        <v/>
      </c>
      <c r="E415" s="233" t="str">
        <f>IF('Autres frais'!E414="","",'Autres frais'!E414)</f>
        <v/>
      </c>
      <c r="F415" s="233" t="str">
        <f>IF('Autres frais'!F414="","",'Autres frais'!F414)</f>
        <v/>
      </c>
      <c r="G415" s="42"/>
      <c r="H415" s="203" t="str">
        <f t="shared" si="19"/>
        <v/>
      </c>
      <c r="I415" s="89" t="str">
        <f t="shared" si="20"/>
        <v/>
      </c>
      <c r="J415" s="235" t="str">
        <f t="shared" si="21"/>
        <v/>
      </c>
      <c r="K415" s="206"/>
      <c r="L415" s="66"/>
    </row>
    <row r="416" spans="1:12" ht="20.100000000000001" customHeight="1" x14ac:dyDescent="0.25">
      <c r="A416" s="191">
        <v>410</v>
      </c>
      <c r="B416" s="201" t="str">
        <f>IF('Autres frais'!B415="","",'Autres frais'!B415)</f>
        <v/>
      </c>
      <c r="C416" s="201" t="str">
        <f>IF('Autres frais'!C415="","",'Autres frais'!C415)</f>
        <v/>
      </c>
      <c r="D416" s="233" t="str">
        <f>IF('Autres frais'!D415="","",'Autres frais'!D415)</f>
        <v/>
      </c>
      <c r="E416" s="233" t="str">
        <f>IF('Autres frais'!E415="","",'Autres frais'!E415)</f>
        <v/>
      </c>
      <c r="F416" s="233" t="str">
        <f>IF('Autres frais'!F415="","",'Autres frais'!F415)</f>
        <v/>
      </c>
      <c r="G416" s="42"/>
      <c r="H416" s="203" t="str">
        <f t="shared" si="19"/>
        <v/>
      </c>
      <c r="I416" s="89" t="str">
        <f t="shared" si="20"/>
        <v/>
      </c>
      <c r="J416" s="235" t="str">
        <f t="shared" si="21"/>
        <v/>
      </c>
      <c r="K416" s="206"/>
      <c r="L416" s="66"/>
    </row>
    <row r="417" spans="1:12" ht="20.100000000000001" customHeight="1" x14ac:dyDescent="0.25">
      <c r="A417" s="191">
        <v>411</v>
      </c>
      <c r="B417" s="201" t="str">
        <f>IF('Autres frais'!B416="","",'Autres frais'!B416)</f>
        <v/>
      </c>
      <c r="C417" s="201" t="str">
        <f>IF('Autres frais'!C416="","",'Autres frais'!C416)</f>
        <v/>
      </c>
      <c r="D417" s="233" t="str">
        <f>IF('Autres frais'!D416="","",'Autres frais'!D416)</f>
        <v/>
      </c>
      <c r="E417" s="233" t="str">
        <f>IF('Autres frais'!E416="","",'Autres frais'!E416)</f>
        <v/>
      </c>
      <c r="F417" s="233" t="str">
        <f>IF('Autres frais'!F416="","",'Autres frais'!F416)</f>
        <v/>
      </c>
      <c r="G417" s="42"/>
      <c r="H417" s="203" t="str">
        <f t="shared" si="19"/>
        <v/>
      </c>
      <c r="I417" s="89" t="str">
        <f t="shared" si="20"/>
        <v/>
      </c>
      <c r="J417" s="235" t="str">
        <f t="shared" si="21"/>
        <v/>
      </c>
      <c r="K417" s="206"/>
      <c r="L417" s="66"/>
    </row>
    <row r="418" spans="1:12" ht="20.100000000000001" customHeight="1" x14ac:dyDescent="0.25">
      <c r="A418" s="191">
        <v>412</v>
      </c>
      <c r="B418" s="201" t="str">
        <f>IF('Autres frais'!B417="","",'Autres frais'!B417)</f>
        <v/>
      </c>
      <c r="C418" s="201" t="str">
        <f>IF('Autres frais'!C417="","",'Autres frais'!C417)</f>
        <v/>
      </c>
      <c r="D418" s="233" t="str">
        <f>IF('Autres frais'!D417="","",'Autres frais'!D417)</f>
        <v/>
      </c>
      <c r="E418" s="233" t="str">
        <f>IF('Autres frais'!E417="","",'Autres frais'!E417)</f>
        <v/>
      </c>
      <c r="F418" s="233" t="str">
        <f>IF('Autres frais'!F417="","",'Autres frais'!F417)</f>
        <v/>
      </c>
      <c r="G418" s="42"/>
      <c r="H418" s="203" t="str">
        <f t="shared" si="19"/>
        <v/>
      </c>
      <c r="I418" s="89" t="str">
        <f t="shared" si="20"/>
        <v/>
      </c>
      <c r="J418" s="235" t="str">
        <f t="shared" si="21"/>
        <v/>
      </c>
      <c r="K418" s="206"/>
      <c r="L418" s="66"/>
    </row>
    <row r="419" spans="1:12" ht="20.100000000000001" customHeight="1" x14ac:dyDescent="0.25">
      <c r="A419" s="191">
        <v>413</v>
      </c>
      <c r="B419" s="201" t="str">
        <f>IF('Autres frais'!B418="","",'Autres frais'!B418)</f>
        <v/>
      </c>
      <c r="C419" s="201" t="str">
        <f>IF('Autres frais'!C418="","",'Autres frais'!C418)</f>
        <v/>
      </c>
      <c r="D419" s="233" t="str">
        <f>IF('Autres frais'!D418="","",'Autres frais'!D418)</f>
        <v/>
      </c>
      <c r="E419" s="233" t="str">
        <f>IF('Autres frais'!E418="","",'Autres frais'!E418)</f>
        <v/>
      </c>
      <c r="F419" s="233" t="str">
        <f>IF('Autres frais'!F418="","",'Autres frais'!F418)</f>
        <v/>
      </c>
      <c r="G419" s="42"/>
      <c r="H419" s="203" t="str">
        <f t="shared" si="19"/>
        <v/>
      </c>
      <c r="I419" s="89" t="str">
        <f t="shared" si="20"/>
        <v/>
      </c>
      <c r="J419" s="235" t="str">
        <f t="shared" si="21"/>
        <v/>
      </c>
      <c r="K419" s="206"/>
      <c r="L419" s="66"/>
    </row>
    <row r="420" spans="1:12" ht="20.100000000000001" customHeight="1" x14ac:dyDescent="0.25">
      <c r="A420" s="191">
        <v>414</v>
      </c>
      <c r="B420" s="201" t="str">
        <f>IF('Autres frais'!B419="","",'Autres frais'!B419)</f>
        <v/>
      </c>
      <c r="C420" s="201" t="str">
        <f>IF('Autres frais'!C419="","",'Autres frais'!C419)</f>
        <v/>
      </c>
      <c r="D420" s="233" t="str">
        <f>IF('Autres frais'!D419="","",'Autres frais'!D419)</f>
        <v/>
      </c>
      <c r="E420" s="233" t="str">
        <f>IF('Autres frais'!E419="","",'Autres frais'!E419)</f>
        <v/>
      </c>
      <c r="F420" s="233" t="str">
        <f>IF('Autres frais'!F419="","",'Autres frais'!F419)</f>
        <v/>
      </c>
      <c r="G420" s="42"/>
      <c r="H420" s="203" t="str">
        <f t="shared" si="19"/>
        <v/>
      </c>
      <c r="I420" s="89" t="str">
        <f t="shared" si="20"/>
        <v/>
      </c>
      <c r="J420" s="235" t="str">
        <f t="shared" si="21"/>
        <v/>
      </c>
      <c r="K420" s="206"/>
      <c r="L420" s="66"/>
    </row>
    <row r="421" spans="1:12" ht="20.100000000000001" customHeight="1" x14ac:dyDescent="0.25">
      <c r="A421" s="191">
        <v>415</v>
      </c>
      <c r="B421" s="201" t="str">
        <f>IF('Autres frais'!B420="","",'Autres frais'!B420)</f>
        <v/>
      </c>
      <c r="C421" s="201" t="str">
        <f>IF('Autres frais'!C420="","",'Autres frais'!C420)</f>
        <v/>
      </c>
      <c r="D421" s="233" t="str">
        <f>IF('Autres frais'!D420="","",'Autres frais'!D420)</f>
        <v/>
      </c>
      <c r="E421" s="233" t="str">
        <f>IF('Autres frais'!E420="","",'Autres frais'!E420)</f>
        <v/>
      </c>
      <c r="F421" s="233" t="str">
        <f>IF('Autres frais'!F420="","",'Autres frais'!F420)</f>
        <v/>
      </c>
      <c r="G421" s="42"/>
      <c r="H421" s="203" t="str">
        <f t="shared" si="19"/>
        <v/>
      </c>
      <c r="I421" s="89" t="str">
        <f t="shared" si="20"/>
        <v/>
      </c>
      <c r="J421" s="235" t="str">
        <f t="shared" si="21"/>
        <v/>
      </c>
      <c r="K421" s="206"/>
      <c r="L421" s="66"/>
    </row>
    <row r="422" spans="1:12" ht="20.100000000000001" customHeight="1" x14ac:dyDescent="0.25">
      <c r="A422" s="191">
        <v>416</v>
      </c>
      <c r="B422" s="201" t="str">
        <f>IF('Autres frais'!B421="","",'Autres frais'!B421)</f>
        <v/>
      </c>
      <c r="C422" s="201" t="str">
        <f>IF('Autres frais'!C421="","",'Autres frais'!C421)</f>
        <v/>
      </c>
      <c r="D422" s="233" t="str">
        <f>IF('Autres frais'!D421="","",'Autres frais'!D421)</f>
        <v/>
      </c>
      <c r="E422" s="233" t="str">
        <f>IF('Autres frais'!E421="","",'Autres frais'!E421)</f>
        <v/>
      </c>
      <c r="F422" s="233" t="str">
        <f>IF('Autres frais'!F421="","",'Autres frais'!F421)</f>
        <v/>
      </c>
      <c r="G422" s="42"/>
      <c r="H422" s="203" t="str">
        <f t="shared" si="19"/>
        <v/>
      </c>
      <c r="I422" s="89" t="str">
        <f t="shared" si="20"/>
        <v/>
      </c>
      <c r="J422" s="235" t="str">
        <f t="shared" si="21"/>
        <v/>
      </c>
      <c r="K422" s="206"/>
      <c r="L422" s="66"/>
    </row>
    <row r="423" spans="1:12" ht="20.100000000000001" customHeight="1" x14ac:dyDescent="0.25">
      <c r="A423" s="191">
        <v>417</v>
      </c>
      <c r="B423" s="201" t="str">
        <f>IF('Autres frais'!B422="","",'Autres frais'!B422)</f>
        <v/>
      </c>
      <c r="C423" s="201" t="str">
        <f>IF('Autres frais'!C422="","",'Autres frais'!C422)</f>
        <v/>
      </c>
      <c r="D423" s="233" t="str">
        <f>IF('Autres frais'!D422="","",'Autres frais'!D422)</f>
        <v/>
      </c>
      <c r="E423" s="233" t="str">
        <f>IF('Autres frais'!E422="","",'Autres frais'!E422)</f>
        <v/>
      </c>
      <c r="F423" s="233" t="str">
        <f>IF('Autres frais'!F422="","",'Autres frais'!F422)</f>
        <v/>
      </c>
      <c r="G423" s="42"/>
      <c r="H423" s="203" t="str">
        <f t="shared" si="19"/>
        <v/>
      </c>
      <c r="I423" s="89" t="str">
        <f t="shared" si="20"/>
        <v/>
      </c>
      <c r="J423" s="235" t="str">
        <f t="shared" si="21"/>
        <v/>
      </c>
      <c r="K423" s="206"/>
      <c r="L423" s="66"/>
    </row>
    <row r="424" spans="1:12" ht="20.100000000000001" customHeight="1" x14ac:dyDescent="0.25">
      <c r="A424" s="191">
        <v>418</v>
      </c>
      <c r="B424" s="201" t="str">
        <f>IF('Autres frais'!B423="","",'Autres frais'!B423)</f>
        <v/>
      </c>
      <c r="C424" s="201" t="str">
        <f>IF('Autres frais'!C423="","",'Autres frais'!C423)</f>
        <v/>
      </c>
      <c r="D424" s="233" t="str">
        <f>IF('Autres frais'!D423="","",'Autres frais'!D423)</f>
        <v/>
      </c>
      <c r="E424" s="233" t="str">
        <f>IF('Autres frais'!E423="","",'Autres frais'!E423)</f>
        <v/>
      </c>
      <c r="F424" s="233" t="str">
        <f>IF('Autres frais'!F423="","",'Autres frais'!F423)</f>
        <v/>
      </c>
      <c r="G424" s="42"/>
      <c r="H424" s="203" t="str">
        <f t="shared" si="19"/>
        <v/>
      </c>
      <c r="I424" s="89" t="str">
        <f t="shared" si="20"/>
        <v/>
      </c>
      <c r="J424" s="235" t="str">
        <f t="shared" si="21"/>
        <v/>
      </c>
      <c r="K424" s="206"/>
      <c r="L424" s="66"/>
    </row>
    <row r="425" spans="1:12" ht="20.100000000000001" customHeight="1" x14ac:dyDescent="0.25">
      <c r="A425" s="191">
        <v>419</v>
      </c>
      <c r="B425" s="201" t="str">
        <f>IF('Autres frais'!B424="","",'Autres frais'!B424)</f>
        <v/>
      </c>
      <c r="C425" s="201" t="str">
        <f>IF('Autres frais'!C424="","",'Autres frais'!C424)</f>
        <v/>
      </c>
      <c r="D425" s="233" t="str">
        <f>IF('Autres frais'!D424="","",'Autres frais'!D424)</f>
        <v/>
      </c>
      <c r="E425" s="233" t="str">
        <f>IF('Autres frais'!E424="","",'Autres frais'!E424)</f>
        <v/>
      </c>
      <c r="F425" s="233" t="str">
        <f>IF('Autres frais'!F424="","",'Autres frais'!F424)</f>
        <v/>
      </c>
      <c r="G425" s="42"/>
      <c r="H425" s="203" t="str">
        <f t="shared" si="19"/>
        <v/>
      </c>
      <c r="I425" s="89" t="str">
        <f t="shared" si="20"/>
        <v/>
      </c>
      <c r="J425" s="235" t="str">
        <f t="shared" si="21"/>
        <v/>
      </c>
      <c r="K425" s="206"/>
      <c r="L425" s="66"/>
    </row>
    <row r="426" spans="1:12" ht="20.100000000000001" customHeight="1" x14ac:dyDescent="0.25">
      <c r="A426" s="191">
        <v>420</v>
      </c>
      <c r="B426" s="201" t="str">
        <f>IF('Autres frais'!B425="","",'Autres frais'!B425)</f>
        <v/>
      </c>
      <c r="C426" s="201" t="str">
        <f>IF('Autres frais'!C425="","",'Autres frais'!C425)</f>
        <v/>
      </c>
      <c r="D426" s="233" t="str">
        <f>IF('Autres frais'!D425="","",'Autres frais'!D425)</f>
        <v/>
      </c>
      <c r="E426" s="233" t="str">
        <f>IF('Autres frais'!E425="","",'Autres frais'!E425)</f>
        <v/>
      </c>
      <c r="F426" s="233" t="str">
        <f>IF('Autres frais'!F425="","",'Autres frais'!F425)</f>
        <v/>
      </c>
      <c r="G426" s="42"/>
      <c r="H426" s="203" t="str">
        <f t="shared" si="19"/>
        <v/>
      </c>
      <c r="I426" s="89" t="str">
        <f t="shared" si="20"/>
        <v/>
      </c>
      <c r="J426" s="235" t="str">
        <f t="shared" si="21"/>
        <v/>
      </c>
      <c r="K426" s="206"/>
      <c r="L426" s="66"/>
    </row>
    <row r="427" spans="1:12" ht="20.100000000000001" customHeight="1" x14ac:dyDescent="0.25">
      <c r="A427" s="191">
        <v>421</v>
      </c>
      <c r="B427" s="201" t="str">
        <f>IF('Autres frais'!B426="","",'Autres frais'!B426)</f>
        <v/>
      </c>
      <c r="C427" s="201" t="str">
        <f>IF('Autres frais'!C426="","",'Autres frais'!C426)</f>
        <v/>
      </c>
      <c r="D427" s="233" t="str">
        <f>IF('Autres frais'!D426="","",'Autres frais'!D426)</f>
        <v/>
      </c>
      <c r="E427" s="233" t="str">
        <f>IF('Autres frais'!E426="","",'Autres frais'!E426)</f>
        <v/>
      </c>
      <c r="F427" s="233" t="str">
        <f>IF('Autres frais'!F426="","",'Autres frais'!F426)</f>
        <v/>
      </c>
      <c r="G427" s="42"/>
      <c r="H427" s="203" t="str">
        <f t="shared" si="19"/>
        <v/>
      </c>
      <c r="I427" s="89" t="str">
        <f t="shared" si="20"/>
        <v/>
      </c>
      <c r="J427" s="235" t="str">
        <f t="shared" si="21"/>
        <v/>
      </c>
      <c r="K427" s="206"/>
      <c r="L427" s="66"/>
    </row>
    <row r="428" spans="1:12" ht="20.100000000000001" customHeight="1" x14ac:dyDescent="0.25">
      <c r="A428" s="191">
        <v>422</v>
      </c>
      <c r="B428" s="201" t="str">
        <f>IF('Autres frais'!B427="","",'Autres frais'!B427)</f>
        <v/>
      </c>
      <c r="C428" s="201" t="str">
        <f>IF('Autres frais'!C427="","",'Autres frais'!C427)</f>
        <v/>
      </c>
      <c r="D428" s="233" t="str">
        <f>IF('Autres frais'!D427="","",'Autres frais'!D427)</f>
        <v/>
      </c>
      <c r="E428" s="233" t="str">
        <f>IF('Autres frais'!E427="","",'Autres frais'!E427)</f>
        <v/>
      </c>
      <c r="F428" s="233" t="str">
        <f>IF('Autres frais'!F427="","",'Autres frais'!F427)</f>
        <v/>
      </c>
      <c r="G428" s="42"/>
      <c r="H428" s="203" t="str">
        <f t="shared" si="19"/>
        <v/>
      </c>
      <c r="I428" s="89" t="str">
        <f t="shared" si="20"/>
        <v/>
      </c>
      <c r="J428" s="235" t="str">
        <f t="shared" si="21"/>
        <v/>
      </c>
      <c r="K428" s="206"/>
      <c r="L428" s="66"/>
    </row>
    <row r="429" spans="1:12" ht="20.100000000000001" customHeight="1" x14ac:dyDescent="0.25">
      <c r="A429" s="191">
        <v>423</v>
      </c>
      <c r="B429" s="201" t="str">
        <f>IF('Autres frais'!B428="","",'Autres frais'!B428)</f>
        <v/>
      </c>
      <c r="C429" s="201" t="str">
        <f>IF('Autres frais'!C428="","",'Autres frais'!C428)</f>
        <v/>
      </c>
      <c r="D429" s="233" t="str">
        <f>IF('Autres frais'!D428="","",'Autres frais'!D428)</f>
        <v/>
      </c>
      <c r="E429" s="233" t="str">
        <f>IF('Autres frais'!E428="","",'Autres frais'!E428)</f>
        <v/>
      </c>
      <c r="F429" s="233" t="str">
        <f>IF('Autres frais'!F428="","",'Autres frais'!F428)</f>
        <v/>
      </c>
      <c r="G429" s="42"/>
      <c r="H429" s="203" t="str">
        <f t="shared" si="19"/>
        <v/>
      </c>
      <c r="I429" s="89" t="str">
        <f t="shared" si="20"/>
        <v/>
      </c>
      <c r="J429" s="235" t="str">
        <f t="shared" si="21"/>
        <v/>
      </c>
      <c r="K429" s="206"/>
      <c r="L429" s="66"/>
    </row>
    <row r="430" spans="1:12" ht="20.100000000000001" customHeight="1" x14ac:dyDescent="0.25">
      <c r="A430" s="191">
        <v>424</v>
      </c>
      <c r="B430" s="201" t="str">
        <f>IF('Autres frais'!B429="","",'Autres frais'!B429)</f>
        <v/>
      </c>
      <c r="C430" s="201" t="str">
        <f>IF('Autres frais'!C429="","",'Autres frais'!C429)</f>
        <v/>
      </c>
      <c r="D430" s="233" t="str">
        <f>IF('Autres frais'!D429="","",'Autres frais'!D429)</f>
        <v/>
      </c>
      <c r="E430" s="233" t="str">
        <f>IF('Autres frais'!E429="","",'Autres frais'!E429)</f>
        <v/>
      </c>
      <c r="F430" s="233" t="str">
        <f>IF('Autres frais'!F429="","",'Autres frais'!F429)</f>
        <v/>
      </c>
      <c r="G430" s="42"/>
      <c r="H430" s="203" t="str">
        <f t="shared" si="19"/>
        <v/>
      </c>
      <c r="I430" s="89" t="str">
        <f t="shared" si="20"/>
        <v/>
      </c>
      <c r="J430" s="235" t="str">
        <f t="shared" si="21"/>
        <v/>
      </c>
      <c r="K430" s="206"/>
      <c r="L430" s="66"/>
    </row>
    <row r="431" spans="1:12" ht="20.100000000000001" customHeight="1" x14ac:dyDescent="0.25">
      <c r="A431" s="191">
        <v>425</v>
      </c>
      <c r="B431" s="201" t="str">
        <f>IF('Autres frais'!B430="","",'Autres frais'!B430)</f>
        <v/>
      </c>
      <c r="C431" s="201" t="str">
        <f>IF('Autres frais'!C430="","",'Autres frais'!C430)</f>
        <v/>
      </c>
      <c r="D431" s="233" t="str">
        <f>IF('Autres frais'!D430="","",'Autres frais'!D430)</f>
        <v/>
      </c>
      <c r="E431" s="233" t="str">
        <f>IF('Autres frais'!E430="","",'Autres frais'!E430)</f>
        <v/>
      </c>
      <c r="F431" s="233" t="str">
        <f>IF('Autres frais'!F430="","",'Autres frais'!F430)</f>
        <v/>
      </c>
      <c r="G431" s="42"/>
      <c r="H431" s="203" t="str">
        <f t="shared" si="19"/>
        <v/>
      </c>
      <c r="I431" s="89" t="str">
        <f t="shared" si="20"/>
        <v/>
      </c>
      <c r="J431" s="235" t="str">
        <f t="shared" si="21"/>
        <v/>
      </c>
      <c r="K431" s="206"/>
      <c r="L431" s="66"/>
    </row>
    <row r="432" spans="1:12" ht="20.100000000000001" customHeight="1" x14ac:dyDescent="0.25">
      <c r="A432" s="191">
        <v>426</v>
      </c>
      <c r="B432" s="201" t="str">
        <f>IF('Autres frais'!B431="","",'Autres frais'!B431)</f>
        <v/>
      </c>
      <c r="C432" s="201" t="str">
        <f>IF('Autres frais'!C431="","",'Autres frais'!C431)</f>
        <v/>
      </c>
      <c r="D432" s="233" t="str">
        <f>IF('Autres frais'!D431="","",'Autres frais'!D431)</f>
        <v/>
      </c>
      <c r="E432" s="233" t="str">
        <f>IF('Autres frais'!E431="","",'Autres frais'!E431)</f>
        <v/>
      </c>
      <c r="F432" s="233" t="str">
        <f>IF('Autres frais'!F431="","",'Autres frais'!F431)</f>
        <v/>
      </c>
      <c r="G432" s="42"/>
      <c r="H432" s="203" t="str">
        <f t="shared" si="19"/>
        <v/>
      </c>
      <c r="I432" s="89" t="str">
        <f t="shared" si="20"/>
        <v/>
      </c>
      <c r="J432" s="235" t="str">
        <f t="shared" si="21"/>
        <v/>
      </c>
      <c r="K432" s="206"/>
      <c r="L432" s="66"/>
    </row>
    <row r="433" spans="1:12" ht="20.100000000000001" customHeight="1" x14ac:dyDescent="0.25">
      <c r="A433" s="191">
        <v>427</v>
      </c>
      <c r="B433" s="201" t="str">
        <f>IF('Autres frais'!B432="","",'Autres frais'!B432)</f>
        <v/>
      </c>
      <c r="C433" s="201" t="str">
        <f>IF('Autres frais'!C432="","",'Autres frais'!C432)</f>
        <v/>
      </c>
      <c r="D433" s="233" t="str">
        <f>IF('Autres frais'!D432="","",'Autres frais'!D432)</f>
        <v/>
      </c>
      <c r="E433" s="233" t="str">
        <f>IF('Autres frais'!E432="","",'Autres frais'!E432)</f>
        <v/>
      </c>
      <c r="F433" s="233" t="str">
        <f>IF('Autres frais'!F432="","",'Autres frais'!F432)</f>
        <v/>
      </c>
      <c r="G433" s="42"/>
      <c r="H433" s="203" t="str">
        <f t="shared" si="19"/>
        <v/>
      </c>
      <c r="I433" s="89" t="str">
        <f t="shared" si="20"/>
        <v/>
      </c>
      <c r="J433" s="235" t="str">
        <f t="shared" si="21"/>
        <v/>
      </c>
      <c r="K433" s="206"/>
      <c r="L433" s="66"/>
    </row>
    <row r="434" spans="1:12" ht="20.100000000000001" customHeight="1" x14ac:dyDescent="0.25">
      <c r="A434" s="191">
        <v>428</v>
      </c>
      <c r="B434" s="201" t="str">
        <f>IF('Autres frais'!B433="","",'Autres frais'!B433)</f>
        <v/>
      </c>
      <c r="C434" s="201" t="str">
        <f>IF('Autres frais'!C433="","",'Autres frais'!C433)</f>
        <v/>
      </c>
      <c r="D434" s="233" t="str">
        <f>IF('Autres frais'!D433="","",'Autres frais'!D433)</f>
        <v/>
      </c>
      <c r="E434" s="233" t="str">
        <f>IF('Autres frais'!E433="","",'Autres frais'!E433)</f>
        <v/>
      </c>
      <c r="F434" s="233" t="str">
        <f>IF('Autres frais'!F433="","",'Autres frais'!F433)</f>
        <v/>
      </c>
      <c r="G434" s="42"/>
      <c r="H434" s="203" t="str">
        <f t="shared" si="19"/>
        <v/>
      </c>
      <c r="I434" s="89" t="str">
        <f t="shared" si="20"/>
        <v/>
      </c>
      <c r="J434" s="235" t="str">
        <f t="shared" si="21"/>
        <v/>
      </c>
      <c r="K434" s="206"/>
      <c r="L434" s="66"/>
    </row>
    <row r="435" spans="1:12" ht="20.100000000000001" customHeight="1" x14ac:dyDescent="0.25">
      <c r="A435" s="191">
        <v>429</v>
      </c>
      <c r="B435" s="201" t="str">
        <f>IF('Autres frais'!B434="","",'Autres frais'!B434)</f>
        <v/>
      </c>
      <c r="C435" s="201" t="str">
        <f>IF('Autres frais'!C434="","",'Autres frais'!C434)</f>
        <v/>
      </c>
      <c r="D435" s="233" t="str">
        <f>IF('Autres frais'!D434="","",'Autres frais'!D434)</f>
        <v/>
      </c>
      <c r="E435" s="233" t="str">
        <f>IF('Autres frais'!E434="","",'Autres frais'!E434)</f>
        <v/>
      </c>
      <c r="F435" s="233" t="str">
        <f>IF('Autres frais'!F434="","",'Autres frais'!F434)</f>
        <v/>
      </c>
      <c r="G435" s="42"/>
      <c r="H435" s="203" t="str">
        <f t="shared" si="19"/>
        <v/>
      </c>
      <c r="I435" s="89" t="str">
        <f t="shared" si="20"/>
        <v/>
      </c>
      <c r="J435" s="235" t="str">
        <f t="shared" si="21"/>
        <v/>
      </c>
      <c r="K435" s="206"/>
      <c r="L435" s="66"/>
    </row>
    <row r="436" spans="1:12" ht="20.100000000000001" customHeight="1" x14ac:dyDescent="0.25">
      <c r="A436" s="191">
        <v>430</v>
      </c>
      <c r="B436" s="201" t="str">
        <f>IF('Autres frais'!B435="","",'Autres frais'!B435)</f>
        <v/>
      </c>
      <c r="C436" s="201" t="str">
        <f>IF('Autres frais'!C435="","",'Autres frais'!C435)</f>
        <v/>
      </c>
      <c r="D436" s="233" t="str">
        <f>IF('Autres frais'!D435="","",'Autres frais'!D435)</f>
        <v/>
      </c>
      <c r="E436" s="233" t="str">
        <f>IF('Autres frais'!E435="","",'Autres frais'!E435)</f>
        <v/>
      </c>
      <c r="F436" s="233" t="str">
        <f>IF('Autres frais'!F435="","",'Autres frais'!F435)</f>
        <v/>
      </c>
      <c r="G436" s="42"/>
      <c r="H436" s="203" t="str">
        <f t="shared" si="19"/>
        <v/>
      </c>
      <c r="I436" s="89" t="str">
        <f t="shared" si="20"/>
        <v/>
      </c>
      <c r="J436" s="235" t="str">
        <f t="shared" si="21"/>
        <v/>
      </c>
      <c r="K436" s="206"/>
      <c r="L436" s="66"/>
    </row>
    <row r="437" spans="1:12" ht="20.100000000000001" customHeight="1" x14ac:dyDescent="0.25">
      <c r="A437" s="191">
        <v>431</v>
      </c>
      <c r="B437" s="201" t="str">
        <f>IF('Autres frais'!B436="","",'Autres frais'!B436)</f>
        <v/>
      </c>
      <c r="C437" s="201" t="str">
        <f>IF('Autres frais'!C436="","",'Autres frais'!C436)</f>
        <v/>
      </c>
      <c r="D437" s="233" t="str">
        <f>IF('Autres frais'!D436="","",'Autres frais'!D436)</f>
        <v/>
      </c>
      <c r="E437" s="233" t="str">
        <f>IF('Autres frais'!E436="","",'Autres frais'!E436)</f>
        <v/>
      </c>
      <c r="F437" s="233" t="str">
        <f>IF('Autres frais'!F436="","",'Autres frais'!F436)</f>
        <v/>
      </c>
      <c r="G437" s="42"/>
      <c r="H437" s="203" t="str">
        <f t="shared" si="19"/>
        <v/>
      </c>
      <c r="I437" s="89" t="str">
        <f t="shared" si="20"/>
        <v/>
      </c>
      <c r="J437" s="235" t="str">
        <f t="shared" si="21"/>
        <v/>
      </c>
      <c r="K437" s="206"/>
      <c r="L437" s="66"/>
    </row>
    <row r="438" spans="1:12" ht="20.100000000000001" customHeight="1" x14ac:dyDescent="0.25">
      <c r="A438" s="191">
        <v>432</v>
      </c>
      <c r="B438" s="201" t="str">
        <f>IF('Autres frais'!B437="","",'Autres frais'!B437)</f>
        <v/>
      </c>
      <c r="C438" s="201" t="str">
        <f>IF('Autres frais'!C437="","",'Autres frais'!C437)</f>
        <v/>
      </c>
      <c r="D438" s="233" t="str">
        <f>IF('Autres frais'!D437="","",'Autres frais'!D437)</f>
        <v/>
      </c>
      <c r="E438" s="233" t="str">
        <f>IF('Autres frais'!E437="","",'Autres frais'!E437)</f>
        <v/>
      </c>
      <c r="F438" s="233" t="str">
        <f>IF('Autres frais'!F437="","",'Autres frais'!F437)</f>
        <v/>
      </c>
      <c r="G438" s="42"/>
      <c r="H438" s="203" t="str">
        <f t="shared" si="19"/>
        <v/>
      </c>
      <c r="I438" s="89" t="str">
        <f t="shared" si="20"/>
        <v/>
      </c>
      <c r="J438" s="235" t="str">
        <f t="shared" si="21"/>
        <v/>
      </c>
      <c r="K438" s="206"/>
      <c r="L438" s="66"/>
    </row>
    <row r="439" spans="1:12" ht="20.100000000000001" customHeight="1" x14ac:dyDescent="0.25">
      <c r="A439" s="191">
        <v>433</v>
      </c>
      <c r="B439" s="201" t="str">
        <f>IF('Autres frais'!B438="","",'Autres frais'!B438)</f>
        <v/>
      </c>
      <c r="C439" s="201" t="str">
        <f>IF('Autres frais'!C438="","",'Autres frais'!C438)</f>
        <v/>
      </c>
      <c r="D439" s="233" t="str">
        <f>IF('Autres frais'!D438="","",'Autres frais'!D438)</f>
        <v/>
      </c>
      <c r="E439" s="233" t="str">
        <f>IF('Autres frais'!E438="","",'Autres frais'!E438)</f>
        <v/>
      </c>
      <c r="F439" s="233" t="str">
        <f>IF('Autres frais'!F438="","",'Autres frais'!F438)</f>
        <v/>
      </c>
      <c r="G439" s="42"/>
      <c r="H439" s="203" t="str">
        <f t="shared" si="19"/>
        <v/>
      </c>
      <c r="I439" s="89" t="str">
        <f t="shared" si="20"/>
        <v/>
      </c>
      <c r="J439" s="235" t="str">
        <f t="shared" si="21"/>
        <v/>
      </c>
      <c r="K439" s="206"/>
      <c r="L439" s="66"/>
    </row>
    <row r="440" spans="1:12" ht="20.100000000000001" customHeight="1" x14ac:dyDescent="0.25">
      <c r="A440" s="191">
        <v>434</v>
      </c>
      <c r="B440" s="201" t="str">
        <f>IF('Autres frais'!B439="","",'Autres frais'!B439)</f>
        <v/>
      </c>
      <c r="C440" s="201" t="str">
        <f>IF('Autres frais'!C439="","",'Autres frais'!C439)</f>
        <v/>
      </c>
      <c r="D440" s="233" t="str">
        <f>IF('Autres frais'!D439="","",'Autres frais'!D439)</f>
        <v/>
      </c>
      <c r="E440" s="233" t="str">
        <f>IF('Autres frais'!E439="","",'Autres frais'!E439)</f>
        <v/>
      </c>
      <c r="F440" s="233" t="str">
        <f>IF('Autres frais'!F439="","",'Autres frais'!F439)</f>
        <v/>
      </c>
      <c r="G440" s="42"/>
      <c r="H440" s="203" t="str">
        <f t="shared" si="19"/>
        <v/>
      </c>
      <c r="I440" s="89" t="str">
        <f t="shared" si="20"/>
        <v/>
      </c>
      <c r="J440" s="235" t="str">
        <f t="shared" si="21"/>
        <v/>
      </c>
      <c r="K440" s="206"/>
      <c r="L440" s="66"/>
    </row>
    <row r="441" spans="1:12" ht="20.100000000000001" customHeight="1" x14ac:dyDescent="0.25">
      <c r="A441" s="191">
        <v>435</v>
      </c>
      <c r="B441" s="201" t="str">
        <f>IF('Autres frais'!B440="","",'Autres frais'!B440)</f>
        <v/>
      </c>
      <c r="C441" s="201" t="str">
        <f>IF('Autres frais'!C440="","",'Autres frais'!C440)</f>
        <v/>
      </c>
      <c r="D441" s="233" t="str">
        <f>IF('Autres frais'!D440="","",'Autres frais'!D440)</f>
        <v/>
      </c>
      <c r="E441" s="233" t="str">
        <f>IF('Autres frais'!E440="","",'Autres frais'!E440)</f>
        <v/>
      </c>
      <c r="F441" s="233" t="str">
        <f>IF('Autres frais'!F440="","",'Autres frais'!F440)</f>
        <v/>
      </c>
      <c r="G441" s="42"/>
      <c r="H441" s="203" t="str">
        <f t="shared" si="19"/>
        <v/>
      </c>
      <c r="I441" s="89" t="str">
        <f t="shared" si="20"/>
        <v/>
      </c>
      <c r="J441" s="235" t="str">
        <f t="shared" si="21"/>
        <v/>
      </c>
      <c r="K441" s="206"/>
      <c r="L441" s="66"/>
    </row>
    <row r="442" spans="1:12" ht="20.100000000000001" customHeight="1" x14ac:dyDescent="0.25">
      <c r="A442" s="191">
        <v>436</v>
      </c>
      <c r="B442" s="201" t="str">
        <f>IF('Autres frais'!B441="","",'Autres frais'!B441)</f>
        <v/>
      </c>
      <c r="C442" s="201" t="str">
        <f>IF('Autres frais'!C441="","",'Autres frais'!C441)</f>
        <v/>
      </c>
      <c r="D442" s="233" t="str">
        <f>IF('Autres frais'!D441="","",'Autres frais'!D441)</f>
        <v/>
      </c>
      <c r="E442" s="233" t="str">
        <f>IF('Autres frais'!E441="","",'Autres frais'!E441)</f>
        <v/>
      </c>
      <c r="F442" s="233" t="str">
        <f>IF('Autres frais'!F441="","",'Autres frais'!F441)</f>
        <v/>
      </c>
      <c r="G442" s="42"/>
      <c r="H442" s="203" t="str">
        <f t="shared" si="19"/>
        <v/>
      </c>
      <c r="I442" s="89" t="str">
        <f t="shared" si="20"/>
        <v/>
      </c>
      <c r="J442" s="235" t="str">
        <f t="shared" si="21"/>
        <v/>
      </c>
      <c r="K442" s="206"/>
      <c r="L442" s="66"/>
    </row>
    <row r="443" spans="1:12" ht="20.100000000000001" customHeight="1" x14ac:dyDescent="0.25">
      <c r="A443" s="191">
        <v>437</v>
      </c>
      <c r="B443" s="201" t="str">
        <f>IF('Autres frais'!B442="","",'Autres frais'!B442)</f>
        <v/>
      </c>
      <c r="C443" s="201" t="str">
        <f>IF('Autres frais'!C442="","",'Autres frais'!C442)</f>
        <v/>
      </c>
      <c r="D443" s="233" t="str">
        <f>IF('Autres frais'!D442="","",'Autres frais'!D442)</f>
        <v/>
      </c>
      <c r="E443" s="233" t="str">
        <f>IF('Autres frais'!E442="","",'Autres frais'!E442)</f>
        <v/>
      </c>
      <c r="F443" s="233" t="str">
        <f>IF('Autres frais'!F442="","",'Autres frais'!F442)</f>
        <v/>
      </c>
      <c r="G443" s="42"/>
      <c r="H443" s="203" t="str">
        <f t="shared" si="19"/>
        <v/>
      </c>
      <c r="I443" s="89" t="str">
        <f t="shared" si="20"/>
        <v/>
      </c>
      <c r="J443" s="235" t="str">
        <f t="shared" si="21"/>
        <v/>
      </c>
      <c r="K443" s="206"/>
      <c r="L443" s="66"/>
    </row>
    <row r="444" spans="1:12" ht="20.100000000000001" customHeight="1" x14ac:dyDescent="0.25">
      <c r="A444" s="191">
        <v>438</v>
      </c>
      <c r="B444" s="201" t="str">
        <f>IF('Autres frais'!B443="","",'Autres frais'!B443)</f>
        <v/>
      </c>
      <c r="C444" s="201" t="str">
        <f>IF('Autres frais'!C443="","",'Autres frais'!C443)</f>
        <v/>
      </c>
      <c r="D444" s="233" t="str">
        <f>IF('Autres frais'!D443="","",'Autres frais'!D443)</f>
        <v/>
      </c>
      <c r="E444" s="233" t="str">
        <f>IF('Autres frais'!E443="","",'Autres frais'!E443)</f>
        <v/>
      </c>
      <c r="F444" s="233" t="str">
        <f>IF('Autres frais'!F443="","",'Autres frais'!F443)</f>
        <v/>
      </c>
      <c r="G444" s="42"/>
      <c r="H444" s="203" t="str">
        <f t="shared" si="19"/>
        <v/>
      </c>
      <c r="I444" s="89" t="str">
        <f t="shared" si="20"/>
        <v/>
      </c>
      <c r="J444" s="235" t="str">
        <f t="shared" si="21"/>
        <v/>
      </c>
      <c r="K444" s="206"/>
      <c r="L444" s="66"/>
    </row>
    <row r="445" spans="1:12" ht="20.100000000000001" customHeight="1" x14ac:dyDescent="0.25">
      <c r="A445" s="191">
        <v>439</v>
      </c>
      <c r="B445" s="201" t="str">
        <f>IF('Autres frais'!B444="","",'Autres frais'!B444)</f>
        <v/>
      </c>
      <c r="C445" s="201" t="str">
        <f>IF('Autres frais'!C444="","",'Autres frais'!C444)</f>
        <v/>
      </c>
      <c r="D445" s="233" t="str">
        <f>IF('Autres frais'!D444="","",'Autres frais'!D444)</f>
        <v/>
      </c>
      <c r="E445" s="233" t="str">
        <f>IF('Autres frais'!E444="","",'Autres frais'!E444)</f>
        <v/>
      </c>
      <c r="F445" s="233" t="str">
        <f>IF('Autres frais'!F444="","",'Autres frais'!F444)</f>
        <v/>
      </c>
      <c r="G445" s="42"/>
      <c r="H445" s="203" t="str">
        <f t="shared" si="19"/>
        <v/>
      </c>
      <c r="I445" s="89" t="str">
        <f t="shared" si="20"/>
        <v/>
      </c>
      <c r="J445" s="235" t="str">
        <f t="shared" si="21"/>
        <v/>
      </c>
      <c r="K445" s="206"/>
      <c r="L445" s="66"/>
    </row>
    <row r="446" spans="1:12" ht="20.100000000000001" customHeight="1" x14ac:dyDescent="0.25">
      <c r="A446" s="191">
        <v>440</v>
      </c>
      <c r="B446" s="201" t="str">
        <f>IF('Autres frais'!B445="","",'Autres frais'!B445)</f>
        <v/>
      </c>
      <c r="C446" s="201" t="str">
        <f>IF('Autres frais'!C445="","",'Autres frais'!C445)</f>
        <v/>
      </c>
      <c r="D446" s="233" t="str">
        <f>IF('Autres frais'!D445="","",'Autres frais'!D445)</f>
        <v/>
      </c>
      <c r="E446" s="233" t="str">
        <f>IF('Autres frais'!E445="","",'Autres frais'!E445)</f>
        <v/>
      </c>
      <c r="F446" s="233" t="str">
        <f>IF('Autres frais'!F445="","",'Autres frais'!F445)</f>
        <v/>
      </c>
      <c r="G446" s="42"/>
      <c r="H446" s="203" t="str">
        <f t="shared" si="19"/>
        <v/>
      </c>
      <c r="I446" s="89" t="str">
        <f t="shared" si="20"/>
        <v/>
      </c>
      <c r="J446" s="235" t="str">
        <f t="shared" si="21"/>
        <v/>
      </c>
      <c r="K446" s="206"/>
      <c r="L446" s="66"/>
    </row>
    <row r="447" spans="1:12" ht="20.100000000000001" customHeight="1" x14ac:dyDescent="0.25">
      <c r="A447" s="191">
        <v>441</v>
      </c>
      <c r="B447" s="201" t="str">
        <f>IF('Autres frais'!B446="","",'Autres frais'!B446)</f>
        <v/>
      </c>
      <c r="C447" s="201" t="str">
        <f>IF('Autres frais'!C446="","",'Autres frais'!C446)</f>
        <v/>
      </c>
      <c r="D447" s="233" t="str">
        <f>IF('Autres frais'!D446="","",'Autres frais'!D446)</f>
        <v/>
      </c>
      <c r="E447" s="233" t="str">
        <f>IF('Autres frais'!E446="","",'Autres frais'!E446)</f>
        <v/>
      </c>
      <c r="F447" s="233" t="str">
        <f>IF('Autres frais'!F446="","",'Autres frais'!F446)</f>
        <v/>
      </c>
      <c r="G447" s="42"/>
      <c r="H447" s="203" t="str">
        <f t="shared" si="19"/>
        <v/>
      </c>
      <c r="I447" s="89" t="str">
        <f t="shared" si="20"/>
        <v/>
      </c>
      <c r="J447" s="235" t="str">
        <f t="shared" si="21"/>
        <v/>
      </c>
      <c r="K447" s="206"/>
      <c r="L447" s="66"/>
    </row>
    <row r="448" spans="1:12" ht="20.100000000000001" customHeight="1" x14ac:dyDescent="0.25">
      <c r="A448" s="191">
        <v>442</v>
      </c>
      <c r="B448" s="201" t="str">
        <f>IF('Autres frais'!B447="","",'Autres frais'!B447)</f>
        <v/>
      </c>
      <c r="C448" s="201" t="str">
        <f>IF('Autres frais'!C447="","",'Autres frais'!C447)</f>
        <v/>
      </c>
      <c r="D448" s="233" t="str">
        <f>IF('Autres frais'!D447="","",'Autres frais'!D447)</f>
        <v/>
      </c>
      <c r="E448" s="233" t="str">
        <f>IF('Autres frais'!E447="","",'Autres frais'!E447)</f>
        <v/>
      </c>
      <c r="F448" s="233" t="str">
        <f>IF('Autres frais'!F447="","",'Autres frais'!F447)</f>
        <v/>
      </c>
      <c r="G448" s="42"/>
      <c r="H448" s="203" t="str">
        <f t="shared" si="19"/>
        <v/>
      </c>
      <c r="I448" s="89" t="str">
        <f t="shared" si="20"/>
        <v/>
      </c>
      <c r="J448" s="235" t="str">
        <f t="shared" si="21"/>
        <v/>
      </c>
      <c r="K448" s="206"/>
      <c r="L448" s="66"/>
    </row>
    <row r="449" spans="1:12" ht="20.100000000000001" customHeight="1" x14ac:dyDescent="0.25">
      <c r="A449" s="191">
        <v>443</v>
      </c>
      <c r="B449" s="201" t="str">
        <f>IF('Autres frais'!B448="","",'Autres frais'!B448)</f>
        <v/>
      </c>
      <c r="C449" s="201" t="str">
        <f>IF('Autres frais'!C448="","",'Autres frais'!C448)</f>
        <v/>
      </c>
      <c r="D449" s="233" t="str">
        <f>IF('Autres frais'!D448="","",'Autres frais'!D448)</f>
        <v/>
      </c>
      <c r="E449" s="233" t="str">
        <f>IF('Autres frais'!E448="","",'Autres frais'!E448)</f>
        <v/>
      </c>
      <c r="F449" s="233" t="str">
        <f>IF('Autres frais'!F448="","",'Autres frais'!F448)</f>
        <v/>
      </c>
      <c r="G449" s="42"/>
      <c r="H449" s="203" t="str">
        <f t="shared" si="19"/>
        <v/>
      </c>
      <c r="I449" s="89" t="str">
        <f t="shared" si="20"/>
        <v/>
      </c>
      <c r="J449" s="235" t="str">
        <f t="shared" si="21"/>
        <v/>
      </c>
      <c r="K449" s="206"/>
      <c r="L449" s="66"/>
    </row>
    <row r="450" spans="1:12" ht="20.100000000000001" customHeight="1" x14ac:dyDescent="0.25">
      <c r="A450" s="191">
        <v>444</v>
      </c>
      <c r="B450" s="201" t="str">
        <f>IF('Autres frais'!B449="","",'Autres frais'!B449)</f>
        <v/>
      </c>
      <c r="C450" s="201" t="str">
        <f>IF('Autres frais'!C449="","",'Autres frais'!C449)</f>
        <v/>
      </c>
      <c r="D450" s="233" t="str">
        <f>IF('Autres frais'!D449="","",'Autres frais'!D449)</f>
        <v/>
      </c>
      <c r="E450" s="233" t="str">
        <f>IF('Autres frais'!E449="","",'Autres frais'!E449)</f>
        <v/>
      </c>
      <c r="F450" s="233" t="str">
        <f>IF('Autres frais'!F449="","",'Autres frais'!F449)</f>
        <v/>
      </c>
      <c r="G450" s="42"/>
      <c r="H450" s="203" t="str">
        <f t="shared" si="19"/>
        <v/>
      </c>
      <c r="I450" s="89" t="str">
        <f t="shared" si="20"/>
        <v/>
      </c>
      <c r="J450" s="235" t="str">
        <f t="shared" si="21"/>
        <v/>
      </c>
      <c r="K450" s="206"/>
      <c r="L450" s="66"/>
    </row>
    <row r="451" spans="1:12" ht="20.100000000000001" customHeight="1" x14ac:dyDescent="0.25">
      <c r="A451" s="191">
        <v>445</v>
      </c>
      <c r="B451" s="201" t="str">
        <f>IF('Autres frais'!B450="","",'Autres frais'!B450)</f>
        <v/>
      </c>
      <c r="C451" s="201" t="str">
        <f>IF('Autres frais'!C450="","",'Autres frais'!C450)</f>
        <v/>
      </c>
      <c r="D451" s="233" t="str">
        <f>IF('Autres frais'!D450="","",'Autres frais'!D450)</f>
        <v/>
      </c>
      <c r="E451" s="233" t="str">
        <f>IF('Autres frais'!E450="","",'Autres frais'!E450)</f>
        <v/>
      </c>
      <c r="F451" s="233" t="str">
        <f>IF('Autres frais'!F450="","",'Autres frais'!F450)</f>
        <v/>
      </c>
      <c r="G451" s="42"/>
      <c r="H451" s="203" t="str">
        <f t="shared" si="19"/>
        <v/>
      </c>
      <c r="I451" s="89" t="str">
        <f t="shared" si="20"/>
        <v/>
      </c>
      <c r="J451" s="235" t="str">
        <f t="shared" si="21"/>
        <v/>
      </c>
      <c r="K451" s="206"/>
      <c r="L451" s="66"/>
    </row>
    <row r="452" spans="1:12" ht="20.100000000000001" customHeight="1" x14ac:dyDescent="0.25">
      <c r="A452" s="191">
        <v>446</v>
      </c>
      <c r="B452" s="201" t="str">
        <f>IF('Autres frais'!B451="","",'Autres frais'!B451)</f>
        <v/>
      </c>
      <c r="C452" s="201" t="str">
        <f>IF('Autres frais'!C451="","",'Autres frais'!C451)</f>
        <v/>
      </c>
      <c r="D452" s="233" t="str">
        <f>IF('Autres frais'!D451="","",'Autres frais'!D451)</f>
        <v/>
      </c>
      <c r="E452" s="233" t="str">
        <f>IF('Autres frais'!E451="","",'Autres frais'!E451)</f>
        <v/>
      </c>
      <c r="F452" s="233" t="str">
        <f>IF('Autres frais'!F451="","",'Autres frais'!F451)</f>
        <v/>
      </c>
      <c r="G452" s="42"/>
      <c r="H452" s="203" t="str">
        <f t="shared" si="19"/>
        <v/>
      </c>
      <c r="I452" s="89" t="str">
        <f t="shared" si="20"/>
        <v/>
      </c>
      <c r="J452" s="235" t="str">
        <f t="shared" si="21"/>
        <v/>
      </c>
      <c r="K452" s="206"/>
      <c r="L452" s="66"/>
    </row>
    <row r="453" spans="1:12" ht="20.100000000000001" customHeight="1" x14ac:dyDescent="0.25">
      <c r="A453" s="191">
        <v>447</v>
      </c>
      <c r="B453" s="201" t="str">
        <f>IF('Autres frais'!B452="","",'Autres frais'!B452)</f>
        <v/>
      </c>
      <c r="C453" s="201" t="str">
        <f>IF('Autres frais'!C452="","",'Autres frais'!C452)</f>
        <v/>
      </c>
      <c r="D453" s="233" t="str">
        <f>IF('Autres frais'!D452="","",'Autres frais'!D452)</f>
        <v/>
      </c>
      <c r="E453" s="233" t="str">
        <f>IF('Autres frais'!E452="","",'Autres frais'!E452)</f>
        <v/>
      </c>
      <c r="F453" s="233" t="str">
        <f>IF('Autres frais'!F452="","",'Autres frais'!F452)</f>
        <v/>
      </c>
      <c r="G453" s="42"/>
      <c r="H453" s="203" t="str">
        <f t="shared" si="19"/>
        <v/>
      </c>
      <c r="I453" s="89" t="str">
        <f t="shared" si="20"/>
        <v/>
      </c>
      <c r="J453" s="235" t="str">
        <f t="shared" si="21"/>
        <v/>
      </c>
      <c r="K453" s="206"/>
      <c r="L453" s="66"/>
    </row>
    <row r="454" spans="1:12" ht="20.100000000000001" customHeight="1" x14ac:dyDescent="0.25">
      <c r="A454" s="191">
        <v>448</v>
      </c>
      <c r="B454" s="201" t="str">
        <f>IF('Autres frais'!B453="","",'Autres frais'!B453)</f>
        <v/>
      </c>
      <c r="C454" s="201" t="str">
        <f>IF('Autres frais'!C453="","",'Autres frais'!C453)</f>
        <v/>
      </c>
      <c r="D454" s="233" t="str">
        <f>IF('Autres frais'!D453="","",'Autres frais'!D453)</f>
        <v/>
      </c>
      <c r="E454" s="233" t="str">
        <f>IF('Autres frais'!E453="","",'Autres frais'!E453)</f>
        <v/>
      </c>
      <c r="F454" s="233" t="str">
        <f>IF('Autres frais'!F453="","",'Autres frais'!F453)</f>
        <v/>
      </c>
      <c r="G454" s="42"/>
      <c r="H454" s="203" t="str">
        <f t="shared" si="19"/>
        <v/>
      </c>
      <c r="I454" s="89" t="str">
        <f t="shared" si="20"/>
        <v/>
      </c>
      <c r="J454" s="235" t="str">
        <f t="shared" si="21"/>
        <v/>
      </c>
      <c r="K454" s="206"/>
      <c r="L454" s="66"/>
    </row>
    <row r="455" spans="1:12" ht="20.100000000000001" customHeight="1" x14ac:dyDescent="0.25">
      <c r="A455" s="191">
        <v>449</v>
      </c>
      <c r="B455" s="201" t="str">
        <f>IF('Autres frais'!B454="","",'Autres frais'!B454)</f>
        <v/>
      </c>
      <c r="C455" s="201" t="str">
        <f>IF('Autres frais'!C454="","",'Autres frais'!C454)</f>
        <v/>
      </c>
      <c r="D455" s="233" t="str">
        <f>IF('Autres frais'!D454="","",'Autres frais'!D454)</f>
        <v/>
      </c>
      <c r="E455" s="233" t="str">
        <f>IF('Autres frais'!E454="","",'Autres frais'!E454)</f>
        <v/>
      </c>
      <c r="F455" s="233" t="str">
        <f>IF('Autres frais'!F454="","",'Autres frais'!F454)</f>
        <v/>
      </c>
      <c r="G455" s="42"/>
      <c r="H455" s="203" t="str">
        <f t="shared" si="19"/>
        <v/>
      </c>
      <c r="I455" s="89" t="str">
        <f t="shared" si="20"/>
        <v/>
      </c>
      <c r="J455" s="235" t="str">
        <f t="shared" si="21"/>
        <v/>
      </c>
      <c r="K455" s="206"/>
      <c r="L455" s="66"/>
    </row>
    <row r="456" spans="1:12" ht="20.100000000000001" customHeight="1" x14ac:dyDescent="0.25">
      <c r="A456" s="191">
        <v>450</v>
      </c>
      <c r="B456" s="201" t="str">
        <f>IF('Autres frais'!B455="","",'Autres frais'!B455)</f>
        <v/>
      </c>
      <c r="C456" s="201" t="str">
        <f>IF('Autres frais'!C455="","",'Autres frais'!C455)</f>
        <v/>
      </c>
      <c r="D456" s="233" t="str">
        <f>IF('Autres frais'!D455="","",'Autres frais'!D455)</f>
        <v/>
      </c>
      <c r="E456" s="233" t="str">
        <f>IF('Autres frais'!E455="","",'Autres frais'!E455)</f>
        <v/>
      </c>
      <c r="F456" s="233" t="str">
        <f>IF('Autres frais'!F455="","",'Autres frais'!F455)</f>
        <v/>
      </c>
      <c r="G456" s="42"/>
      <c r="H456" s="203" t="str">
        <f t="shared" ref="H456:H506" si="22">IF($G456="","",IF($G456&gt;MAX($D456:$F456),"Le montant éligible ne peut etre supérieur au montant présenté",""))</f>
        <v/>
      </c>
      <c r="I456" s="89" t="str">
        <f t="shared" ref="I456:I506" si="23">IF(G456="","",MIN(D456,E456,F456)*1.15)</f>
        <v/>
      </c>
      <c r="J456" s="235" t="str">
        <f t="shared" ref="J456:J506" si="24">IF(I456="","",MIN(G456,I456))</f>
        <v/>
      </c>
      <c r="K456" s="206"/>
      <c r="L456" s="66"/>
    </row>
    <row r="457" spans="1:12" ht="20.100000000000001" customHeight="1" x14ac:dyDescent="0.25">
      <c r="A457" s="191">
        <v>451</v>
      </c>
      <c r="B457" s="201" t="str">
        <f>IF('Autres frais'!B456="","",'Autres frais'!B456)</f>
        <v/>
      </c>
      <c r="C457" s="201" t="str">
        <f>IF('Autres frais'!C456="","",'Autres frais'!C456)</f>
        <v/>
      </c>
      <c r="D457" s="233" t="str">
        <f>IF('Autres frais'!D456="","",'Autres frais'!D456)</f>
        <v/>
      </c>
      <c r="E457" s="233" t="str">
        <f>IF('Autres frais'!E456="","",'Autres frais'!E456)</f>
        <v/>
      </c>
      <c r="F457" s="233" t="str">
        <f>IF('Autres frais'!F456="","",'Autres frais'!F456)</f>
        <v/>
      </c>
      <c r="G457" s="42"/>
      <c r="H457" s="203" t="str">
        <f t="shared" si="22"/>
        <v/>
      </c>
      <c r="I457" s="89" t="str">
        <f t="shared" si="23"/>
        <v/>
      </c>
      <c r="J457" s="235" t="str">
        <f t="shared" si="24"/>
        <v/>
      </c>
      <c r="K457" s="206"/>
      <c r="L457" s="66"/>
    </row>
    <row r="458" spans="1:12" ht="20.100000000000001" customHeight="1" x14ac:dyDescent="0.25">
      <c r="A458" s="191">
        <v>452</v>
      </c>
      <c r="B458" s="201" t="str">
        <f>IF('Autres frais'!B457="","",'Autres frais'!B457)</f>
        <v/>
      </c>
      <c r="C458" s="201" t="str">
        <f>IF('Autres frais'!C457="","",'Autres frais'!C457)</f>
        <v/>
      </c>
      <c r="D458" s="233" t="str">
        <f>IF('Autres frais'!D457="","",'Autres frais'!D457)</f>
        <v/>
      </c>
      <c r="E458" s="233" t="str">
        <f>IF('Autres frais'!E457="","",'Autres frais'!E457)</f>
        <v/>
      </c>
      <c r="F458" s="233" t="str">
        <f>IF('Autres frais'!F457="","",'Autres frais'!F457)</f>
        <v/>
      </c>
      <c r="G458" s="42"/>
      <c r="H458" s="203" t="str">
        <f t="shared" si="22"/>
        <v/>
      </c>
      <c r="I458" s="89" t="str">
        <f t="shared" si="23"/>
        <v/>
      </c>
      <c r="J458" s="235" t="str">
        <f t="shared" si="24"/>
        <v/>
      </c>
      <c r="K458" s="206"/>
      <c r="L458" s="66"/>
    </row>
    <row r="459" spans="1:12" ht="20.100000000000001" customHeight="1" x14ac:dyDescent="0.25">
      <c r="A459" s="191">
        <v>453</v>
      </c>
      <c r="B459" s="201" t="str">
        <f>IF('Autres frais'!B458="","",'Autres frais'!B458)</f>
        <v/>
      </c>
      <c r="C459" s="201" t="str">
        <f>IF('Autres frais'!C458="","",'Autres frais'!C458)</f>
        <v/>
      </c>
      <c r="D459" s="233" t="str">
        <f>IF('Autres frais'!D458="","",'Autres frais'!D458)</f>
        <v/>
      </c>
      <c r="E459" s="233" t="str">
        <f>IF('Autres frais'!E458="","",'Autres frais'!E458)</f>
        <v/>
      </c>
      <c r="F459" s="233" t="str">
        <f>IF('Autres frais'!F458="","",'Autres frais'!F458)</f>
        <v/>
      </c>
      <c r="G459" s="42"/>
      <c r="H459" s="203" t="str">
        <f t="shared" si="22"/>
        <v/>
      </c>
      <c r="I459" s="89" t="str">
        <f t="shared" si="23"/>
        <v/>
      </c>
      <c r="J459" s="235" t="str">
        <f t="shared" si="24"/>
        <v/>
      </c>
      <c r="K459" s="206"/>
      <c r="L459" s="66"/>
    </row>
    <row r="460" spans="1:12" ht="20.100000000000001" customHeight="1" x14ac:dyDescent="0.25">
      <c r="A460" s="191">
        <v>454</v>
      </c>
      <c r="B460" s="201" t="str">
        <f>IF('Autres frais'!B459="","",'Autres frais'!B459)</f>
        <v/>
      </c>
      <c r="C460" s="201" t="str">
        <f>IF('Autres frais'!C459="","",'Autres frais'!C459)</f>
        <v/>
      </c>
      <c r="D460" s="233" t="str">
        <f>IF('Autres frais'!D459="","",'Autres frais'!D459)</f>
        <v/>
      </c>
      <c r="E460" s="233" t="str">
        <f>IF('Autres frais'!E459="","",'Autres frais'!E459)</f>
        <v/>
      </c>
      <c r="F460" s="233" t="str">
        <f>IF('Autres frais'!F459="","",'Autres frais'!F459)</f>
        <v/>
      </c>
      <c r="G460" s="42"/>
      <c r="H460" s="203" t="str">
        <f t="shared" si="22"/>
        <v/>
      </c>
      <c r="I460" s="89" t="str">
        <f t="shared" si="23"/>
        <v/>
      </c>
      <c r="J460" s="235" t="str">
        <f t="shared" si="24"/>
        <v/>
      </c>
      <c r="K460" s="206"/>
      <c r="L460" s="66"/>
    </row>
    <row r="461" spans="1:12" ht="20.100000000000001" customHeight="1" x14ac:dyDescent="0.25">
      <c r="A461" s="191">
        <v>455</v>
      </c>
      <c r="B461" s="201" t="str">
        <f>IF('Autres frais'!B460="","",'Autres frais'!B460)</f>
        <v/>
      </c>
      <c r="C461" s="201" t="str">
        <f>IF('Autres frais'!C460="","",'Autres frais'!C460)</f>
        <v/>
      </c>
      <c r="D461" s="233" t="str">
        <f>IF('Autres frais'!D460="","",'Autres frais'!D460)</f>
        <v/>
      </c>
      <c r="E461" s="233" t="str">
        <f>IF('Autres frais'!E460="","",'Autres frais'!E460)</f>
        <v/>
      </c>
      <c r="F461" s="233" t="str">
        <f>IF('Autres frais'!F460="","",'Autres frais'!F460)</f>
        <v/>
      </c>
      <c r="G461" s="42"/>
      <c r="H461" s="203" t="str">
        <f t="shared" si="22"/>
        <v/>
      </c>
      <c r="I461" s="89" t="str">
        <f t="shared" si="23"/>
        <v/>
      </c>
      <c r="J461" s="235" t="str">
        <f t="shared" si="24"/>
        <v/>
      </c>
      <c r="K461" s="206"/>
      <c r="L461" s="66"/>
    </row>
    <row r="462" spans="1:12" ht="20.100000000000001" customHeight="1" x14ac:dyDescent="0.25">
      <c r="A462" s="191">
        <v>456</v>
      </c>
      <c r="B462" s="201" t="str">
        <f>IF('Autres frais'!B461="","",'Autres frais'!B461)</f>
        <v/>
      </c>
      <c r="C462" s="201" t="str">
        <f>IF('Autres frais'!C461="","",'Autres frais'!C461)</f>
        <v/>
      </c>
      <c r="D462" s="233" t="str">
        <f>IF('Autres frais'!D461="","",'Autres frais'!D461)</f>
        <v/>
      </c>
      <c r="E462" s="233" t="str">
        <f>IF('Autres frais'!E461="","",'Autres frais'!E461)</f>
        <v/>
      </c>
      <c r="F462" s="233" t="str">
        <f>IF('Autres frais'!F461="","",'Autres frais'!F461)</f>
        <v/>
      </c>
      <c r="G462" s="42"/>
      <c r="H462" s="203" t="str">
        <f t="shared" si="22"/>
        <v/>
      </c>
      <c r="I462" s="89" t="str">
        <f t="shared" si="23"/>
        <v/>
      </c>
      <c r="J462" s="235" t="str">
        <f t="shared" si="24"/>
        <v/>
      </c>
      <c r="K462" s="206"/>
      <c r="L462" s="66"/>
    </row>
    <row r="463" spans="1:12" ht="20.100000000000001" customHeight="1" x14ac:dyDescent="0.25">
      <c r="A463" s="191">
        <v>457</v>
      </c>
      <c r="B463" s="201" t="str">
        <f>IF('Autres frais'!B462="","",'Autres frais'!B462)</f>
        <v/>
      </c>
      <c r="C463" s="201" t="str">
        <f>IF('Autres frais'!C462="","",'Autres frais'!C462)</f>
        <v/>
      </c>
      <c r="D463" s="233" t="str">
        <f>IF('Autres frais'!D462="","",'Autres frais'!D462)</f>
        <v/>
      </c>
      <c r="E463" s="233" t="str">
        <f>IF('Autres frais'!E462="","",'Autres frais'!E462)</f>
        <v/>
      </c>
      <c r="F463" s="233" t="str">
        <f>IF('Autres frais'!F462="","",'Autres frais'!F462)</f>
        <v/>
      </c>
      <c r="G463" s="42"/>
      <c r="H463" s="203" t="str">
        <f t="shared" si="22"/>
        <v/>
      </c>
      <c r="I463" s="89" t="str">
        <f t="shared" si="23"/>
        <v/>
      </c>
      <c r="J463" s="235" t="str">
        <f t="shared" si="24"/>
        <v/>
      </c>
      <c r="K463" s="206"/>
      <c r="L463" s="66"/>
    </row>
    <row r="464" spans="1:12" ht="20.100000000000001" customHeight="1" x14ac:dyDescent="0.25">
      <c r="A464" s="191">
        <v>458</v>
      </c>
      <c r="B464" s="201" t="str">
        <f>IF('Autres frais'!B463="","",'Autres frais'!B463)</f>
        <v/>
      </c>
      <c r="C464" s="201" t="str">
        <f>IF('Autres frais'!C463="","",'Autres frais'!C463)</f>
        <v/>
      </c>
      <c r="D464" s="233" t="str">
        <f>IF('Autres frais'!D463="","",'Autres frais'!D463)</f>
        <v/>
      </c>
      <c r="E464" s="233" t="str">
        <f>IF('Autres frais'!E463="","",'Autres frais'!E463)</f>
        <v/>
      </c>
      <c r="F464" s="233" t="str">
        <f>IF('Autres frais'!F463="","",'Autres frais'!F463)</f>
        <v/>
      </c>
      <c r="G464" s="42"/>
      <c r="H464" s="203" t="str">
        <f t="shared" si="22"/>
        <v/>
      </c>
      <c r="I464" s="89" t="str">
        <f t="shared" si="23"/>
        <v/>
      </c>
      <c r="J464" s="235" t="str">
        <f t="shared" si="24"/>
        <v/>
      </c>
      <c r="K464" s="206"/>
      <c r="L464" s="66"/>
    </row>
    <row r="465" spans="1:12" ht="20.100000000000001" customHeight="1" x14ac:dyDescent="0.25">
      <c r="A465" s="191">
        <v>459</v>
      </c>
      <c r="B465" s="201" t="str">
        <f>IF('Autres frais'!B464="","",'Autres frais'!B464)</f>
        <v/>
      </c>
      <c r="C465" s="201" t="str">
        <f>IF('Autres frais'!C464="","",'Autres frais'!C464)</f>
        <v/>
      </c>
      <c r="D465" s="233" t="str">
        <f>IF('Autres frais'!D464="","",'Autres frais'!D464)</f>
        <v/>
      </c>
      <c r="E465" s="233" t="str">
        <f>IF('Autres frais'!E464="","",'Autres frais'!E464)</f>
        <v/>
      </c>
      <c r="F465" s="233" t="str">
        <f>IF('Autres frais'!F464="","",'Autres frais'!F464)</f>
        <v/>
      </c>
      <c r="G465" s="42"/>
      <c r="H465" s="203" t="str">
        <f t="shared" si="22"/>
        <v/>
      </c>
      <c r="I465" s="89" t="str">
        <f t="shared" si="23"/>
        <v/>
      </c>
      <c r="J465" s="235" t="str">
        <f t="shared" si="24"/>
        <v/>
      </c>
      <c r="K465" s="206"/>
      <c r="L465" s="66"/>
    </row>
    <row r="466" spans="1:12" ht="20.100000000000001" customHeight="1" x14ac:dyDescent="0.25">
      <c r="A466" s="191">
        <v>460</v>
      </c>
      <c r="B466" s="201" t="str">
        <f>IF('Autres frais'!B465="","",'Autres frais'!B465)</f>
        <v/>
      </c>
      <c r="C466" s="201" t="str">
        <f>IF('Autres frais'!C465="","",'Autres frais'!C465)</f>
        <v/>
      </c>
      <c r="D466" s="233" t="str">
        <f>IF('Autres frais'!D465="","",'Autres frais'!D465)</f>
        <v/>
      </c>
      <c r="E466" s="233" t="str">
        <f>IF('Autres frais'!E465="","",'Autres frais'!E465)</f>
        <v/>
      </c>
      <c r="F466" s="233" t="str">
        <f>IF('Autres frais'!F465="","",'Autres frais'!F465)</f>
        <v/>
      </c>
      <c r="G466" s="42"/>
      <c r="H466" s="203" t="str">
        <f t="shared" si="22"/>
        <v/>
      </c>
      <c r="I466" s="89" t="str">
        <f t="shared" si="23"/>
        <v/>
      </c>
      <c r="J466" s="235" t="str">
        <f t="shared" si="24"/>
        <v/>
      </c>
      <c r="K466" s="206"/>
      <c r="L466" s="66"/>
    </row>
    <row r="467" spans="1:12" ht="20.100000000000001" customHeight="1" x14ac:dyDescent="0.25">
      <c r="A467" s="191">
        <v>461</v>
      </c>
      <c r="B467" s="201" t="str">
        <f>IF('Autres frais'!B466="","",'Autres frais'!B466)</f>
        <v/>
      </c>
      <c r="C467" s="201" t="str">
        <f>IF('Autres frais'!C466="","",'Autres frais'!C466)</f>
        <v/>
      </c>
      <c r="D467" s="233" t="str">
        <f>IF('Autres frais'!D466="","",'Autres frais'!D466)</f>
        <v/>
      </c>
      <c r="E467" s="233" t="str">
        <f>IF('Autres frais'!E466="","",'Autres frais'!E466)</f>
        <v/>
      </c>
      <c r="F467" s="233" t="str">
        <f>IF('Autres frais'!F466="","",'Autres frais'!F466)</f>
        <v/>
      </c>
      <c r="G467" s="42"/>
      <c r="H467" s="203" t="str">
        <f t="shared" si="22"/>
        <v/>
      </c>
      <c r="I467" s="89" t="str">
        <f t="shared" si="23"/>
        <v/>
      </c>
      <c r="J467" s="235" t="str">
        <f t="shared" si="24"/>
        <v/>
      </c>
      <c r="K467" s="206"/>
      <c r="L467" s="66"/>
    </row>
    <row r="468" spans="1:12" ht="20.100000000000001" customHeight="1" x14ac:dyDescent="0.25">
      <c r="A468" s="191">
        <v>462</v>
      </c>
      <c r="B468" s="201" t="str">
        <f>IF('Autres frais'!B467="","",'Autres frais'!B467)</f>
        <v/>
      </c>
      <c r="C468" s="201" t="str">
        <f>IF('Autres frais'!C467="","",'Autres frais'!C467)</f>
        <v/>
      </c>
      <c r="D468" s="233" t="str">
        <f>IF('Autres frais'!D467="","",'Autres frais'!D467)</f>
        <v/>
      </c>
      <c r="E468" s="233" t="str">
        <f>IF('Autres frais'!E467="","",'Autres frais'!E467)</f>
        <v/>
      </c>
      <c r="F468" s="233" t="str">
        <f>IF('Autres frais'!F467="","",'Autres frais'!F467)</f>
        <v/>
      </c>
      <c r="G468" s="42"/>
      <c r="H468" s="203" t="str">
        <f t="shared" si="22"/>
        <v/>
      </c>
      <c r="I468" s="89" t="str">
        <f t="shared" si="23"/>
        <v/>
      </c>
      <c r="J468" s="235" t="str">
        <f t="shared" si="24"/>
        <v/>
      </c>
      <c r="K468" s="206"/>
      <c r="L468" s="66"/>
    </row>
    <row r="469" spans="1:12" ht="20.100000000000001" customHeight="1" x14ac:dyDescent="0.25">
      <c r="A469" s="191">
        <v>463</v>
      </c>
      <c r="B469" s="201" t="str">
        <f>IF('Autres frais'!B468="","",'Autres frais'!B468)</f>
        <v/>
      </c>
      <c r="C469" s="201" t="str">
        <f>IF('Autres frais'!C468="","",'Autres frais'!C468)</f>
        <v/>
      </c>
      <c r="D469" s="233" t="str">
        <f>IF('Autres frais'!D468="","",'Autres frais'!D468)</f>
        <v/>
      </c>
      <c r="E469" s="233" t="str">
        <f>IF('Autres frais'!E468="","",'Autres frais'!E468)</f>
        <v/>
      </c>
      <c r="F469" s="233" t="str">
        <f>IF('Autres frais'!F468="","",'Autres frais'!F468)</f>
        <v/>
      </c>
      <c r="G469" s="42"/>
      <c r="H469" s="203" t="str">
        <f t="shared" si="22"/>
        <v/>
      </c>
      <c r="I469" s="89" t="str">
        <f t="shared" si="23"/>
        <v/>
      </c>
      <c r="J469" s="235" t="str">
        <f t="shared" si="24"/>
        <v/>
      </c>
      <c r="K469" s="206"/>
      <c r="L469" s="66"/>
    </row>
    <row r="470" spans="1:12" ht="20.100000000000001" customHeight="1" x14ac:dyDescent="0.25">
      <c r="A470" s="191">
        <v>464</v>
      </c>
      <c r="B470" s="201" t="str">
        <f>IF('Autres frais'!B469="","",'Autres frais'!B469)</f>
        <v/>
      </c>
      <c r="C470" s="201" t="str">
        <f>IF('Autres frais'!C469="","",'Autres frais'!C469)</f>
        <v/>
      </c>
      <c r="D470" s="233" t="str">
        <f>IF('Autres frais'!D469="","",'Autres frais'!D469)</f>
        <v/>
      </c>
      <c r="E470" s="233" t="str">
        <f>IF('Autres frais'!E469="","",'Autres frais'!E469)</f>
        <v/>
      </c>
      <c r="F470" s="233" t="str">
        <f>IF('Autres frais'!F469="","",'Autres frais'!F469)</f>
        <v/>
      </c>
      <c r="G470" s="42"/>
      <c r="H470" s="203" t="str">
        <f t="shared" si="22"/>
        <v/>
      </c>
      <c r="I470" s="89" t="str">
        <f t="shared" si="23"/>
        <v/>
      </c>
      <c r="J470" s="235" t="str">
        <f t="shared" si="24"/>
        <v/>
      </c>
      <c r="K470" s="206"/>
      <c r="L470" s="66"/>
    </row>
    <row r="471" spans="1:12" ht="20.100000000000001" customHeight="1" x14ac:dyDescent="0.25">
      <c r="A471" s="191">
        <v>465</v>
      </c>
      <c r="B471" s="201" t="str">
        <f>IF('Autres frais'!B470="","",'Autres frais'!B470)</f>
        <v/>
      </c>
      <c r="C471" s="201" t="str">
        <f>IF('Autres frais'!C470="","",'Autres frais'!C470)</f>
        <v/>
      </c>
      <c r="D471" s="233" t="str">
        <f>IF('Autres frais'!D470="","",'Autres frais'!D470)</f>
        <v/>
      </c>
      <c r="E471" s="233" t="str">
        <f>IF('Autres frais'!E470="","",'Autres frais'!E470)</f>
        <v/>
      </c>
      <c r="F471" s="233" t="str">
        <f>IF('Autres frais'!F470="","",'Autres frais'!F470)</f>
        <v/>
      </c>
      <c r="G471" s="42"/>
      <c r="H471" s="203" t="str">
        <f t="shared" si="22"/>
        <v/>
      </c>
      <c r="I471" s="89" t="str">
        <f t="shared" si="23"/>
        <v/>
      </c>
      <c r="J471" s="235" t="str">
        <f t="shared" si="24"/>
        <v/>
      </c>
      <c r="K471" s="206"/>
      <c r="L471" s="66"/>
    </row>
    <row r="472" spans="1:12" ht="20.100000000000001" customHeight="1" x14ac:dyDescent="0.25">
      <c r="A472" s="191">
        <v>466</v>
      </c>
      <c r="B472" s="201" t="str">
        <f>IF('Autres frais'!B471="","",'Autres frais'!B471)</f>
        <v/>
      </c>
      <c r="C472" s="201" t="str">
        <f>IF('Autres frais'!C471="","",'Autres frais'!C471)</f>
        <v/>
      </c>
      <c r="D472" s="233" t="str">
        <f>IF('Autres frais'!D471="","",'Autres frais'!D471)</f>
        <v/>
      </c>
      <c r="E472" s="233" t="str">
        <f>IF('Autres frais'!E471="","",'Autres frais'!E471)</f>
        <v/>
      </c>
      <c r="F472" s="233" t="str">
        <f>IF('Autres frais'!F471="","",'Autres frais'!F471)</f>
        <v/>
      </c>
      <c r="G472" s="42"/>
      <c r="H472" s="203" t="str">
        <f t="shared" si="22"/>
        <v/>
      </c>
      <c r="I472" s="89" t="str">
        <f t="shared" si="23"/>
        <v/>
      </c>
      <c r="J472" s="235" t="str">
        <f t="shared" si="24"/>
        <v/>
      </c>
      <c r="K472" s="206"/>
      <c r="L472" s="66"/>
    </row>
    <row r="473" spans="1:12" ht="20.100000000000001" customHeight="1" x14ac:dyDescent="0.25">
      <c r="A473" s="191">
        <v>467</v>
      </c>
      <c r="B473" s="201" t="str">
        <f>IF('Autres frais'!B472="","",'Autres frais'!B472)</f>
        <v/>
      </c>
      <c r="C473" s="201" t="str">
        <f>IF('Autres frais'!C472="","",'Autres frais'!C472)</f>
        <v/>
      </c>
      <c r="D473" s="233" t="str">
        <f>IF('Autres frais'!D472="","",'Autres frais'!D472)</f>
        <v/>
      </c>
      <c r="E473" s="233" t="str">
        <f>IF('Autres frais'!E472="","",'Autres frais'!E472)</f>
        <v/>
      </c>
      <c r="F473" s="233" t="str">
        <f>IF('Autres frais'!F472="","",'Autres frais'!F472)</f>
        <v/>
      </c>
      <c r="G473" s="42"/>
      <c r="H473" s="203" t="str">
        <f t="shared" si="22"/>
        <v/>
      </c>
      <c r="I473" s="89" t="str">
        <f t="shared" si="23"/>
        <v/>
      </c>
      <c r="J473" s="235" t="str">
        <f t="shared" si="24"/>
        <v/>
      </c>
      <c r="K473" s="206"/>
      <c r="L473" s="66"/>
    </row>
    <row r="474" spans="1:12" ht="20.100000000000001" customHeight="1" x14ac:dyDescent="0.25">
      <c r="A474" s="191">
        <v>468</v>
      </c>
      <c r="B474" s="201" t="str">
        <f>IF('Autres frais'!B473="","",'Autres frais'!B473)</f>
        <v/>
      </c>
      <c r="C474" s="201" t="str">
        <f>IF('Autres frais'!C473="","",'Autres frais'!C473)</f>
        <v/>
      </c>
      <c r="D474" s="233" t="str">
        <f>IF('Autres frais'!D473="","",'Autres frais'!D473)</f>
        <v/>
      </c>
      <c r="E474" s="233" t="str">
        <f>IF('Autres frais'!E473="","",'Autres frais'!E473)</f>
        <v/>
      </c>
      <c r="F474" s="233" t="str">
        <f>IF('Autres frais'!F473="","",'Autres frais'!F473)</f>
        <v/>
      </c>
      <c r="G474" s="42"/>
      <c r="H474" s="203" t="str">
        <f t="shared" si="22"/>
        <v/>
      </c>
      <c r="I474" s="89" t="str">
        <f t="shared" si="23"/>
        <v/>
      </c>
      <c r="J474" s="235" t="str">
        <f t="shared" si="24"/>
        <v/>
      </c>
      <c r="K474" s="206"/>
      <c r="L474" s="66"/>
    </row>
    <row r="475" spans="1:12" ht="20.100000000000001" customHeight="1" x14ac:dyDescent="0.25">
      <c r="A475" s="191">
        <v>469</v>
      </c>
      <c r="B475" s="201" t="str">
        <f>IF('Autres frais'!B474="","",'Autres frais'!B474)</f>
        <v/>
      </c>
      <c r="C475" s="201" t="str">
        <f>IF('Autres frais'!C474="","",'Autres frais'!C474)</f>
        <v/>
      </c>
      <c r="D475" s="233" t="str">
        <f>IF('Autres frais'!D474="","",'Autres frais'!D474)</f>
        <v/>
      </c>
      <c r="E475" s="233" t="str">
        <f>IF('Autres frais'!E474="","",'Autres frais'!E474)</f>
        <v/>
      </c>
      <c r="F475" s="233" t="str">
        <f>IF('Autres frais'!F474="","",'Autres frais'!F474)</f>
        <v/>
      </c>
      <c r="G475" s="42"/>
      <c r="H475" s="203" t="str">
        <f t="shared" si="22"/>
        <v/>
      </c>
      <c r="I475" s="89" t="str">
        <f t="shared" si="23"/>
        <v/>
      </c>
      <c r="J475" s="235" t="str">
        <f t="shared" si="24"/>
        <v/>
      </c>
      <c r="K475" s="206"/>
      <c r="L475" s="66"/>
    </row>
    <row r="476" spans="1:12" ht="20.100000000000001" customHeight="1" x14ac:dyDescent="0.25">
      <c r="A476" s="191">
        <v>470</v>
      </c>
      <c r="B476" s="201" t="str">
        <f>IF('Autres frais'!B475="","",'Autres frais'!B475)</f>
        <v/>
      </c>
      <c r="C476" s="201" t="str">
        <f>IF('Autres frais'!C475="","",'Autres frais'!C475)</f>
        <v/>
      </c>
      <c r="D476" s="233" t="str">
        <f>IF('Autres frais'!D475="","",'Autres frais'!D475)</f>
        <v/>
      </c>
      <c r="E476" s="233" t="str">
        <f>IF('Autres frais'!E475="","",'Autres frais'!E475)</f>
        <v/>
      </c>
      <c r="F476" s="233" t="str">
        <f>IF('Autres frais'!F475="","",'Autres frais'!F475)</f>
        <v/>
      </c>
      <c r="G476" s="42"/>
      <c r="H476" s="203" t="str">
        <f t="shared" si="22"/>
        <v/>
      </c>
      <c r="I476" s="89" t="str">
        <f t="shared" si="23"/>
        <v/>
      </c>
      <c r="J476" s="235" t="str">
        <f t="shared" si="24"/>
        <v/>
      </c>
      <c r="K476" s="206"/>
      <c r="L476" s="66"/>
    </row>
    <row r="477" spans="1:12" ht="20.100000000000001" customHeight="1" x14ac:dyDescent="0.25">
      <c r="A477" s="191">
        <v>471</v>
      </c>
      <c r="B477" s="201" t="str">
        <f>IF('Autres frais'!B476="","",'Autres frais'!B476)</f>
        <v/>
      </c>
      <c r="C477" s="201" t="str">
        <f>IF('Autres frais'!C476="","",'Autres frais'!C476)</f>
        <v/>
      </c>
      <c r="D477" s="233" t="str">
        <f>IF('Autres frais'!D476="","",'Autres frais'!D476)</f>
        <v/>
      </c>
      <c r="E477" s="233" t="str">
        <f>IF('Autres frais'!E476="","",'Autres frais'!E476)</f>
        <v/>
      </c>
      <c r="F477" s="233" t="str">
        <f>IF('Autres frais'!F476="","",'Autres frais'!F476)</f>
        <v/>
      </c>
      <c r="G477" s="42"/>
      <c r="H477" s="203" t="str">
        <f t="shared" si="22"/>
        <v/>
      </c>
      <c r="I477" s="89" t="str">
        <f t="shared" si="23"/>
        <v/>
      </c>
      <c r="J477" s="235" t="str">
        <f t="shared" si="24"/>
        <v/>
      </c>
      <c r="K477" s="206"/>
      <c r="L477" s="66"/>
    </row>
    <row r="478" spans="1:12" ht="20.100000000000001" customHeight="1" x14ac:dyDescent="0.25">
      <c r="A478" s="191">
        <v>472</v>
      </c>
      <c r="B478" s="201" t="str">
        <f>IF('Autres frais'!B477="","",'Autres frais'!B477)</f>
        <v/>
      </c>
      <c r="C478" s="201" t="str">
        <f>IF('Autres frais'!C477="","",'Autres frais'!C477)</f>
        <v/>
      </c>
      <c r="D478" s="233" t="str">
        <f>IF('Autres frais'!D477="","",'Autres frais'!D477)</f>
        <v/>
      </c>
      <c r="E478" s="233" t="str">
        <f>IF('Autres frais'!E477="","",'Autres frais'!E477)</f>
        <v/>
      </c>
      <c r="F478" s="233" t="str">
        <f>IF('Autres frais'!F477="","",'Autres frais'!F477)</f>
        <v/>
      </c>
      <c r="G478" s="42"/>
      <c r="H478" s="203" t="str">
        <f t="shared" si="22"/>
        <v/>
      </c>
      <c r="I478" s="89" t="str">
        <f t="shared" si="23"/>
        <v/>
      </c>
      <c r="J478" s="235" t="str">
        <f t="shared" si="24"/>
        <v/>
      </c>
      <c r="K478" s="206"/>
      <c r="L478" s="66"/>
    </row>
    <row r="479" spans="1:12" ht="20.100000000000001" customHeight="1" x14ac:dyDescent="0.25">
      <c r="A479" s="191">
        <v>473</v>
      </c>
      <c r="B479" s="201" t="str">
        <f>IF('Autres frais'!B478="","",'Autres frais'!B478)</f>
        <v/>
      </c>
      <c r="C479" s="201" t="str">
        <f>IF('Autres frais'!C478="","",'Autres frais'!C478)</f>
        <v/>
      </c>
      <c r="D479" s="233" t="str">
        <f>IF('Autres frais'!D478="","",'Autres frais'!D478)</f>
        <v/>
      </c>
      <c r="E479" s="233" t="str">
        <f>IF('Autres frais'!E478="","",'Autres frais'!E478)</f>
        <v/>
      </c>
      <c r="F479" s="233" t="str">
        <f>IF('Autres frais'!F478="","",'Autres frais'!F478)</f>
        <v/>
      </c>
      <c r="G479" s="42"/>
      <c r="H479" s="203" t="str">
        <f t="shared" si="22"/>
        <v/>
      </c>
      <c r="I479" s="89" t="str">
        <f t="shared" si="23"/>
        <v/>
      </c>
      <c r="J479" s="235" t="str">
        <f t="shared" si="24"/>
        <v/>
      </c>
      <c r="K479" s="206"/>
      <c r="L479" s="66"/>
    </row>
    <row r="480" spans="1:12" ht="20.100000000000001" customHeight="1" x14ac:dyDescent="0.25">
      <c r="A480" s="191">
        <v>474</v>
      </c>
      <c r="B480" s="201" t="str">
        <f>IF('Autres frais'!B479="","",'Autres frais'!B479)</f>
        <v/>
      </c>
      <c r="C480" s="201" t="str">
        <f>IF('Autres frais'!C479="","",'Autres frais'!C479)</f>
        <v/>
      </c>
      <c r="D480" s="233" t="str">
        <f>IF('Autres frais'!D479="","",'Autres frais'!D479)</f>
        <v/>
      </c>
      <c r="E480" s="233" t="str">
        <f>IF('Autres frais'!E479="","",'Autres frais'!E479)</f>
        <v/>
      </c>
      <c r="F480" s="233" t="str">
        <f>IF('Autres frais'!F479="","",'Autres frais'!F479)</f>
        <v/>
      </c>
      <c r="G480" s="42"/>
      <c r="H480" s="203" t="str">
        <f t="shared" si="22"/>
        <v/>
      </c>
      <c r="I480" s="89" t="str">
        <f t="shared" si="23"/>
        <v/>
      </c>
      <c r="J480" s="235" t="str">
        <f t="shared" si="24"/>
        <v/>
      </c>
      <c r="K480" s="206"/>
      <c r="L480" s="66"/>
    </row>
    <row r="481" spans="1:12" ht="20.100000000000001" customHeight="1" x14ac:dyDescent="0.25">
      <c r="A481" s="191">
        <v>475</v>
      </c>
      <c r="B481" s="201" t="str">
        <f>IF('Autres frais'!B480="","",'Autres frais'!B480)</f>
        <v/>
      </c>
      <c r="C481" s="201" t="str">
        <f>IF('Autres frais'!C480="","",'Autres frais'!C480)</f>
        <v/>
      </c>
      <c r="D481" s="233" t="str">
        <f>IF('Autres frais'!D480="","",'Autres frais'!D480)</f>
        <v/>
      </c>
      <c r="E481" s="233" t="str">
        <f>IF('Autres frais'!E480="","",'Autres frais'!E480)</f>
        <v/>
      </c>
      <c r="F481" s="233" t="str">
        <f>IF('Autres frais'!F480="","",'Autres frais'!F480)</f>
        <v/>
      </c>
      <c r="G481" s="42"/>
      <c r="H481" s="203" t="str">
        <f t="shared" si="22"/>
        <v/>
      </c>
      <c r="I481" s="89" t="str">
        <f t="shared" si="23"/>
        <v/>
      </c>
      <c r="J481" s="235" t="str">
        <f t="shared" si="24"/>
        <v/>
      </c>
      <c r="K481" s="206"/>
      <c r="L481" s="66"/>
    </row>
    <row r="482" spans="1:12" ht="20.100000000000001" customHeight="1" x14ac:dyDescent="0.25">
      <c r="A482" s="191">
        <v>476</v>
      </c>
      <c r="B482" s="201" t="str">
        <f>IF('Autres frais'!B481="","",'Autres frais'!B481)</f>
        <v/>
      </c>
      <c r="C482" s="201" t="str">
        <f>IF('Autres frais'!C481="","",'Autres frais'!C481)</f>
        <v/>
      </c>
      <c r="D482" s="233" t="str">
        <f>IF('Autres frais'!D481="","",'Autres frais'!D481)</f>
        <v/>
      </c>
      <c r="E482" s="233" t="str">
        <f>IF('Autres frais'!E481="","",'Autres frais'!E481)</f>
        <v/>
      </c>
      <c r="F482" s="233" t="str">
        <f>IF('Autres frais'!F481="","",'Autres frais'!F481)</f>
        <v/>
      </c>
      <c r="G482" s="42"/>
      <c r="H482" s="203" t="str">
        <f t="shared" si="22"/>
        <v/>
      </c>
      <c r="I482" s="89" t="str">
        <f t="shared" si="23"/>
        <v/>
      </c>
      <c r="J482" s="235" t="str">
        <f t="shared" si="24"/>
        <v/>
      </c>
      <c r="K482" s="206"/>
      <c r="L482" s="66"/>
    </row>
    <row r="483" spans="1:12" ht="20.100000000000001" customHeight="1" x14ac:dyDescent="0.25">
      <c r="A483" s="191">
        <v>477</v>
      </c>
      <c r="B483" s="201" t="str">
        <f>IF('Autres frais'!B482="","",'Autres frais'!B482)</f>
        <v/>
      </c>
      <c r="C483" s="201" t="str">
        <f>IF('Autres frais'!C482="","",'Autres frais'!C482)</f>
        <v/>
      </c>
      <c r="D483" s="233" t="str">
        <f>IF('Autres frais'!D482="","",'Autres frais'!D482)</f>
        <v/>
      </c>
      <c r="E483" s="233" t="str">
        <f>IF('Autres frais'!E482="","",'Autres frais'!E482)</f>
        <v/>
      </c>
      <c r="F483" s="233" t="str">
        <f>IF('Autres frais'!F482="","",'Autres frais'!F482)</f>
        <v/>
      </c>
      <c r="G483" s="42"/>
      <c r="H483" s="203" t="str">
        <f t="shared" si="22"/>
        <v/>
      </c>
      <c r="I483" s="89" t="str">
        <f t="shared" si="23"/>
        <v/>
      </c>
      <c r="J483" s="235" t="str">
        <f t="shared" si="24"/>
        <v/>
      </c>
      <c r="K483" s="206"/>
      <c r="L483" s="66"/>
    </row>
    <row r="484" spans="1:12" ht="20.100000000000001" customHeight="1" x14ac:dyDescent="0.25">
      <c r="A484" s="191">
        <v>478</v>
      </c>
      <c r="B484" s="201" t="str">
        <f>IF('Autres frais'!B483="","",'Autres frais'!B483)</f>
        <v/>
      </c>
      <c r="C484" s="201" t="str">
        <f>IF('Autres frais'!C483="","",'Autres frais'!C483)</f>
        <v/>
      </c>
      <c r="D484" s="233" t="str">
        <f>IF('Autres frais'!D483="","",'Autres frais'!D483)</f>
        <v/>
      </c>
      <c r="E484" s="233" t="str">
        <f>IF('Autres frais'!E483="","",'Autres frais'!E483)</f>
        <v/>
      </c>
      <c r="F484" s="233" t="str">
        <f>IF('Autres frais'!F483="","",'Autres frais'!F483)</f>
        <v/>
      </c>
      <c r="G484" s="42"/>
      <c r="H484" s="203" t="str">
        <f t="shared" si="22"/>
        <v/>
      </c>
      <c r="I484" s="89" t="str">
        <f t="shared" si="23"/>
        <v/>
      </c>
      <c r="J484" s="235" t="str">
        <f t="shared" si="24"/>
        <v/>
      </c>
      <c r="K484" s="206"/>
      <c r="L484" s="66"/>
    </row>
    <row r="485" spans="1:12" ht="20.100000000000001" customHeight="1" x14ac:dyDescent="0.25">
      <c r="A485" s="191">
        <v>479</v>
      </c>
      <c r="B485" s="201" t="str">
        <f>IF('Autres frais'!B484="","",'Autres frais'!B484)</f>
        <v/>
      </c>
      <c r="C485" s="201" t="str">
        <f>IF('Autres frais'!C484="","",'Autres frais'!C484)</f>
        <v/>
      </c>
      <c r="D485" s="233" t="str">
        <f>IF('Autres frais'!D484="","",'Autres frais'!D484)</f>
        <v/>
      </c>
      <c r="E485" s="233" t="str">
        <f>IF('Autres frais'!E484="","",'Autres frais'!E484)</f>
        <v/>
      </c>
      <c r="F485" s="233" t="str">
        <f>IF('Autres frais'!F484="","",'Autres frais'!F484)</f>
        <v/>
      </c>
      <c r="G485" s="42"/>
      <c r="H485" s="203" t="str">
        <f t="shared" si="22"/>
        <v/>
      </c>
      <c r="I485" s="89" t="str">
        <f t="shared" si="23"/>
        <v/>
      </c>
      <c r="J485" s="235" t="str">
        <f t="shared" si="24"/>
        <v/>
      </c>
      <c r="K485" s="206"/>
      <c r="L485" s="66"/>
    </row>
    <row r="486" spans="1:12" ht="20.100000000000001" customHeight="1" x14ac:dyDescent="0.25">
      <c r="A486" s="191">
        <v>480</v>
      </c>
      <c r="B486" s="201" t="str">
        <f>IF('Autres frais'!B485="","",'Autres frais'!B485)</f>
        <v/>
      </c>
      <c r="C486" s="201" t="str">
        <f>IF('Autres frais'!C485="","",'Autres frais'!C485)</f>
        <v/>
      </c>
      <c r="D486" s="233" t="str">
        <f>IF('Autres frais'!D485="","",'Autres frais'!D485)</f>
        <v/>
      </c>
      <c r="E486" s="233" t="str">
        <f>IF('Autres frais'!E485="","",'Autres frais'!E485)</f>
        <v/>
      </c>
      <c r="F486" s="233" t="str">
        <f>IF('Autres frais'!F485="","",'Autres frais'!F485)</f>
        <v/>
      </c>
      <c r="G486" s="42"/>
      <c r="H486" s="203" t="str">
        <f t="shared" si="22"/>
        <v/>
      </c>
      <c r="I486" s="89" t="str">
        <f t="shared" si="23"/>
        <v/>
      </c>
      <c r="J486" s="235" t="str">
        <f t="shared" si="24"/>
        <v/>
      </c>
      <c r="K486" s="206"/>
      <c r="L486" s="66"/>
    </row>
    <row r="487" spans="1:12" ht="20.100000000000001" customHeight="1" x14ac:dyDescent="0.25">
      <c r="A487" s="191">
        <v>481</v>
      </c>
      <c r="B487" s="201" t="str">
        <f>IF('Autres frais'!B486="","",'Autres frais'!B486)</f>
        <v/>
      </c>
      <c r="C487" s="201" t="str">
        <f>IF('Autres frais'!C486="","",'Autres frais'!C486)</f>
        <v/>
      </c>
      <c r="D487" s="233" t="str">
        <f>IF('Autres frais'!D486="","",'Autres frais'!D486)</f>
        <v/>
      </c>
      <c r="E487" s="233" t="str">
        <f>IF('Autres frais'!E486="","",'Autres frais'!E486)</f>
        <v/>
      </c>
      <c r="F487" s="233" t="str">
        <f>IF('Autres frais'!F486="","",'Autres frais'!F486)</f>
        <v/>
      </c>
      <c r="G487" s="42"/>
      <c r="H487" s="203" t="str">
        <f t="shared" si="22"/>
        <v/>
      </c>
      <c r="I487" s="89" t="str">
        <f t="shared" si="23"/>
        <v/>
      </c>
      <c r="J487" s="235" t="str">
        <f t="shared" si="24"/>
        <v/>
      </c>
      <c r="K487" s="206"/>
      <c r="L487" s="66"/>
    </row>
    <row r="488" spans="1:12" ht="20.100000000000001" customHeight="1" x14ac:dyDescent="0.25">
      <c r="A488" s="191">
        <v>482</v>
      </c>
      <c r="B488" s="201" t="str">
        <f>IF('Autres frais'!B487="","",'Autres frais'!B487)</f>
        <v/>
      </c>
      <c r="C488" s="201" t="str">
        <f>IF('Autres frais'!C487="","",'Autres frais'!C487)</f>
        <v/>
      </c>
      <c r="D488" s="233" t="str">
        <f>IF('Autres frais'!D487="","",'Autres frais'!D487)</f>
        <v/>
      </c>
      <c r="E488" s="233" t="str">
        <f>IF('Autres frais'!E487="","",'Autres frais'!E487)</f>
        <v/>
      </c>
      <c r="F488" s="233" t="str">
        <f>IF('Autres frais'!F487="","",'Autres frais'!F487)</f>
        <v/>
      </c>
      <c r="G488" s="42"/>
      <c r="H488" s="203" t="str">
        <f t="shared" si="22"/>
        <v/>
      </c>
      <c r="I488" s="89" t="str">
        <f t="shared" si="23"/>
        <v/>
      </c>
      <c r="J488" s="235" t="str">
        <f t="shared" si="24"/>
        <v/>
      </c>
      <c r="K488" s="206"/>
      <c r="L488" s="66"/>
    </row>
    <row r="489" spans="1:12" ht="20.100000000000001" customHeight="1" x14ac:dyDescent="0.25">
      <c r="A489" s="191">
        <v>483</v>
      </c>
      <c r="B489" s="201" t="str">
        <f>IF('Autres frais'!B488="","",'Autres frais'!B488)</f>
        <v/>
      </c>
      <c r="C489" s="201" t="str">
        <f>IF('Autres frais'!C488="","",'Autres frais'!C488)</f>
        <v/>
      </c>
      <c r="D489" s="233" t="str">
        <f>IF('Autres frais'!D488="","",'Autres frais'!D488)</f>
        <v/>
      </c>
      <c r="E489" s="233" t="str">
        <f>IF('Autres frais'!E488="","",'Autres frais'!E488)</f>
        <v/>
      </c>
      <c r="F489" s="233" t="str">
        <f>IF('Autres frais'!F488="","",'Autres frais'!F488)</f>
        <v/>
      </c>
      <c r="G489" s="42"/>
      <c r="H489" s="203" t="str">
        <f t="shared" si="22"/>
        <v/>
      </c>
      <c r="I489" s="89" t="str">
        <f t="shared" si="23"/>
        <v/>
      </c>
      <c r="J489" s="235" t="str">
        <f t="shared" si="24"/>
        <v/>
      </c>
      <c r="K489" s="206"/>
      <c r="L489" s="66"/>
    </row>
    <row r="490" spans="1:12" ht="20.100000000000001" customHeight="1" x14ac:dyDescent="0.25">
      <c r="A490" s="191">
        <v>484</v>
      </c>
      <c r="B490" s="201" t="str">
        <f>IF('Autres frais'!B489="","",'Autres frais'!B489)</f>
        <v/>
      </c>
      <c r="C490" s="201" t="str">
        <f>IF('Autres frais'!C489="","",'Autres frais'!C489)</f>
        <v/>
      </c>
      <c r="D490" s="233" t="str">
        <f>IF('Autres frais'!D489="","",'Autres frais'!D489)</f>
        <v/>
      </c>
      <c r="E490" s="233" t="str">
        <f>IF('Autres frais'!E489="","",'Autres frais'!E489)</f>
        <v/>
      </c>
      <c r="F490" s="233" t="str">
        <f>IF('Autres frais'!F489="","",'Autres frais'!F489)</f>
        <v/>
      </c>
      <c r="G490" s="42"/>
      <c r="H490" s="203" t="str">
        <f t="shared" si="22"/>
        <v/>
      </c>
      <c r="I490" s="89" t="str">
        <f t="shared" si="23"/>
        <v/>
      </c>
      <c r="J490" s="235" t="str">
        <f t="shared" si="24"/>
        <v/>
      </c>
      <c r="K490" s="206"/>
      <c r="L490" s="66"/>
    </row>
    <row r="491" spans="1:12" ht="20.100000000000001" customHeight="1" x14ac:dyDescent="0.25">
      <c r="A491" s="191">
        <v>485</v>
      </c>
      <c r="B491" s="201" t="str">
        <f>IF('Autres frais'!B490="","",'Autres frais'!B490)</f>
        <v/>
      </c>
      <c r="C491" s="201" t="str">
        <f>IF('Autres frais'!C490="","",'Autres frais'!C490)</f>
        <v/>
      </c>
      <c r="D491" s="233" t="str">
        <f>IF('Autres frais'!D490="","",'Autres frais'!D490)</f>
        <v/>
      </c>
      <c r="E491" s="233" t="str">
        <f>IF('Autres frais'!E490="","",'Autres frais'!E490)</f>
        <v/>
      </c>
      <c r="F491" s="233" t="str">
        <f>IF('Autres frais'!F490="","",'Autres frais'!F490)</f>
        <v/>
      </c>
      <c r="G491" s="42"/>
      <c r="H491" s="203" t="str">
        <f t="shared" si="22"/>
        <v/>
      </c>
      <c r="I491" s="89" t="str">
        <f t="shared" si="23"/>
        <v/>
      </c>
      <c r="J491" s="235" t="str">
        <f t="shared" si="24"/>
        <v/>
      </c>
      <c r="K491" s="206"/>
      <c r="L491" s="66"/>
    </row>
    <row r="492" spans="1:12" ht="20.100000000000001" customHeight="1" x14ac:dyDescent="0.25">
      <c r="A492" s="191">
        <v>486</v>
      </c>
      <c r="B492" s="201" t="str">
        <f>IF('Autres frais'!B491="","",'Autres frais'!B491)</f>
        <v/>
      </c>
      <c r="C492" s="201" t="str">
        <f>IF('Autres frais'!C491="","",'Autres frais'!C491)</f>
        <v/>
      </c>
      <c r="D492" s="233" t="str">
        <f>IF('Autres frais'!D491="","",'Autres frais'!D491)</f>
        <v/>
      </c>
      <c r="E492" s="233" t="str">
        <f>IF('Autres frais'!E491="","",'Autres frais'!E491)</f>
        <v/>
      </c>
      <c r="F492" s="233" t="str">
        <f>IF('Autres frais'!F491="","",'Autres frais'!F491)</f>
        <v/>
      </c>
      <c r="G492" s="42"/>
      <c r="H492" s="203" t="str">
        <f t="shared" si="22"/>
        <v/>
      </c>
      <c r="I492" s="89" t="str">
        <f t="shared" si="23"/>
        <v/>
      </c>
      <c r="J492" s="235" t="str">
        <f t="shared" si="24"/>
        <v/>
      </c>
      <c r="K492" s="206"/>
      <c r="L492" s="66"/>
    </row>
    <row r="493" spans="1:12" ht="20.100000000000001" customHeight="1" x14ac:dyDescent="0.25">
      <c r="A493" s="191">
        <v>487</v>
      </c>
      <c r="B493" s="201" t="str">
        <f>IF('Autres frais'!B492="","",'Autres frais'!B492)</f>
        <v/>
      </c>
      <c r="C493" s="201" t="str">
        <f>IF('Autres frais'!C492="","",'Autres frais'!C492)</f>
        <v/>
      </c>
      <c r="D493" s="233" t="str">
        <f>IF('Autres frais'!D492="","",'Autres frais'!D492)</f>
        <v/>
      </c>
      <c r="E493" s="233" t="str">
        <f>IF('Autres frais'!E492="","",'Autres frais'!E492)</f>
        <v/>
      </c>
      <c r="F493" s="233" t="str">
        <f>IF('Autres frais'!F492="","",'Autres frais'!F492)</f>
        <v/>
      </c>
      <c r="G493" s="42"/>
      <c r="H493" s="203" t="str">
        <f t="shared" si="22"/>
        <v/>
      </c>
      <c r="I493" s="89" t="str">
        <f t="shared" si="23"/>
        <v/>
      </c>
      <c r="J493" s="235" t="str">
        <f t="shared" si="24"/>
        <v/>
      </c>
      <c r="K493" s="206"/>
      <c r="L493" s="66"/>
    </row>
    <row r="494" spans="1:12" ht="20.100000000000001" customHeight="1" x14ac:dyDescent="0.25">
      <c r="A494" s="191">
        <v>488</v>
      </c>
      <c r="B494" s="201" t="str">
        <f>IF('Autres frais'!B493="","",'Autres frais'!B493)</f>
        <v/>
      </c>
      <c r="C494" s="201" t="str">
        <f>IF('Autres frais'!C493="","",'Autres frais'!C493)</f>
        <v/>
      </c>
      <c r="D494" s="233" t="str">
        <f>IF('Autres frais'!D493="","",'Autres frais'!D493)</f>
        <v/>
      </c>
      <c r="E494" s="233" t="str">
        <f>IF('Autres frais'!E493="","",'Autres frais'!E493)</f>
        <v/>
      </c>
      <c r="F494" s="233" t="str">
        <f>IF('Autres frais'!F493="","",'Autres frais'!F493)</f>
        <v/>
      </c>
      <c r="G494" s="42"/>
      <c r="H494" s="203" t="str">
        <f t="shared" si="22"/>
        <v/>
      </c>
      <c r="I494" s="89" t="str">
        <f t="shared" si="23"/>
        <v/>
      </c>
      <c r="J494" s="235" t="str">
        <f t="shared" si="24"/>
        <v/>
      </c>
      <c r="K494" s="206"/>
      <c r="L494" s="66"/>
    </row>
    <row r="495" spans="1:12" ht="20.100000000000001" customHeight="1" x14ac:dyDescent="0.25">
      <c r="A495" s="191">
        <v>489</v>
      </c>
      <c r="B495" s="201" t="str">
        <f>IF('Autres frais'!B494="","",'Autres frais'!B494)</f>
        <v/>
      </c>
      <c r="C495" s="201" t="str">
        <f>IF('Autres frais'!C494="","",'Autres frais'!C494)</f>
        <v/>
      </c>
      <c r="D495" s="233" t="str">
        <f>IF('Autres frais'!D494="","",'Autres frais'!D494)</f>
        <v/>
      </c>
      <c r="E495" s="233" t="str">
        <f>IF('Autres frais'!E494="","",'Autres frais'!E494)</f>
        <v/>
      </c>
      <c r="F495" s="233" t="str">
        <f>IF('Autres frais'!F494="","",'Autres frais'!F494)</f>
        <v/>
      </c>
      <c r="G495" s="42"/>
      <c r="H495" s="203" t="str">
        <f t="shared" si="22"/>
        <v/>
      </c>
      <c r="I495" s="89" t="str">
        <f t="shared" si="23"/>
        <v/>
      </c>
      <c r="J495" s="235" t="str">
        <f t="shared" si="24"/>
        <v/>
      </c>
      <c r="K495" s="206"/>
      <c r="L495" s="66"/>
    </row>
    <row r="496" spans="1:12" ht="20.100000000000001" customHeight="1" x14ac:dyDescent="0.25">
      <c r="A496" s="191">
        <v>490</v>
      </c>
      <c r="B496" s="201" t="str">
        <f>IF('Autres frais'!B495="","",'Autres frais'!B495)</f>
        <v/>
      </c>
      <c r="C496" s="201" t="str">
        <f>IF('Autres frais'!C495="","",'Autres frais'!C495)</f>
        <v/>
      </c>
      <c r="D496" s="233" t="str">
        <f>IF('Autres frais'!D495="","",'Autres frais'!D495)</f>
        <v/>
      </c>
      <c r="E496" s="233" t="str">
        <f>IF('Autres frais'!E495="","",'Autres frais'!E495)</f>
        <v/>
      </c>
      <c r="F496" s="233" t="str">
        <f>IF('Autres frais'!F495="","",'Autres frais'!F495)</f>
        <v/>
      </c>
      <c r="G496" s="42"/>
      <c r="H496" s="203" t="str">
        <f t="shared" si="22"/>
        <v/>
      </c>
      <c r="I496" s="89" t="str">
        <f t="shared" si="23"/>
        <v/>
      </c>
      <c r="J496" s="235" t="str">
        <f t="shared" si="24"/>
        <v/>
      </c>
      <c r="K496" s="206"/>
      <c r="L496" s="66"/>
    </row>
    <row r="497" spans="1:12" ht="20.100000000000001" customHeight="1" x14ac:dyDescent="0.25">
      <c r="A497" s="191">
        <v>491</v>
      </c>
      <c r="B497" s="201" t="str">
        <f>IF('Autres frais'!B496="","",'Autres frais'!B496)</f>
        <v/>
      </c>
      <c r="C497" s="201" t="str">
        <f>IF('Autres frais'!C496="","",'Autres frais'!C496)</f>
        <v/>
      </c>
      <c r="D497" s="233" t="str">
        <f>IF('Autres frais'!D496="","",'Autres frais'!D496)</f>
        <v/>
      </c>
      <c r="E497" s="233" t="str">
        <f>IF('Autres frais'!E496="","",'Autres frais'!E496)</f>
        <v/>
      </c>
      <c r="F497" s="233" t="str">
        <f>IF('Autres frais'!F496="","",'Autres frais'!F496)</f>
        <v/>
      </c>
      <c r="G497" s="42"/>
      <c r="H497" s="203" t="str">
        <f t="shared" si="22"/>
        <v/>
      </c>
      <c r="I497" s="89" t="str">
        <f t="shared" si="23"/>
        <v/>
      </c>
      <c r="J497" s="235" t="str">
        <f t="shared" si="24"/>
        <v/>
      </c>
      <c r="K497" s="206"/>
      <c r="L497" s="66"/>
    </row>
    <row r="498" spans="1:12" ht="20.100000000000001" customHeight="1" x14ac:dyDescent="0.25">
      <c r="A498" s="191">
        <v>492</v>
      </c>
      <c r="B498" s="201" t="str">
        <f>IF('Autres frais'!B497="","",'Autres frais'!B497)</f>
        <v/>
      </c>
      <c r="C498" s="201" t="str">
        <f>IF('Autres frais'!C497="","",'Autres frais'!C497)</f>
        <v/>
      </c>
      <c r="D498" s="233" t="str">
        <f>IF('Autres frais'!D497="","",'Autres frais'!D497)</f>
        <v/>
      </c>
      <c r="E498" s="233" t="str">
        <f>IF('Autres frais'!E497="","",'Autres frais'!E497)</f>
        <v/>
      </c>
      <c r="F498" s="233" t="str">
        <f>IF('Autres frais'!F497="","",'Autres frais'!F497)</f>
        <v/>
      </c>
      <c r="G498" s="42"/>
      <c r="H498" s="203" t="str">
        <f t="shared" si="22"/>
        <v/>
      </c>
      <c r="I498" s="89" t="str">
        <f t="shared" si="23"/>
        <v/>
      </c>
      <c r="J498" s="235" t="str">
        <f t="shared" si="24"/>
        <v/>
      </c>
      <c r="K498" s="206"/>
      <c r="L498" s="66"/>
    </row>
    <row r="499" spans="1:12" ht="20.100000000000001" customHeight="1" x14ac:dyDescent="0.25">
      <c r="A499" s="191">
        <v>493</v>
      </c>
      <c r="B499" s="201" t="str">
        <f>IF('Autres frais'!B498="","",'Autres frais'!B498)</f>
        <v/>
      </c>
      <c r="C499" s="201" t="str">
        <f>IF('Autres frais'!C498="","",'Autres frais'!C498)</f>
        <v/>
      </c>
      <c r="D499" s="233" t="str">
        <f>IF('Autres frais'!D498="","",'Autres frais'!D498)</f>
        <v/>
      </c>
      <c r="E499" s="233" t="str">
        <f>IF('Autres frais'!E498="","",'Autres frais'!E498)</f>
        <v/>
      </c>
      <c r="F499" s="233" t="str">
        <f>IF('Autres frais'!F498="","",'Autres frais'!F498)</f>
        <v/>
      </c>
      <c r="G499" s="42"/>
      <c r="H499" s="203" t="str">
        <f t="shared" si="22"/>
        <v/>
      </c>
      <c r="I499" s="89" t="str">
        <f t="shared" si="23"/>
        <v/>
      </c>
      <c r="J499" s="235" t="str">
        <f t="shared" si="24"/>
        <v/>
      </c>
      <c r="K499" s="206"/>
      <c r="L499" s="66"/>
    </row>
    <row r="500" spans="1:12" ht="20.100000000000001" customHeight="1" x14ac:dyDescent="0.25">
      <c r="A500" s="191">
        <v>494</v>
      </c>
      <c r="B500" s="201" t="str">
        <f>IF('Autres frais'!B499="","",'Autres frais'!B499)</f>
        <v/>
      </c>
      <c r="C500" s="201" t="str">
        <f>IF('Autres frais'!C499="","",'Autres frais'!C499)</f>
        <v/>
      </c>
      <c r="D500" s="233" t="str">
        <f>IF('Autres frais'!D499="","",'Autres frais'!D499)</f>
        <v/>
      </c>
      <c r="E500" s="233" t="str">
        <f>IF('Autres frais'!E499="","",'Autres frais'!E499)</f>
        <v/>
      </c>
      <c r="F500" s="233" t="str">
        <f>IF('Autres frais'!F499="","",'Autres frais'!F499)</f>
        <v/>
      </c>
      <c r="G500" s="42"/>
      <c r="H500" s="203" t="str">
        <f t="shared" si="22"/>
        <v/>
      </c>
      <c r="I500" s="89" t="str">
        <f t="shared" si="23"/>
        <v/>
      </c>
      <c r="J500" s="235" t="str">
        <f t="shared" si="24"/>
        <v/>
      </c>
      <c r="K500" s="206"/>
      <c r="L500" s="66"/>
    </row>
    <row r="501" spans="1:12" ht="20.100000000000001" customHeight="1" x14ac:dyDescent="0.25">
      <c r="A501" s="191">
        <v>495</v>
      </c>
      <c r="B501" s="201" t="str">
        <f>IF('Autres frais'!B500="","",'Autres frais'!B500)</f>
        <v/>
      </c>
      <c r="C501" s="201" t="str">
        <f>IF('Autres frais'!C500="","",'Autres frais'!C500)</f>
        <v/>
      </c>
      <c r="D501" s="233" t="str">
        <f>IF('Autres frais'!D500="","",'Autres frais'!D500)</f>
        <v/>
      </c>
      <c r="E501" s="233" t="str">
        <f>IF('Autres frais'!E500="","",'Autres frais'!E500)</f>
        <v/>
      </c>
      <c r="F501" s="233" t="str">
        <f>IF('Autres frais'!F500="","",'Autres frais'!F500)</f>
        <v/>
      </c>
      <c r="G501" s="42"/>
      <c r="H501" s="203" t="str">
        <f t="shared" si="22"/>
        <v/>
      </c>
      <c r="I501" s="89" t="str">
        <f t="shared" si="23"/>
        <v/>
      </c>
      <c r="J501" s="235" t="str">
        <f t="shared" si="24"/>
        <v/>
      </c>
      <c r="K501" s="206"/>
      <c r="L501" s="66"/>
    </row>
    <row r="502" spans="1:12" ht="20.100000000000001" customHeight="1" x14ac:dyDescent="0.25">
      <c r="A502" s="191">
        <v>496</v>
      </c>
      <c r="B502" s="201" t="str">
        <f>IF('Autres frais'!B501="","",'Autres frais'!B501)</f>
        <v/>
      </c>
      <c r="C502" s="201" t="str">
        <f>IF('Autres frais'!C501="","",'Autres frais'!C501)</f>
        <v/>
      </c>
      <c r="D502" s="233" t="str">
        <f>IF('Autres frais'!D501="","",'Autres frais'!D501)</f>
        <v/>
      </c>
      <c r="E502" s="233" t="str">
        <f>IF('Autres frais'!E501="","",'Autres frais'!E501)</f>
        <v/>
      </c>
      <c r="F502" s="233" t="str">
        <f>IF('Autres frais'!F501="","",'Autres frais'!F501)</f>
        <v/>
      </c>
      <c r="G502" s="42"/>
      <c r="H502" s="203" t="str">
        <f t="shared" si="22"/>
        <v/>
      </c>
      <c r="I502" s="89" t="str">
        <f t="shared" si="23"/>
        <v/>
      </c>
      <c r="J502" s="235" t="str">
        <f t="shared" si="24"/>
        <v/>
      </c>
      <c r="K502" s="206"/>
      <c r="L502" s="66"/>
    </row>
    <row r="503" spans="1:12" ht="20.100000000000001" customHeight="1" x14ac:dyDescent="0.25">
      <c r="A503" s="191">
        <v>497</v>
      </c>
      <c r="B503" s="201" t="str">
        <f>IF('Autres frais'!B502="","",'Autres frais'!B502)</f>
        <v/>
      </c>
      <c r="C503" s="201" t="str">
        <f>IF('Autres frais'!C502="","",'Autres frais'!C502)</f>
        <v/>
      </c>
      <c r="D503" s="233" t="str">
        <f>IF('Autres frais'!D502="","",'Autres frais'!D502)</f>
        <v/>
      </c>
      <c r="E503" s="233" t="str">
        <f>IF('Autres frais'!E502="","",'Autres frais'!E502)</f>
        <v/>
      </c>
      <c r="F503" s="233" t="str">
        <f>IF('Autres frais'!F502="","",'Autres frais'!F502)</f>
        <v/>
      </c>
      <c r="G503" s="42"/>
      <c r="H503" s="203" t="str">
        <f t="shared" si="22"/>
        <v/>
      </c>
      <c r="I503" s="89" t="str">
        <f t="shared" si="23"/>
        <v/>
      </c>
      <c r="J503" s="235" t="str">
        <f t="shared" si="24"/>
        <v/>
      </c>
      <c r="K503" s="206"/>
      <c r="L503" s="66"/>
    </row>
    <row r="504" spans="1:12" ht="20.100000000000001" customHeight="1" x14ac:dyDescent="0.25">
      <c r="A504" s="191">
        <v>498</v>
      </c>
      <c r="B504" s="201" t="str">
        <f>IF('Autres frais'!B503="","",'Autres frais'!B503)</f>
        <v/>
      </c>
      <c r="C504" s="201" t="str">
        <f>IF('Autres frais'!C503="","",'Autres frais'!C503)</f>
        <v/>
      </c>
      <c r="D504" s="233" t="str">
        <f>IF('Autres frais'!D503="","",'Autres frais'!D503)</f>
        <v/>
      </c>
      <c r="E504" s="233" t="str">
        <f>IF('Autres frais'!E503="","",'Autres frais'!E503)</f>
        <v/>
      </c>
      <c r="F504" s="233" t="str">
        <f>IF('Autres frais'!F503="","",'Autres frais'!F503)</f>
        <v/>
      </c>
      <c r="G504" s="42"/>
      <c r="H504" s="203" t="str">
        <f t="shared" si="22"/>
        <v/>
      </c>
      <c r="I504" s="89" t="str">
        <f t="shared" si="23"/>
        <v/>
      </c>
      <c r="J504" s="235" t="str">
        <f t="shared" si="24"/>
        <v/>
      </c>
      <c r="K504" s="206"/>
      <c r="L504" s="66"/>
    </row>
    <row r="505" spans="1:12" ht="20.100000000000001" customHeight="1" x14ac:dyDescent="0.25">
      <c r="A505" s="191">
        <v>499</v>
      </c>
      <c r="B505" s="201" t="str">
        <f>IF('Autres frais'!B504="","",'Autres frais'!B504)</f>
        <v/>
      </c>
      <c r="C505" s="201" t="str">
        <f>IF('Autres frais'!C504="","",'Autres frais'!C504)</f>
        <v/>
      </c>
      <c r="D505" s="233" t="str">
        <f>IF('Autres frais'!D504="","",'Autres frais'!D504)</f>
        <v/>
      </c>
      <c r="E505" s="233" t="str">
        <f>IF('Autres frais'!E504="","",'Autres frais'!E504)</f>
        <v/>
      </c>
      <c r="F505" s="233" t="str">
        <f>IF('Autres frais'!F504="","",'Autres frais'!F504)</f>
        <v/>
      </c>
      <c r="G505" s="42"/>
      <c r="H505" s="203" t="str">
        <f t="shared" si="22"/>
        <v/>
      </c>
      <c r="I505" s="89" t="str">
        <f t="shared" si="23"/>
        <v/>
      </c>
      <c r="J505" s="235" t="str">
        <f t="shared" si="24"/>
        <v/>
      </c>
      <c r="K505" s="206"/>
      <c r="L505" s="66"/>
    </row>
    <row r="506" spans="1:12" ht="20.100000000000001" customHeight="1" thickBot="1" x14ac:dyDescent="0.3">
      <c r="A506" s="192">
        <v>500</v>
      </c>
      <c r="B506" s="207" t="str">
        <f>IF('Autres frais'!B505="","",'Autres frais'!B505)</f>
        <v/>
      </c>
      <c r="C506" s="207" t="str">
        <f>IF('Autres frais'!C505="","",'Autres frais'!C505)</f>
        <v/>
      </c>
      <c r="D506" s="234" t="str">
        <f>IF('Autres frais'!D505="","",'Autres frais'!D505)</f>
        <v/>
      </c>
      <c r="E506" s="234" t="str">
        <f>IF('Autres frais'!E505="","",'Autres frais'!E505)</f>
        <v/>
      </c>
      <c r="F506" s="234" t="str">
        <f>IF('Autres frais'!F505="","",'Autres frais'!F505)</f>
        <v/>
      </c>
      <c r="G506" s="91"/>
      <c r="H506" s="209" t="str">
        <f t="shared" si="22"/>
        <v/>
      </c>
      <c r="I506" s="90" t="str">
        <f t="shared" si="23"/>
        <v/>
      </c>
      <c r="J506" s="236" t="str">
        <f t="shared" si="24"/>
        <v/>
      </c>
      <c r="K506" s="212"/>
      <c r="L506" s="43"/>
    </row>
    <row r="507" spans="1:12" s="195" customFormat="1" ht="20.100000000000001" customHeight="1" thickBot="1" x14ac:dyDescent="0.35">
      <c r="D507" s="97"/>
      <c r="F507" s="230" t="s">
        <v>43</v>
      </c>
      <c r="G507" s="54">
        <f>SUM(G7:G506)</f>
        <v>0</v>
      </c>
      <c r="H507" s="97"/>
      <c r="I507" s="231" t="s">
        <v>43</v>
      </c>
      <c r="J507" s="54">
        <f>SUM(J7:J506)</f>
        <v>0</v>
      </c>
      <c r="L507" s="232"/>
    </row>
  </sheetData>
  <sheetProtection algorithmName="SHA-512" hashValue="5+1fB5dBl/OJznYCRsnNsLvEkfS2sCZzVB12pTiYVf1IkNYdWDZPXHIOQsr/6/KQLW2cycdZ9gdWytJCmSI4Tw==" saltValue="gxMybTwI/OsuF5bk11LpzQ==" spinCount="100000" sheet="1" objects="1" scenarios="1"/>
  <mergeCells count="3">
    <mergeCell ref="A1:L1"/>
    <mergeCell ref="A2:L2"/>
    <mergeCell ref="A3:A4"/>
  </mergeCells>
  <conditionalFormatting sqref="A7:L506">
    <cfRule type="expression" dxfId="3" priority="2">
      <formula>$L7="Oui"</formula>
    </cfRule>
  </conditionalFormatting>
  <dataValidations count="2">
    <dataValidation type="list" allowBlank="1" showInputMessage="1" showErrorMessage="1" sqref="L7:L506">
      <formula1>"Oui"</formula1>
    </dataValidation>
    <dataValidation type="decimal" operator="greaterThan" allowBlank="1" showInputMessage="1" showErrorMessage="1" sqref="I7:J506 D7:G506">
      <formula1>0</formula1>
    </dataValidation>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8B16464C-FD54-4878-A51B-4A717DCB4088}">
            <xm:f>B7&lt;&gt;'Autres frais'!B6</xm:f>
            <x14:dxf>
              <font>
                <color rgb="FFFF0000"/>
              </font>
            </x14:dxf>
          </x14:cfRule>
          <xm:sqref>B7:F506</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Listes!$A$3:$A$8</xm:f>
          </x14:formula1>
          <xm:sqref>C5</xm:sqref>
        </x14:dataValidation>
        <x14:dataValidation type="list" allowBlank="1" showInputMessage="1" showErrorMessage="1">
          <x14:formula1>
            <xm:f>Listes!$A$17:$A$34</xm:f>
          </x14:formula1>
          <xm:sqref>H7:H506</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2">
    <tabColor theme="1"/>
  </sheetPr>
  <dimension ref="A1:J95"/>
  <sheetViews>
    <sheetView topLeftCell="B1" zoomScale="70" zoomScaleNormal="70" workbookViewId="0">
      <pane ySplit="1" topLeftCell="A2" activePane="bottomLeft" state="frozen"/>
      <selection activeCell="I86" sqref="I86"/>
      <selection pane="bottomLeft" activeCell="E21" sqref="E21"/>
    </sheetView>
  </sheetViews>
  <sheetFormatPr baseColWidth="10" defaultColWidth="11.42578125" defaultRowHeight="15" x14ac:dyDescent="0.25"/>
  <cols>
    <col min="1" max="1" width="70.7109375" style="238" customWidth="1"/>
    <col min="2" max="2" width="39.140625" style="238" customWidth="1"/>
    <col min="3" max="3" width="52.85546875" style="238" bestFit="1" customWidth="1"/>
    <col min="4" max="4" width="45.5703125" style="238" bestFit="1" customWidth="1"/>
    <col min="5" max="5" width="40.7109375" style="238" customWidth="1"/>
    <col min="6" max="6" width="20.7109375" style="238" bestFit="1" customWidth="1"/>
    <col min="7" max="7" width="17.5703125" style="238" customWidth="1"/>
    <col min="8" max="8" width="34.28515625" style="238" customWidth="1"/>
    <col min="9" max="9" width="43.42578125" style="238" customWidth="1"/>
    <col min="10" max="10" width="38.42578125" style="238" customWidth="1"/>
    <col min="11" max="16384" width="11.42578125" style="238"/>
  </cols>
  <sheetData>
    <row r="1" spans="1:10" s="239" customFormat="1" ht="60" customHeight="1" thickBot="1" x14ac:dyDescent="0.3">
      <c r="A1" s="237" t="s">
        <v>1</v>
      </c>
      <c r="B1" s="237" t="s">
        <v>59</v>
      </c>
      <c r="C1" s="237" t="s">
        <v>60</v>
      </c>
      <c r="D1" s="238"/>
      <c r="F1" s="237" t="s">
        <v>176</v>
      </c>
      <c r="G1" s="237" t="s">
        <v>177</v>
      </c>
      <c r="H1" s="238"/>
    </row>
    <row r="2" spans="1:10" ht="19.5" thickBot="1" x14ac:dyDescent="0.3">
      <c r="A2" s="240" t="s">
        <v>41</v>
      </c>
      <c r="B2" s="240" t="s">
        <v>41</v>
      </c>
      <c r="C2" s="240" t="s">
        <v>41</v>
      </c>
      <c r="E2" s="237" t="s">
        <v>169</v>
      </c>
      <c r="F2" s="241">
        <v>1</v>
      </c>
      <c r="G2" s="241" t="s">
        <v>174</v>
      </c>
    </row>
    <row r="3" spans="1:10" ht="15.75" thickBot="1" x14ac:dyDescent="0.3">
      <c r="A3" s="242" t="s">
        <v>242</v>
      </c>
      <c r="B3" s="243" t="s">
        <v>257</v>
      </c>
      <c r="C3" s="243" t="s">
        <v>62</v>
      </c>
      <c r="E3" s="241" t="s">
        <v>57</v>
      </c>
      <c r="F3" s="241">
        <v>2</v>
      </c>
      <c r="G3" s="241" t="s">
        <v>175</v>
      </c>
    </row>
    <row r="4" spans="1:10" ht="15.75" thickBot="1" x14ac:dyDescent="0.3">
      <c r="A4" s="242" t="s">
        <v>244</v>
      </c>
      <c r="B4" s="241" t="s">
        <v>275</v>
      </c>
      <c r="C4" s="241" t="s">
        <v>63</v>
      </c>
      <c r="E4" s="244" t="s">
        <v>168</v>
      </c>
      <c r="F4" s="241">
        <v>3</v>
      </c>
      <c r="G4" s="245"/>
    </row>
    <row r="5" spans="1:10" x14ac:dyDescent="0.25">
      <c r="A5" s="242" t="s">
        <v>245</v>
      </c>
      <c r="B5" s="241" t="s">
        <v>276</v>
      </c>
      <c r="C5" s="241"/>
      <c r="F5" s="241">
        <v>4</v>
      </c>
    </row>
    <row r="6" spans="1:10" x14ac:dyDescent="0.25">
      <c r="A6" s="242" t="s">
        <v>246</v>
      </c>
      <c r="B6" s="241" t="s">
        <v>75</v>
      </c>
      <c r="C6" s="241"/>
      <c r="F6" s="241">
        <v>5</v>
      </c>
      <c r="J6" s="238" t="e">
        <f>Listes!G37:G39+Listes!G37+Listes!G37</f>
        <v>#VALUE!</v>
      </c>
    </row>
    <row r="7" spans="1:10" x14ac:dyDescent="0.25">
      <c r="A7" s="242" t="s">
        <v>278</v>
      </c>
      <c r="B7" s="241"/>
      <c r="C7" s="241"/>
      <c r="F7" s="241">
        <v>6</v>
      </c>
    </row>
    <row r="8" spans="1:10" x14ac:dyDescent="0.25">
      <c r="A8" s="242" t="s">
        <v>279</v>
      </c>
      <c r="B8" s="241"/>
      <c r="C8" s="241"/>
      <c r="F8" s="241">
        <v>7</v>
      </c>
    </row>
    <row r="9" spans="1:10" x14ac:dyDescent="0.25">
      <c r="A9" s="242" t="s">
        <v>280</v>
      </c>
      <c r="F9" s="241">
        <v>8</v>
      </c>
    </row>
    <row r="10" spans="1:10" x14ac:dyDescent="0.25">
      <c r="A10" s="242" t="s">
        <v>281</v>
      </c>
      <c r="F10" s="241"/>
    </row>
    <row r="11" spans="1:10" x14ac:dyDescent="0.25">
      <c r="A11" s="242" t="s">
        <v>248</v>
      </c>
      <c r="F11" s="241"/>
    </row>
    <row r="12" spans="1:10" x14ac:dyDescent="0.25">
      <c r="A12" s="242" t="s">
        <v>249</v>
      </c>
      <c r="F12" s="241"/>
    </row>
    <row r="13" spans="1:10" x14ac:dyDescent="0.25">
      <c r="A13" s="242" t="s">
        <v>250</v>
      </c>
      <c r="F13" s="241"/>
    </row>
    <row r="14" spans="1:10" ht="15.75" thickBot="1" x14ac:dyDescent="0.3">
      <c r="A14" s="246" t="s">
        <v>251</v>
      </c>
      <c r="F14" s="241"/>
    </row>
    <row r="15" spans="1:10" ht="15.75" thickBot="1" x14ac:dyDescent="0.3">
      <c r="A15" s="247"/>
      <c r="F15" s="241"/>
    </row>
    <row r="16" spans="1:10" ht="15.75" thickBot="1" x14ac:dyDescent="0.3">
      <c r="A16" s="248" t="s">
        <v>22</v>
      </c>
      <c r="B16" s="248" t="s">
        <v>132</v>
      </c>
      <c r="C16" s="248" t="s">
        <v>133</v>
      </c>
      <c r="D16" s="248" t="s">
        <v>134</v>
      </c>
      <c r="E16" s="248" t="s">
        <v>135</v>
      </c>
      <c r="F16" s="241">
        <v>9</v>
      </c>
    </row>
    <row r="17" spans="1:6" x14ac:dyDescent="0.25">
      <c r="A17" s="243"/>
      <c r="B17" s="243" t="s">
        <v>187</v>
      </c>
      <c r="C17" s="243" t="s">
        <v>190</v>
      </c>
      <c r="D17" s="243" t="s">
        <v>191</v>
      </c>
      <c r="E17" s="243" t="s">
        <v>192</v>
      </c>
      <c r="F17" s="241">
        <v>10</v>
      </c>
    </row>
    <row r="18" spans="1:6" x14ac:dyDescent="0.25">
      <c r="A18" s="241" t="s">
        <v>162</v>
      </c>
      <c r="B18" s="241" t="s">
        <v>186</v>
      </c>
      <c r="C18" s="241" t="s">
        <v>193</v>
      </c>
      <c r="D18" s="241" t="s">
        <v>194</v>
      </c>
      <c r="E18" s="241" t="s">
        <v>195</v>
      </c>
      <c r="F18" s="241">
        <v>11</v>
      </c>
    </row>
    <row r="19" spans="1:6" x14ac:dyDescent="0.25">
      <c r="A19" s="241" t="s">
        <v>7</v>
      </c>
      <c r="B19" s="241" t="s">
        <v>188</v>
      </c>
      <c r="C19" s="241" t="s">
        <v>196</v>
      </c>
      <c r="D19" s="241" t="s">
        <v>197</v>
      </c>
      <c r="E19" s="241" t="s">
        <v>198</v>
      </c>
      <c r="F19" s="241">
        <v>12</v>
      </c>
    </row>
    <row r="20" spans="1:6" x14ac:dyDescent="0.25">
      <c r="A20" s="241" t="s">
        <v>6</v>
      </c>
      <c r="B20" s="241" t="s">
        <v>189</v>
      </c>
      <c r="C20" s="241" t="s">
        <v>199</v>
      </c>
      <c r="D20" s="241" t="s">
        <v>200</v>
      </c>
      <c r="E20" s="241" t="s">
        <v>201</v>
      </c>
      <c r="F20" s="241">
        <v>13</v>
      </c>
    </row>
    <row r="21" spans="1:6" x14ac:dyDescent="0.25">
      <c r="A21" s="241" t="s">
        <v>8</v>
      </c>
      <c r="B21" s="241" t="s">
        <v>202</v>
      </c>
      <c r="C21" s="241" t="s">
        <v>203</v>
      </c>
      <c r="D21" s="241" t="s">
        <v>204</v>
      </c>
      <c r="E21" s="241" t="s">
        <v>205</v>
      </c>
      <c r="F21" s="241">
        <v>14</v>
      </c>
    </row>
    <row r="22" spans="1:6" x14ac:dyDescent="0.25">
      <c r="A22" s="241" t="s">
        <v>9</v>
      </c>
      <c r="B22" s="241" t="s">
        <v>206</v>
      </c>
      <c r="C22" s="241" t="s">
        <v>207</v>
      </c>
      <c r="D22" s="241" t="s">
        <v>208</v>
      </c>
      <c r="E22" s="241" t="s">
        <v>209</v>
      </c>
      <c r="F22" s="241">
        <v>15</v>
      </c>
    </row>
    <row r="23" spans="1:6" x14ac:dyDescent="0.25">
      <c r="A23" s="241" t="s">
        <v>10</v>
      </c>
      <c r="B23" s="241" t="s">
        <v>210</v>
      </c>
      <c r="C23" s="241" t="s">
        <v>211</v>
      </c>
      <c r="D23" s="241" t="s">
        <v>212</v>
      </c>
      <c r="E23" s="241" t="s">
        <v>213</v>
      </c>
      <c r="F23" s="241">
        <v>16</v>
      </c>
    </row>
    <row r="24" spans="1:6" x14ac:dyDescent="0.25">
      <c r="A24" s="241" t="s">
        <v>11</v>
      </c>
      <c r="B24" s="241" t="s">
        <v>214</v>
      </c>
      <c r="C24" s="241" t="s">
        <v>215</v>
      </c>
      <c r="D24" s="241" t="s">
        <v>216</v>
      </c>
      <c r="E24" s="241" t="s">
        <v>217</v>
      </c>
      <c r="F24" s="241">
        <v>17</v>
      </c>
    </row>
    <row r="25" spans="1:6" x14ac:dyDescent="0.25">
      <c r="A25" s="241" t="s">
        <v>12</v>
      </c>
      <c r="B25" s="241" t="s">
        <v>218</v>
      </c>
      <c r="C25" s="241" t="s">
        <v>219</v>
      </c>
      <c r="D25" s="241" t="s">
        <v>220</v>
      </c>
      <c r="E25" s="241" t="s">
        <v>221</v>
      </c>
      <c r="F25" s="241">
        <v>18</v>
      </c>
    </row>
    <row r="26" spans="1:6" ht="15.75" thickBot="1" x14ac:dyDescent="0.3">
      <c r="A26" s="241" t="s">
        <v>13</v>
      </c>
      <c r="B26" s="249" t="s">
        <v>222</v>
      </c>
      <c r="C26" s="249" t="s">
        <v>223</v>
      </c>
      <c r="D26" s="249" t="s">
        <v>224</v>
      </c>
      <c r="E26" s="249" t="s">
        <v>225</v>
      </c>
      <c r="F26" s="241">
        <v>19</v>
      </c>
    </row>
    <row r="27" spans="1:6" x14ac:dyDescent="0.25">
      <c r="A27" s="241" t="s">
        <v>14</v>
      </c>
      <c r="F27" s="241">
        <v>20</v>
      </c>
    </row>
    <row r="28" spans="1:6" x14ac:dyDescent="0.25">
      <c r="A28" s="241" t="s">
        <v>15</v>
      </c>
      <c r="F28" s="241">
        <v>21</v>
      </c>
    </row>
    <row r="29" spans="1:6" x14ac:dyDescent="0.25">
      <c r="A29" s="241" t="s">
        <v>16</v>
      </c>
      <c r="F29" s="241">
        <v>22</v>
      </c>
    </row>
    <row r="30" spans="1:6" x14ac:dyDescent="0.25">
      <c r="A30" s="241" t="s">
        <v>17</v>
      </c>
      <c r="F30" s="241">
        <v>23</v>
      </c>
    </row>
    <row r="31" spans="1:6" x14ac:dyDescent="0.25">
      <c r="A31" s="241" t="s">
        <v>18</v>
      </c>
      <c r="F31" s="241">
        <v>24</v>
      </c>
    </row>
    <row r="32" spans="1:6" ht="15.75" thickBot="1" x14ac:dyDescent="0.3">
      <c r="A32" s="241" t="s">
        <v>19</v>
      </c>
      <c r="F32" s="241">
        <v>25</v>
      </c>
    </row>
    <row r="33" spans="1:10" x14ac:dyDescent="0.25">
      <c r="A33" s="241" t="s">
        <v>20</v>
      </c>
      <c r="F33" s="245"/>
    </row>
    <row r="34" spans="1:10" ht="15.75" thickBot="1" x14ac:dyDescent="0.3">
      <c r="A34" s="249" t="s">
        <v>21</v>
      </c>
    </row>
    <row r="35" spans="1:10" ht="15.75" thickBot="1" x14ac:dyDescent="0.3"/>
    <row r="36" spans="1:10" ht="19.5" thickBot="1" x14ac:dyDescent="0.3">
      <c r="A36" s="250" t="s">
        <v>87</v>
      </c>
      <c r="B36" s="251" t="s">
        <v>95</v>
      </c>
      <c r="C36" s="252" t="s">
        <v>160</v>
      </c>
      <c r="D36" s="237" t="s">
        <v>61</v>
      </c>
      <c r="E36" s="446" t="s">
        <v>65</v>
      </c>
      <c r="F36" s="447"/>
      <c r="G36" s="248" t="s">
        <v>62</v>
      </c>
      <c r="H36" s="248" t="s">
        <v>155</v>
      </c>
      <c r="I36" s="248" t="s">
        <v>66</v>
      </c>
    </row>
    <row r="37" spans="1:10" ht="15.75" thickBot="1" x14ac:dyDescent="0.3">
      <c r="A37" s="253" t="s">
        <v>88</v>
      </c>
      <c r="B37" s="254" t="s">
        <v>96</v>
      </c>
      <c r="C37" s="255" t="s">
        <v>64</v>
      </c>
      <c r="D37" s="255" t="s">
        <v>157</v>
      </c>
      <c r="E37" s="256" t="s">
        <v>99</v>
      </c>
      <c r="F37" s="257">
        <v>140</v>
      </c>
      <c r="G37" s="253" t="s">
        <v>123</v>
      </c>
      <c r="H37" s="258">
        <v>1900</v>
      </c>
      <c r="I37" s="259">
        <v>20</v>
      </c>
    </row>
    <row r="38" spans="1:10" x14ac:dyDescent="0.25">
      <c r="A38" s="258" t="s">
        <v>89</v>
      </c>
      <c r="B38" s="255" t="s">
        <v>97</v>
      </c>
      <c r="C38" s="255" t="s">
        <v>64</v>
      </c>
      <c r="D38" s="255" t="s">
        <v>157</v>
      </c>
      <c r="E38" s="260" t="s">
        <v>100</v>
      </c>
      <c r="F38" s="261">
        <v>120</v>
      </c>
      <c r="G38" s="258" t="s">
        <v>316</v>
      </c>
      <c r="H38" s="258">
        <v>700</v>
      </c>
    </row>
    <row r="39" spans="1:10" ht="15.75" thickBot="1" x14ac:dyDescent="0.3">
      <c r="A39" s="258" t="s">
        <v>90</v>
      </c>
      <c r="B39" s="255" t="s">
        <v>98</v>
      </c>
      <c r="C39" s="255" t="s">
        <v>64</v>
      </c>
      <c r="D39" s="255" t="s">
        <v>157</v>
      </c>
      <c r="E39" s="260" t="s">
        <v>101</v>
      </c>
      <c r="F39" s="261">
        <v>120</v>
      </c>
      <c r="G39" s="244" t="s">
        <v>124</v>
      </c>
      <c r="H39" s="244">
        <v>2200</v>
      </c>
    </row>
    <row r="40" spans="1:10" x14ac:dyDescent="0.25">
      <c r="A40" s="258" t="s">
        <v>91</v>
      </c>
      <c r="B40" s="262" t="s">
        <v>66</v>
      </c>
      <c r="C40" s="255" t="s">
        <v>66</v>
      </c>
      <c r="D40" s="255" t="s">
        <v>158</v>
      </c>
      <c r="E40" s="260" t="s">
        <v>102</v>
      </c>
      <c r="F40" s="261">
        <v>120</v>
      </c>
    </row>
    <row r="41" spans="1:10" ht="15.75" thickBot="1" x14ac:dyDescent="0.3">
      <c r="A41" s="258" t="s">
        <v>92</v>
      </c>
      <c r="B41" s="244" t="s">
        <v>65</v>
      </c>
      <c r="C41" s="244" t="s">
        <v>65</v>
      </c>
      <c r="D41" s="244" t="s">
        <v>159</v>
      </c>
      <c r="E41" s="260" t="s">
        <v>103</v>
      </c>
      <c r="F41" s="261">
        <v>90</v>
      </c>
    </row>
    <row r="42" spans="1:10" x14ac:dyDescent="0.25">
      <c r="A42" s="258" t="s">
        <v>93</v>
      </c>
    </row>
    <row r="43" spans="1:10" ht="15.75" thickBot="1" x14ac:dyDescent="0.3">
      <c r="A43" s="244" t="s">
        <v>94</v>
      </c>
    </row>
    <row r="46" spans="1:10" ht="15.75" thickBot="1" x14ac:dyDescent="0.3"/>
    <row r="47" spans="1:10" ht="19.5" thickBot="1" x14ac:dyDescent="0.3">
      <c r="A47" s="443" t="s">
        <v>104</v>
      </c>
      <c r="B47" s="444"/>
      <c r="C47" s="444"/>
      <c r="D47" s="444"/>
      <c r="E47" s="445"/>
      <c r="G47" s="237" t="s">
        <v>231</v>
      </c>
      <c r="H47" s="237" t="s">
        <v>299</v>
      </c>
      <c r="I47" s="237" t="s">
        <v>300</v>
      </c>
      <c r="J47" s="237" t="s">
        <v>301</v>
      </c>
    </row>
    <row r="48" spans="1:10" ht="15.75" x14ac:dyDescent="0.25">
      <c r="A48" s="263" t="s">
        <v>106</v>
      </c>
      <c r="B48" s="264">
        <v>5000</v>
      </c>
      <c r="C48" s="264">
        <v>5001</v>
      </c>
      <c r="D48" s="264">
        <v>20000</v>
      </c>
      <c r="E48" s="265">
        <v>20000</v>
      </c>
      <c r="G48" s="266" t="s">
        <v>232</v>
      </c>
      <c r="H48" s="238" t="s">
        <v>302</v>
      </c>
      <c r="I48" s="238" t="s">
        <v>308</v>
      </c>
      <c r="J48" s="238" t="s">
        <v>312</v>
      </c>
    </row>
    <row r="49" spans="1:10" ht="15.75" x14ac:dyDescent="0.25">
      <c r="A49" s="267" t="s">
        <v>88</v>
      </c>
      <c r="B49" s="268">
        <v>0.52900000000000003</v>
      </c>
      <c r="C49" s="268">
        <v>0.316</v>
      </c>
      <c r="D49" s="268">
        <v>1065</v>
      </c>
      <c r="E49" s="269">
        <v>0.37</v>
      </c>
      <c r="G49" s="266" t="s">
        <v>233</v>
      </c>
      <c r="H49" s="238" t="s">
        <v>303</v>
      </c>
      <c r="I49" s="238" t="s">
        <v>309</v>
      </c>
      <c r="J49" s="238" t="s">
        <v>311</v>
      </c>
    </row>
    <row r="50" spans="1:10" ht="15.75" x14ac:dyDescent="0.25">
      <c r="A50" s="270" t="s">
        <v>89</v>
      </c>
      <c r="B50" s="268">
        <v>0.52900000000000003</v>
      </c>
      <c r="C50" s="268">
        <v>0.316</v>
      </c>
      <c r="D50" s="268">
        <v>1065</v>
      </c>
      <c r="E50" s="269">
        <v>0.37</v>
      </c>
      <c r="G50" s="266" t="s">
        <v>234</v>
      </c>
      <c r="H50" s="238" t="s">
        <v>304</v>
      </c>
      <c r="I50" s="238" t="s">
        <v>310</v>
      </c>
      <c r="J50" s="238" t="s">
        <v>313</v>
      </c>
    </row>
    <row r="51" spans="1:10" ht="15.75" x14ac:dyDescent="0.25">
      <c r="A51" s="271" t="s">
        <v>90</v>
      </c>
      <c r="B51" s="268">
        <v>0.52900000000000003</v>
      </c>
      <c r="C51" s="268">
        <v>0.316</v>
      </c>
      <c r="D51" s="268">
        <v>1065</v>
      </c>
      <c r="E51" s="269">
        <v>0.37</v>
      </c>
      <c r="H51" s="238" t="s">
        <v>305</v>
      </c>
      <c r="I51" s="238" t="s">
        <v>311</v>
      </c>
      <c r="J51" s="238" t="s">
        <v>306</v>
      </c>
    </row>
    <row r="52" spans="1:10" ht="15.75" x14ac:dyDescent="0.25">
      <c r="A52" s="270" t="s">
        <v>91</v>
      </c>
      <c r="B52" s="272">
        <v>0.60599999999999998</v>
      </c>
      <c r="C52" s="272">
        <v>0.34</v>
      </c>
      <c r="D52" s="272">
        <v>1330</v>
      </c>
      <c r="E52" s="273">
        <v>0.40699999999999997</v>
      </c>
      <c r="H52" s="238" t="s">
        <v>306</v>
      </c>
      <c r="I52" s="238" t="s">
        <v>306</v>
      </c>
      <c r="J52" s="238" t="s">
        <v>307</v>
      </c>
    </row>
    <row r="53" spans="1:10" ht="15.75" x14ac:dyDescent="0.25">
      <c r="A53" s="270" t="s">
        <v>92</v>
      </c>
      <c r="B53" s="272">
        <v>0.63600000000000001</v>
      </c>
      <c r="C53" s="272">
        <v>0.35699999999999998</v>
      </c>
      <c r="D53" s="272">
        <v>1395</v>
      </c>
      <c r="E53" s="273">
        <v>0.42699999999999999</v>
      </c>
      <c r="H53" s="238" t="s">
        <v>307</v>
      </c>
      <c r="I53" s="238" t="s">
        <v>307</v>
      </c>
    </row>
    <row r="54" spans="1:10" ht="15.75" x14ac:dyDescent="0.25">
      <c r="A54" s="270" t="s">
        <v>93</v>
      </c>
      <c r="B54" s="272">
        <v>0.66500000000000004</v>
      </c>
      <c r="C54" s="272">
        <v>0.374</v>
      </c>
      <c r="D54" s="272">
        <v>1457</v>
      </c>
      <c r="E54" s="273">
        <v>0.44700000000000001</v>
      </c>
    </row>
    <row r="55" spans="1:10" ht="16.5" thickBot="1" x14ac:dyDescent="0.3">
      <c r="A55" s="274" t="s">
        <v>94</v>
      </c>
      <c r="B55" s="275">
        <v>0.69699999999999995</v>
      </c>
      <c r="C55" s="275">
        <v>0.39400000000000002</v>
      </c>
      <c r="D55" s="275">
        <v>1515</v>
      </c>
      <c r="E55" s="276">
        <v>0.47</v>
      </c>
    </row>
    <row r="57" spans="1:10" ht="15.75" thickBot="1" x14ac:dyDescent="0.3"/>
    <row r="58" spans="1:10" ht="16.5" thickBot="1" x14ac:dyDescent="0.3">
      <c r="A58" s="443" t="s">
        <v>105</v>
      </c>
      <c r="B58" s="444"/>
      <c r="C58" s="444"/>
      <c r="D58" s="444"/>
      <c r="E58" s="445"/>
    </row>
    <row r="59" spans="1:10" ht="15.75" x14ac:dyDescent="0.25">
      <c r="A59" s="263" t="s">
        <v>106</v>
      </c>
      <c r="B59" s="264">
        <v>3000</v>
      </c>
      <c r="C59" s="264">
        <v>3001</v>
      </c>
      <c r="D59" s="264">
        <v>6000</v>
      </c>
      <c r="E59" s="265">
        <v>6000</v>
      </c>
    </row>
    <row r="60" spans="1:10" ht="15.75" x14ac:dyDescent="0.25">
      <c r="A60" s="267" t="s">
        <v>88</v>
      </c>
      <c r="B60" s="268">
        <v>0.39500000000000002</v>
      </c>
      <c r="C60" s="268">
        <v>9.9000000000000005E-2</v>
      </c>
      <c r="D60" s="268">
        <v>891</v>
      </c>
      <c r="E60" s="269">
        <v>0.248</v>
      </c>
    </row>
    <row r="61" spans="1:10" ht="15.75" x14ac:dyDescent="0.25">
      <c r="A61" s="270" t="s">
        <v>89</v>
      </c>
      <c r="B61" s="268">
        <v>0.39500000000000002</v>
      </c>
      <c r="C61" s="268">
        <v>9.9000000000000005E-2</v>
      </c>
      <c r="D61" s="268">
        <v>891</v>
      </c>
      <c r="E61" s="269">
        <v>0.248</v>
      </c>
    </row>
    <row r="62" spans="1:10" ht="15.75" x14ac:dyDescent="0.25">
      <c r="A62" s="271" t="s">
        <v>90</v>
      </c>
      <c r="B62" s="268">
        <v>0.46800000000000003</v>
      </c>
      <c r="C62" s="268">
        <v>8.2000000000000003E-2</v>
      </c>
      <c r="D62" s="268">
        <v>1158</v>
      </c>
      <c r="E62" s="269">
        <v>0.27500000000000002</v>
      </c>
    </row>
    <row r="63" spans="1:10" ht="15.75" x14ac:dyDescent="0.25">
      <c r="A63" s="270" t="s">
        <v>91</v>
      </c>
      <c r="B63" s="268">
        <v>0.46800000000000003</v>
      </c>
      <c r="C63" s="268">
        <v>8.2000000000000003E-2</v>
      </c>
      <c r="D63" s="268">
        <v>1158</v>
      </c>
      <c r="E63" s="269">
        <v>0.27500000000000002</v>
      </c>
    </row>
    <row r="64" spans="1:10" ht="15.75" x14ac:dyDescent="0.25">
      <c r="A64" s="270" t="s">
        <v>92</v>
      </c>
      <c r="B64" s="268">
        <v>0.46800000000000003</v>
      </c>
      <c r="C64" s="268">
        <v>8.2000000000000003E-2</v>
      </c>
      <c r="D64" s="268">
        <v>1158</v>
      </c>
      <c r="E64" s="269">
        <v>0.27500000000000002</v>
      </c>
    </row>
    <row r="65" spans="1:5" ht="15.75" x14ac:dyDescent="0.25">
      <c r="A65" s="270" t="s">
        <v>93</v>
      </c>
      <c r="B65" s="272">
        <v>0.60599999999999998</v>
      </c>
      <c r="C65" s="272">
        <v>7.9000000000000001E-2</v>
      </c>
      <c r="D65" s="272">
        <v>1583</v>
      </c>
      <c r="E65" s="273">
        <v>0.34300000000000003</v>
      </c>
    </row>
    <row r="66" spans="1:5" ht="16.5" thickBot="1" x14ac:dyDescent="0.3">
      <c r="A66" s="274" t="s">
        <v>94</v>
      </c>
      <c r="B66" s="275">
        <v>0.60599999999999998</v>
      </c>
      <c r="C66" s="275">
        <v>7.9000000000000001E-2</v>
      </c>
      <c r="D66" s="275">
        <v>1583</v>
      </c>
      <c r="E66" s="276">
        <v>0.34300000000000003</v>
      </c>
    </row>
    <row r="68" spans="1:5" ht="15.75" thickBot="1" x14ac:dyDescent="0.3"/>
    <row r="69" spans="1:5" ht="16.5" thickBot="1" x14ac:dyDescent="0.3">
      <c r="A69" s="443" t="s">
        <v>107</v>
      </c>
      <c r="B69" s="444"/>
      <c r="C69" s="444"/>
      <c r="D69" s="445"/>
    </row>
    <row r="70" spans="1:5" ht="15.75" x14ac:dyDescent="0.25">
      <c r="A70" s="277">
        <v>3000</v>
      </c>
      <c r="B70" s="278">
        <v>3001</v>
      </c>
      <c r="C70" s="278">
        <v>6000</v>
      </c>
      <c r="D70" s="279">
        <v>6000</v>
      </c>
    </row>
    <row r="71" spans="1:5" ht="16.5" thickBot="1" x14ac:dyDescent="0.3">
      <c r="A71" s="280">
        <v>0.315</v>
      </c>
      <c r="B71" s="275">
        <v>7.9000000000000001E-2</v>
      </c>
      <c r="C71" s="275">
        <v>711</v>
      </c>
      <c r="D71" s="276">
        <v>0.19800000000000001</v>
      </c>
    </row>
    <row r="74" spans="1:5" ht="15.75" thickBot="1" x14ac:dyDescent="0.3"/>
    <row r="75" spans="1:5" ht="15.75" thickBot="1" x14ac:dyDescent="0.3">
      <c r="A75" s="248" t="s">
        <v>144</v>
      </c>
      <c r="B75" s="248" t="s">
        <v>145</v>
      </c>
      <c r="C75" s="248" t="s">
        <v>146</v>
      </c>
    </row>
    <row r="76" spans="1:5" ht="15.75" x14ac:dyDescent="0.25">
      <c r="A76" s="270" t="s">
        <v>178</v>
      </c>
      <c r="B76" s="281" t="s">
        <v>179</v>
      </c>
      <c r="C76" s="282">
        <v>1</v>
      </c>
    </row>
    <row r="77" spans="1:5" ht="15.75" x14ac:dyDescent="0.25">
      <c r="A77" s="270" t="s">
        <v>180</v>
      </c>
      <c r="B77" s="281" t="s">
        <v>179</v>
      </c>
      <c r="C77" s="283">
        <v>2</v>
      </c>
    </row>
    <row r="78" spans="1:5" ht="15.75" x14ac:dyDescent="0.25">
      <c r="A78" s="270" t="s">
        <v>181</v>
      </c>
      <c r="B78" s="281" t="s">
        <v>179</v>
      </c>
      <c r="C78" s="283">
        <v>3</v>
      </c>
    </row>
    <row r="79" spans="1:5" ht="15.75" x14ac:dyDescent="0.25">
      <c r="A79" s="270" t="s">
        <v>182</v>
      </c>
      <c r="B79" s="281" t="s">
        <v>185</v>
      </c>
      <c r="C79" s="283">
        <v>4</v>
      </c>
    </row>
    <row r="80" spans="1:5" ht="16.5" thickBot="1" x14ac:dyDescent="0.3">
      <c r="A80" s="274" t="s">
        <v>183</v>
      </c>
      <c r="B80" s="284" t="s">
        <v>184</v>
      </c>
      <c r="C80" s="283">
        <v>5</v>
      </c>
    </row>
    <row r="81" spans="3:3" ht="15.75" x14ac:dyDescent="0.25">
      <c r="C81" s="283">
        <v>6</v>
      </c>
    </row>
    <row r="82" spans="3:3" ht="15.75" x14ac:dyDescent="0.25">
      <c r="C82" s="283">
        <v>7</v>
      </c>
    </row>
    <row r="83" spans="3:3" ht="15.75" x14ac:dyDescent="0.25">
      <c r="C83" s="283">
        <v>8</v>
      </c>
    </row>
    <row r="84" spans="3:3" ht="15.75" x14ac:dyDescent="0.25">
      <c r="C84" s="283">
        <v>9</v>
      </c>
    </row>
    <row r="85" spans="3:3" ht="15.75" x14ac:dyDescent="0.25">
      <c r="C85" s="283">
        <v>10</v>
      </c>
    </row>
    <row r="86" spans="3:3" ht="15.75" x14ac:dyDescent="0.25">
      <c r="C86" s="283">
        <v>11</v>
      </c>
    </row>
    <row r="87" spans="3:3" ht="15.75" x14ac:dyDescent="0.25">
      <c r="C87" s="283">
        <v>12</v>
      </c>
    </row>
    <row r="88" spans="3:3" ht="15.75" x14ac:dyDescent="0.25">
      <c r="C88" s="283">
        <v>13</v>
      </c>
    </row>
    <row r="89" spans="3:3" ht="15.75" x14ac:dyDescent="0.25">
      <c r="C89" s="283">
        <v>14</v>
      </c>
    </row>
    <row r="90" spans="3:3" ht="15.75" x14ac:dyDescent="0.25">
      <c r="C90" s="283">
        <v>15</v>
      </c>
    </row>
    <row r="91" spans="3:3" ht="15.75" x14ac:dyDescent="0.25">
      <c r="C91" s="283">
        <v>16</v>
      </c>
    </row>
    <row r="92" spans="3:3" ht="15.75" x14ac:dyDescent="0.25">
      <c r="C92" s="283">
        <v>17</v>
      </c>
    </row>
    <row r="93" spans="3:3" ht="15.75" x14ac:dyDescent="0.25">
      <c r="C93" s="283">
        <v>18</v>
      </c>
    </row>
    <row r="94" spans="3:3" ht="15.75" x14ac:dyDescent="0.25">
      <c r="C94" s="283">
        <v>19</v>
      </c>
    </row>
    <row r="95" spans="3:3" ht="16.5" thickBot="1" x14ac:dyDescent="0.3">
      <c r="C95" s="285">
        <v>20</v>
      </c>
    </row>
  </sheetData>
  <sheetProtection algorithmName="SHA-512" hashValue="1asiSj2cUIzPclTY/qa/OI+jry3aZKmAlE+i2JHnVKyh/LlplAK2uul9oLRnEbzT8Sp6OkqRHyPZqsEJzjA74A==" saltValue="sVqr+Cw3GKIM2oZpzrbZ8g==" spinCount="100000" sheet="1" objects="1" scenarios="1"/>
  <sortState ref="A34:A40">
    <sortCondition ref="A34:A40"/>
  </sortState>
  <mergeCells count="4">
    <mergeCell ref="A69:D69"/>
    <mergeCell ref="E36:F36"/>
    <mergeCell ref="A47:E47"/>
    <mergeCell ref="A58:E58"/>
  </mergeCells>
  <conditionalFormatting sqref="F33">
    <cfRule type="duplicateValues" dxfId="1" priority="2"/>
  </conditionalFormatting>
  <conditionalFormatting sqref="G4">
    <cfRule type="duplicateValues" dxfId="0" priority="1"/>
  </conditionalFormatting>
  <pageMargins left="0.7" right="0.7" top="0.75" bottom="0.75" header="0.3" footer="0.3"/>
  <pageSetup paperSize="9" scale="2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tabColor theme="4" tint="0.39997558519241921"/>
    <pageSetUpPr fitToPage="1"/>
  </sheetPr>
  <dimension ref="A1:N85"/>
  <sheetViews>
    <sheetView zoomScaleNormal="100" workbookViewId="0">
      <selection activeCell="E10" sqref="E10:J10"/>
    </sheetView>
  </sheetViews>
  <sheetFormatPr baseColWidth="10" defaultColWidth="11.42578125" defaultRowHeight="15" x14ac:dyDescent="0.25"/>
  <cols>
    <col min="1" max="1" width="22.28515625" style="11" customWidth="1"/>
    <col min="2" max="2" width="24.5703125" style="11" customWidth="1"/>
    <col min="3" max="3" width="40.5703125" style="11" customWidth="1"/>
    <col min="4" max="4" width="34.85546875" style="11" customWidth="1"/>
    <col min="5" max="5" width="20.7109375" style="11" customWidth="1"/>
    <col min="6" max="6" width="77.28515625" style="3" bestFit="1" customWidth="1"/>
    <col min="7" max="7" width="25" style="11" customWidth="1"/>
    <col min="8" max="9" width="11.42578125" style="11"/>
    <col min="10" max="10" width="12.5703125" style="11" customWidth="1"/>
    <col min="11" max="11" width="11.42578125" style="11" hidden="1" customWidth="1"/>
    <col min="12" max="12" width="11.42578125" style="11"/>
    <col min="13" max="13" width="17.140625" style="11" customWidth="1"/>
    <col min="14" max="14" width="11.42578125" style="11" customWidth="1"/>
    <col min="15" max="16384" width="11.42578125" style="11"/>
  </cols>
  <sheetData>
    <row r="1" spans="1:10" ht="15" customHeight="1" x14ac:dyDescent="0.25"/>
    <row r="2" spans="1:10" ht="15" customHeight="1" x14ac:dyDescent="0.25"/>
    <row r="3" spans="1:10" ht="15" customHeight="1" x14ac:dyDescent="0.25"/>
    <row r="4" spans="1:10" ht="15" customHeight="1" x14ac:dyDescent="0.25"/>
    <row r="5" spans="1:10" ht="15" customHeight="1" x14ac:dyDescent="0.25"/>
    <row r="6" spans="1:10" ht="15" customHeight="1" x14ac:dyDescent="0.25"/>
    <row r="7" spans="1:10" ht="15" customHeight="1" x14ac:dyDescent="0.25">
      <c r="B7" s="1"/>
      <c r="C7" s="1"/>
    </row>
    <row r="8" spans="1:10" ht="15" customHeight="1" x14ac:dyDescent="0.25">
      <c r="B8" s="1"/>
      <c r="C8" s="1"/>
    </row>
    <row r="9" spans="1:10" ht="66" customHeight="1" x14ac:dyDescent="0.25">
      <c r="A9" s="388" t="s">
        <v>273</v>
      </c>
      <c r="B9" s="389"/>
      <c r="C9" s="389"/>
      <c r="D9" s="389"/>
      <c r="E9" s="389"/>
      <c r="F9" s="389"/>
      <c r="G9" s="389"/>
      <c r="H9" s="389"/>
      <c r="I9" s="389"/>
      <c r="J9" s="390"/>
    </row>
    <row r="10" spans="1:10" ht="20.100000000000001" customHeight="1" x14ac:dyDescent="0.25">
      <c r="A10" s="391" t="s">
        <v>48</v>
      </c>
      <c r="B10" s="391"/>
      <c r="C10" s="391"/>
      <c r="D10" s="391"/>
      <c r="E10" s="392"/>
      <c r="F10" s="393"/>
      <c r="G10" s="393"/>
      <c r="H10" s="393"/>
      <c r="I10" s="393"/>
      <c r="J10" s="394"/>
    </row>
    <row r="11" spans="1:10" ht="20.100000000000001" customHeight="1" x14ac:dyDescent="0.25">
      <c r="A11" s="395" t="s">
        <v>47</v>
      </c>
      <c r="B11" s="395"/>
      <c r="C11" s="395"/>
      <c r="D11" s="395"/>
      <c r="E11" s="392"/>
      <c r="F11" s="393"/>
      <c r="G11" s="393"/>
      <c r="H11" s="393"/>
      <c r="I11" s="393"/>
      <c r="J11" s="394"/>
    </row>
    <row r="12" spans="1:10" ht="24.95" customHeight="1" x14ac:dyDescent="0.25">
      <c r="A12" s="387" t="s">
        <v>30</v>
      </c>
      <c r="B12" s="387"/>
      <c r="C12" s="387"/>
      <c r="D12" s="387"/>
      <c r="E12" s="387"/>
      <c r="F12" s="387"/>
      <c r="G12" s="387"/>
      <c r="H12" s="387"/>
      <c r="I12" s="387"/>
      <c r="J12" s="387"/>
    </row>
    <row r="13" spans="1:10" ht="24.95" customHeight="1" thickBot="1" x14ac:dyDescent="0.3">
      <c r="B13" s="5"/>
      <c r="C13" s="5"/>
      <c r="D13" s="5"/>
      <c r="E13" s="5"/>
      <c r="F13" s="11"/>
    </row>
    <row r="14" spans="1:10" ht="20.100000000000001" customHeight="1" thickBot="1" x14ac:dyDescent="0.3">
      <c r="C14" s="6" t="s">
        <v>25</v>
      </c>
      <c r="D14" s="14" t="s">
        <v>26</v>
      </c>
      <c r="F14" s="92" t="s">
        <v>54</v>
      </c>
      <c r="G14" s="14" t="s">
        <v>26</v>
      </c>
    </row>
    <row r="15" spans="1:10" ht="20.100000000000001" customHeight="1" x14ac:dyDescent="0.25">
      <c r="C15" s="65" t="s">
        <v>235</v>
      </c>
      <c r="D15" s="48">
        <f>G15</f>
        <v>0</v>
      </c>
      <c r="F15" s="9" t="s">
        <v>235</v>
      </c>
      <c r="G15" s="15">
        <f>IF($C$23="",0,SUM(G16:G17))</f>
        <v>0</v>
      </c>
    </row>
    <row r="16" spans="1:10" ht="30" x14ac:dyDescent="0.25">
      <c r="B16" s="2"/>
      <c r="C16" s="75" t="s">
        <v>238</v>
      </c>
      <c r="D16" s="48">
        <f>G18</f>
        <v>0</v>
      </c>
      <c r="F16" s="8" t="s">
        <v>236</v>
      </c>
      <c r="G16" s="41">
        <f>IF($C$23="",0,SUM('Frais de salaires'!$I$6:$I$505))</f>
        <v>0</v>
      </c>
    </row>
    <row r="17" spans="2:14" ht="20.100000000000001" customHeight="1" x14ac:dyDescent="0.25">
      <c r="B17" s="12"/>
      <c r="C17" s="35" t="s">
        <v>243</v>
      </c>
      <c r="D17" s="48">
        <f>G23</f>
        <v>0</v>
      </c>
      <c r="F17" s="8" t="s">
        <v>252</v>
      </c>
      <c r="G17" s="41">
        <f>IF($C$23="Non",0,($G$16*0.15))</f>
        <v>0</v>
      </c>
    </row>
    <row r="18" spans="2:14" ht="20.100000000000001" customHeight="1" thickBot="1" x14ac:dyDescent="0.3">
      <c r="B18" s="12"/>
      <c r="C18" s="35" t="s">
        <v>247</v>
      </c>
      <c r="D18" s="48">
        <f>G31</f>
        <v>0</v>
      </c>
      <c r="F18" s="10" t="s">
        <v>238</v>
      </c>
      <c r="G18" s="15">
        <f>IF($C$23="",0,SUM(G19:G22))</f>
        <v>0</v>
      </c>
    </row>
    <row r="19" spans="2:14" ht="20.100000000000001" customHeight="1" thickBot="1" x14ac:dyDescent="0.3">
      <c r="B19" s="12"/>
      <c r="C19" s="6" t="s">
        <v>2</v>
      </c>
      <c r="D19" s="49">
        <f>SUM(D15:D18)</f>
        <v>0</v>
      </c>
      <c r="F19" s="7" t="s">
        <v>239</v>
      </c>
      <c r="G19" s="41">
        <f>IF($C$23="",0,SUMIF('Frais Forfaitaires'!$G$6:$G$505,'Synthèse dépenses bénéficiaire'!K21,'Frais Forfaitaires'!$M$6:$M$505))+IF($C$23="",0,SUM('Frais réels'!$G$6:$G$505))</f>
        <v>0</v>
      </c>
    </row>
    <row r="20" spans="2:14" ht="20.100000000000001" customHeight="1" thickBot="1" x14ac:dyDescent="0.3">
      <c r="B20" s="13"/>
      <c r="C20" s="12"/>
      <c r="D20" s="5"/>
      <c r="F20" s="8" t="s">
        <v>65</v>
      </c>
      <c r="G20" s="41">
        <f>IF($C$23="",0,SUMIF('Frais Forfaitaires'!$G$6:$G$505,'Synthèse dépenses bénéficiaire'!F20,'Frais Forfaitaires'!$M$6:$M$505))</f>
        <v>0</v>
      </c>
      <c r="K20" s="80" t="s">
        <v>267</v>
      </c>
      <c r="M20" s="73"/>
      <c r="N20" s="73"/>
    </row>
    <row r="21" spans="2:14" ht="19.5" customHeight="1" thickBot="1" x14ac:dyDescent="0.3">
      <c r="B21" s="13"/>
      <c r="C21" s="383" t="s">
        <v>171</v>
      </c>
      <c r="D21" s="384"/>
      <c r="F21" s="7" t="s">
        <v>66</v>
      </c>
      <c r="G21" s="41">
        <f>IF($C$23="",0,SUMIF('Frais Forfaitaires'!$G$6:$G$505,'Synthèse dépenses bénéficiaire'!F21,'Frais Forfaitaires'!$M$6:$M$505))</f>
        <v>0</v>
      </c>
      <c r="K21" s="11" t="s">
        <v>64</v>
      </c>
      <c r="M21" s="73"/>
      <c r="N21" s="73"/>
    </row>
    <row r="22" spans="2:14" ht="51.75" customHeight="1" x14ac:dyDescent="0.25">
      <c r="B22" s="12"/>
      <c r="C22" s="385" t="s">
        <v>172</v>
      </c>
      <c r="D22" s="386"/>
      <c r="F22" s="35" t="s">
        <v>242</v>
      </c>
      <c r="G22" s="41">
        <f>IF($C$23="",0,SUMIF('Autres frais'!$C$6:$C$505,'Synthèse dépenses bénéficiaire'!F22,'Autres frais'!$D$6:$D$505))</f>
        <v>0</v>
      </c>
    </row>
    <row r="23" spans="2:14" ht="19.5" customHeight="1" thickBot="1" x14ac:dyDescent="0.3">
      <c r="B23" s="12"/>
      <c r="C23" s="381"/>
      <c r="D23" s="382"/>
      <c r="F23" s="10" t="s">
        <v>243</v>
      </c>
      <c r="G23" s="15">
        <f>IF($C$23="",0,SUM(G24:G30))</f>
        <v>0</v>
      </c>
    </row>
    <row r="24" spans="2:14" ht="19.5" customHeight="1" thickBot="1" x14ac:dyDescent="0.3">
      <c r="B24" s="12"/>
      <c r="C24" s="47"/>
      <c r="D24" s="12"/>
      <c r="E24" s="12"/>
      <c r="F24" s="8" t="s">
        <v>244</v>
      </c>
      <c r="G24" s="41">
        <f>IF($C$23="",0,SUMIF('Autres frais'!$C$6:$C$505,'Synthèse dépenses bénéficiaire'!F24,'Autres frais'!$D$6:$D$505))</f>
        <v>0</v>
      </c>
    </row>
    <row r="25" spans="2:14" ht="19.5" customHeight="1" thickBot="1" x14ac:dyDescent="0.3">
      <c r="B25" s="12"/>
      <c r="C25" s="383" t="s">
        <v>295</v>
      </c>
      <c r="D25" s="384"/>
      <c r="E25" s="12"/>
      <c r="F25" s="8" t="s">
        <v>245</v>
      </c>
      <c r="G25" s="41">
        <f>IF($C$23="",0,SUMIF('Autres frais'!$C$6:$C$505,'Synthèse dépenses bénéficiaire'!F25,'Autres frais'!$D$6:$D$505))</f>
        <v>0</v>
      </c>
    </row>
    <row r="26" spans="2:14" ht="19.5" customHeight="1" thickBot="1" x14ac:dyDescent="0.3">
      <c r="B26" s="12"/>
      <c r="C26" s="381"/>
      <c r="D26" s="382"/>
      <c r="E26" s="12"/>
      <c r="F26" s="8" t="s">
        <v>246</v>
      </c>
      <c r="G26" s="41">
        <f>IF($C$23="",0,SUMIF('Autres frais'!$C$6:$C$505,'Synthèse dépenses bénéficiaire'!F26,'Autres frais'!$D$6:$D$505))</f>
        <v>0</v>
      </c>
    </row>
    <row r="27" spans="2:14" ht="19.5" customHeight="1" thickBot="1" x14ac:dyDescent="0.3">
      <c r="B27" s="12"/>
      <c r="E27" s="12"/>
      <c r="F27" s="8" t="s">
        <v>278</v>
      </c>
      <c r="G27" s="41">
        <f>IF($C$23="",0,SUMIF('Autres frais'!$C$6:$C$505,'Synthèse dépenses bénéficiaire'!F27,'Autres frais'!$D$6:$D$505))</f>
        <v>0</v>
      </c>
    </row>
    <row r="28" spans="2:14" ht="19.5" customHeight="1" thickBot="1" x14ac:dyDescent="0.3">
      <c r="B28" s="12"/>
      <c r="C28" s="383" t="s">
        <v>296</v>
      </c>
      <c r="D28" s="384"/>
      <c r="E28" s="12"/>
      <c r="F28" s="8" t="s">
        <v>279</v>
      </c>
      <c r="G28" s="41">
        <f>IF($C$23="",0,SUMIF('Autres frais'!$C$6:$C$505,'Synthèse dépenses bénéficiaire'!F28,'Autres frais'!$D$6:$D$505))</f>
        <v>0</v>
      </c>
    </row>
    <row r="29" spans="2:14" ht="19.5" customHeight="1" x14ac:dyDescent="0.25">
      <c r="B29" s="12"/>
      <c r="C29" s="385" t="s">
        <v>314</v>
      </c>
      <c r="D29" s="386"/>
      <c r="E29" s="12"/>
      <c r="F29" s="8" t="s">
        <v>280</v>
      </c>
      <c r="G29" s="41">
        <f>IF($C$23="",0,SUMIF('Autres frais'!$C$6:$C$505,'Synthèse dépenses bénéficiaire'!F29,'Autres frais'!$D$6:$D$505))</f>
        <v>0</v>
      </c>
    </row>
    <row r="30" spans="2:14" ht="19.5" customHeight="1" thickBot="1" x14ac:dyDescent="0.3">
      <c r="B30" s="12"/>
      <c r="C30" s="381"/>
      <c r="D30" s="382"/>
      <c r="E30" s="12"/>
      <c r="F30" s="8" t="s">
        <v>281</v>
      </c>
      <c r="G30" s="41">
        <f>IF($C$23="",0,SUMIF('Autres frais'!$C$6:$C$505,'Synthèse dépenses bénéficiaire'!F30,'Autres frais'!$D$6:$D$505))</f>
        <v>0</v>
      </c>
    </row>
    <row r="31" spans="2:14" ht="19.5" customHeight="1" x14ac:dyDescent="0.25">
      <c r="B31" s="12"/>
      <c r="E31" s="12"/>
      <c r="F31" s="36" t="s">
        <v>247</v>
      </c>
      <c r="G31" s="15">
        <f>IF($C$23="",0,SUM(G32:G35))</f>
        <v>0</v>
      </c>
    </row>
    <row r="32" spans="2:14" ht="19.5" customHeight="1" x14ac:dyDescent="0.25">
      <c r="B32" s="12"/>
      <c r="C32" s="12"/>
      <c r="D32" s="12"/>
      <c r="E32" s="12"/>
      <c r="F32" s="35" t="s">
        <v>253</v>
      </c>
      <c r="G32" s="41">
        <f>IF($C$23="",0,SUMIF('Autres frais'!$C$6:$C$505,'Synthèse dépenses bénéficiaire'!F32,'Autres frais'!$D$6:$D$505))</f>
        <v>0</v>
      </c>
    </row>
    <row r="33" spans="2:7" ht="19.5" customHeight="1" x14ac:dyDescent="0.25">
      <c r="B33" s="12"/>
      <c r="D33" s="12"/>
      <c r="E33" s="12"/>
      <c r="F33" s="35" t="s">
        <v>254</v>
      </c>
      <c r="G33" s="41">
        <f>IF($C$23="",0,SUMIF('Autres frais'!$C$6:$C$505,'Synthèse dépenses bénéficiaire'!F33,'Autres frais'!$D$6:$D$505))</f>
        <v>0</v>
      </c>
    </row>
    <row r="34" spans="2:7" ht="19.5" customHeight="1" x14ac:dyDescent="0.25">
      <c r="B34" s="12"/>
      <c r="E34" s="12"/>
      <c r="F34" s="35" t="s">
        <v>255</v>
      </c>
      <c r="G34" s="41">
        <f>IF($C$23="",0,SUMIF('Autres frais'!$C$6:$C$505,'Synthèse dépenses bénéficiaire'!F34,'Autres frais'!$D$6:$D$505))</f>
        <v>0</v>
      </c>
    </row>
    <row r="35" spans="2:7" ht="19.5" customHeight="1" thickBot="1" x14ac:dyDescent="0.3">
      <c r="B35" s="12"/>
      <c r="E35" s="12"/>
      <c r="F35" s="35" t="s">
        <v>256</v>
      </c>
      <c r="G35" s="41">
        <f>IF($C$23="",0,SUMIF('Autres frais'!$C$6:$C$505,'Synthèse dépenses bénéficiaire'!F35,'Autres frais'!$D$6:$D$505))</f>
        <v>0</v>
      </c>
    </row>
    <row r="36" spans="2:7" ht="15.75" customHeight="1" thickBot="1" x14ac:dyDescent="0.3">
      <c r="B36" s="12"/>
      <c r="E36" s="12"/>
      <c r="F36" s="6" t="s">
        <v>2</v>
      </c>
      <c r="G36" s="16">
        <f>G15+G18+G23+G31</f>
        <v>0</v>
      </c>
    </row>
    <row r="37" spans="2:7" ht="15.75" customHeight="1" x14ac:dyDescent="0.25">
      <c r="E37" s="12"/>
    </row>
    <row r="38" spans="2:7" ht="15.75" x14ac:dyDescent="0.25">
      <c r="E38" s="12"/>
      <c r="F38" s="12"/>
      <c r="G38" s="3"/>
    </row>
    <row r="39" spans="2:7" ht="15.75" x14ac:dyDescent="0.25">
      <c r="E39" s="12"/>
      <c r="F39" s="12"/>
      <c r="G39" s="3"/>
    </row>
    <row r="40" spans="2:7" ht="15.75" x14ac:dyDescent="0.25">
      <c r="E40" s="12"/>
      <c r="F40" s="12"/>
      <c r="G40" s="3"/>
    </row>
    <row r="41" spans="2:7" ht="15.75" x14ac:dyDescent="0.25">
      <c r="E41" s="12"/>
      <c r="F41" s="12"/>
      <c r="G41" s="3"/>
    </row>
    <row r="42" spans="2:7" ht="15.75" x14ac:dyDescent="0.25">
      <c r="E42" s="12"/>
      <c r="F42" s="12"/>
      <c r="G42" s="3"/>
    </row>
    <row r="43" spans="2:7" ht="15.75" x14ac:dyDescent="0.25">
      <c r="E43" s="12"/>
      <c r="F43" s="12"/>
      <c r="G43" s="3"/>
    </row>
    <row r="44" spans="2:7" ht="15.75" x14ac:dyDescent="0.25">
      <c r="E44" s="12"/>
      <c r="F44" s="12"/>
    </row>
    <row r="45" spans="2:7" ht="15.75" x14ac:dyDescent="0.25">
      <c r="F45" s="12"/>
    </row>
    <row r="46" spans="2:7" ht="15.75" x14ac:dyDescent="0.25">
      <c r="F46" s="12"/>
    </row>
    <row r="47" spans="2:7" ht="15.75" x14ac:dyDescent="0.25">
      <c r="F47" s="12"/>
    </row>
    <row r="48" spans="2:7" ht="15.75" x14ac:dyDescent="0.25">
      <c r="F48" s="12"/>
    </row>
    <row r="49" spans="6:6" ht="15.75" x14ac:dyDescent="0.25">
      <c r="F49" s="12"/>
    </row>
    <row r="50" spans="6:6" ht="15.75" x14ac:dyDescent="0.25">
      <c r="F50" s="12"/>
    </row>
    <row r="51" spans="6:6" ht="15.75" x14ac:dyDescent="0.25">
      <c r="F51" s="12"/>
    </row>
    <row r="52" spans="6:6" ht="15.75" x14ac:dyDescent="0.25">
      <c r="F52" s="12"/>
    </row>
    <row r="53" spans="6:6" ht="15.75" x14ac:dyDescent="0.25">
      <c r="F53" s="12"/>
    </row>
    <row r="54" spans="6:6" ht="15.75" x14ac:dyDescent="0.25">
      <c r="F54" s="12"/>
    </row>
    <row r="55" spans="6:6" ht="15.75" x14ac:dyDescent="0.25">
      <c r="F55" s="12"/>
    </row>
    <row r="56" spans="6:6" ht="15.75" x14ac:dyDescent="0.25">
      <c r="F56" s="12"/>
    </row>
    <row r="67" spans="5:5" ht="16.5" customHeight="1" x14ac:dyDescent="0.25"/>
    <row r="68" spans="5:5" ht="16.5" customHeight="1" x14ac:dyDescent="0.25"/>
    <row r="69" spans="5:5" ht="16.5" customHeight="1" x14ac:dyDescent="0.25"/>
    <row r="70" spans="5:5" ht="16.5" customHeight="1" x14ac:dyDescent="0.25"/>
    <row r="71" spans="5:5" ht="16.5" customHeight="1" x14ac:dyDescent="0.25">
      <c r="E71" s="4"/>
    </row>
    <row r="72" spans="5:5" ht="16.5" customHeight="1" x14ac:dyDescent="0.25"/>
    <row r="73" spans="5:5" ht="16.5" customHeight="1" x14ac:dyDescent="0.25"/>
    <row r="74" spans="5:5" ht="16.5" customHeight="1" x14ac:dyDescent="0.25"/>
    <row r="75" spans="5:5" ht="16.5" customHeight="1" x14ac:dyDescent="0.25"/>
    <row r="76" spans="5:5" ht="16.5" customHeight="1" x14ac:dyDescent="0.25"/>
    <row r="77" spans="5:5" ht="16.5" customHeight="1" x14ac:dyDescent="0.25"/>
    <row r="78" spans="5:5" ht="16.5" customHeight="1" x14ac:dyDescent="0.25"/>
    <row r="79" spans="5:5" ht="16.5" customHeight="1" x14ac:dyDescent="0.25"/>
    <row r="80" spans="5:5" ht="16.5" customHeight="1" x14ac:dyDescent="0.25"/>
    <row r="81" ht="16.5" customHeight="1" x14ac:dyDescent="0.25"/>
    <row r="82" ht="16.5" customHeight="1" x14ac:dyDescent="0.25"/>
    <row r="83" ht="16.5" customHeight="1" x14ac:dyDescent="0.25"/>
    <row r="84" ht="16.5" customHeight="1" x14ac:dyDescent="0.25"/>
    <row r="85" ht="16.5" customHeight="1" x14ac:dyDescent="0.25"/>
  </sheetData>
  <sheetProtection algorithmName="SHA-512" hashValue="N7b3G02U6+pyeERrdJfnB0ZMBfh1r/CcSXcC/Hzf6gV0SE5tMOayUS1rd3DdpPOAD0y2B7aM9MHM5DGs4QSotg==" saltValue="4RC75dNsM8oy3eUQdWS02A==" spinCount="100000" sheet="1" objects="1" scenarios="1"/>
  <mergeCells count="14">
    <mergeCell ref="C22:D22"/>
    <mergeCell ref="A12:J12"/>
    <mergeCell ref="A9:J9"/>
    <mergeCell ref="A10:D10"/>
    <mergeCell ref="E10:J10"/>
    <mergeCell ref="A11:D11"/>
    <mergeCell ref="E11:J11"/>
    <mergeCell ref="C21:D21"/>
    <mergeCell ref="C30:D30"/>
    <mergeCell ref="C28:D28"/>
    <mergeCell ref="C25:D25"/>
    <mergeCell ref="C26:D26"/>
    <mergeCell ref="C23:D23"/>
    <mergeCell ref="C29:D29"/>
  </mergeCells>
  <conditionalFormatting sqref="C23:D23">
    <cfRule type="expression" dxfId="21" priority="3">
      <formula>$C$23=""</formula>
    </cfRule>
  </conditionalFormatting>
  <conditionalFormatting sqref="C26:D26">
    <cfRule type="expression" dxfId="20" priority="2">
      <formula>$C$26=""</formula>
    </cfRule>
  </conditionalFormatting>
  <conditionalFormatting sqref="C30:D30">
    <cfRule type="expression" dxfId="19" priority="1">
      <formula>$C$30=""</formula>
    </cfRule>
  </conditionalFormatting>
  <dataValidations count="1">
    <dataValidation type="list" allowBlank="1" showInputMessage="1" showErrorMessage="1" sqref="C30:D30">
      <formula1>liste_dynamique</formula1>
    </dataValidation>
  </dataValidations>
  <pageMargins left="0.25" right="0.25" top="0.75" bottom="0.75" header="0.3" footer="0.3"/>
  <pageSetup paperSize="9" scale="53" orientation="landscape" r:id="rId1"/>
  <rowBreaks count="1" manualBreakCount="1">
    <brk id="37" min="1" max="14" man="1"/>
  </rowBreaks>
  <drawing r:id="rId2"/>
  <extLst>
    <ext xmlns:x14="http://schemas.microsoft.com/office/spreadsheetml/2009/9/main" uri="{CCE6A557-97BC-4b89-ADB6-D9C93CAAB3DF}">
      <x14:dataValidations xmlns:xm="http://schemas.microsoft.com/office/excel/2006/main" count="2">
        <x14:dataValidation type="list" showInputMessage="1" showErrorMessage="1" errorTitle="Utiliser la liste déroulante">
          <x14:formula1>
            <xm:f>Listes!$E$3:$E$4</xm:f>
          </x14:formula1>
          <xm:sqref>C23</xm:sqref>
        </x14:dataValidation>
        <x14:dataValidation type="list" allowBlank="1" showInputMessage="1" showErrorMessage="1">
          <x14:formula1>
            <xm:f>Listes!$G$48:$G$50</xm:f>
          </x14:formula1>
          <xm:sqref>C26:D26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tabColor theme="4" tint="0.39997558519241921"/>
    <pageSetUpPr fitToPage="1"/>
  </sheetPr>
  <dimension ref="A1:K506"/>
  <sheetViews>
    <sheetView zoomScale="85" zoomScaleNormal="85" workbookViewId="0">
      <pane ySplit="4" topLeftCell="A5" activePane="bottomLeft" state="frozen"/>
      <selection activeCell="A2" sqref="A1:O2"/>
      <selection pane="bottomLeft" activeCell="D3" sqref="D3"/>
    </sheetView>
  </sheetViews>
  <sheetFormatPr baseColWidth="10" defaultColWidth="11.42578125" defaultRowHeight="15" x14ac:dyDescent="0.25"/>
  <cols>
    <col min="1" max="1" width="10.7109375" style="17" customWidth="1"/>
    <col min="2" max="2" width="50.140625" style="17" customWidth="1"/>
    <col min="3" max="3" width="30.7109375" style="17" customWidth="1"/>
    <col min="4" max="4" width="20.7109375" style="17" customWidth="1"/>
    <col min="5" max="5" width="32.7109375" style="17" bestFit="1" customWidth="1"/>
    <col min="6" max="10" width="17.7109375" style="17" customWidth="1"/>
    <col min="11" max="11" width="51.5703125" style="17" customWidth="1"/>
    <col min="12" max="16384" width="11.42578125" style="17"/>
  </cols>
  <sheetData>
    <row r="1" spans="1:11" ht="29.25" thickBot="1" x14ac:dyDescent="0.3">
      <c r="A1" s="398" t="s">
        <v>4</v>
      </c>
      <c r="B1" s="399"/>
      <c r="C1" s="399"/>
      <c r="D1" s="399"/>
      <c r="E1" s="399"/>
      <c r="F1" s="399"/>
      <c r="G1" s="399"/>
      <c r="H1" s="399"/>
      <c r="I1" s="399"/>
      <c r="J1" s="399"/>
      <c r="K1" s="400"/>
    </row>
    <row r="2" spans="1:11" ht="45" customHeight="1" thickBot="1" x14ac:dyDescent="0.3">
      <c r="A2" s="401" t="s">
        <v>151</v>
      </c>
      <c r="B2" s="402"/>
      <c r="C2" s="402"/>
      <c r="D2" s="402"/>
      <c r="E2" s="402"/>
      <c r="F2" s="402"/>
      <c r="G2" s="402"/>
      <c r="H2" s="402"/>
      <c r="I2" s="402"/>
      <c r="J2" s="402"/>
      <c r="K2" s="402"/>
    </row>
    <row r="3" spans="1:11" ht="45" x14ac:dyDescent="0.25">
      <c r="A3" s="403" t="s">
        <v>0</v>
      </c>
      <c r="B3" s="19" t="s">
        <v>67</v>
      </c>
      <c r="C3" s="19" t="s">
        <v>68</v>
      </c>
      <c r="D3" s="19" t="s">
        <v>69</v>
      </c>
      <c r="E3" s="19" t="s">
        <v>42</v>
      </c>
      <c r="F3" s="19" t="s">
        <v>70</v>
      </c>
      <c r="G3" s="19" t="s">
        <v>228</v>
      </c>
      <c r="H3" s="19" t="s">
        <v>229</v>
      </c>
      <c r="I3" s="93" t="s">
        <v>71</v>
      </c>
      <c r="J3" s="93" t="s">
        <v>154</v>
      </c>
      <c r="K3" s="20" t="s">
        <v>35</v>
      </c>
    </row>
    <row r="4" spans="1:11" ht="63.75" x14ac:dyDescent="0.25">
      <c r="A4" s="404"/>
      <c r="B4" s="44" t="s">
        <v>130</v>
      </c>
      <c r="C4" s="44" t="s">
        <v>131</v>
      </c>
      <c r="D4" s="44" t="s">
        <v>136</v>
      </c>
      <c r="E4" s="44" t="s">
        <v>72</v>
      </c>
      <c r="F4" s="405" t="s">
        <v>261</v>
      </c>
      <c r="G4" s="406"/>
      <c r="H4" s="407"/>
      <c r="I4" s="45"/>
      <c r="J4" s="45" t="s">
        <v>260</v>
      </c>
      <c r="K4" s="46" t="s">
        <v>38</v>
      </c>
    </row>
    <row r="5" spans="1:11" ht="20.100000000000001" customHeight="1" x14ac:dyDescent="0.25">
      <c r="A5" s="21" t="s">
        <v>39</v>
      </c>
      <c r="B5" s="22" t="s">
        <v>129</v>
      </c>
      <c r="C5" s="22" t="s">
        <v>128</v>
      </c>
      <c r="D5" s="22" t="s">
        <v>76</v>
      </c>
      <c r="E5" s="22" t="s">
        <v>275</v>
      </c>
      <c r="F5" s="23">
        <v>37999</v>
      </c>
      <c r="G5" s="37">
        <v>1607</v>
      </c>
      <c r="H5" s="37">
        <v>1607</v>
      </c>
      <c r="I5" s="33">
        <v>37999</v>
      </c>
      <c r="J5" s="33">
        <v>40000</v>
      </c>
      <c r="K5" s="25"/>
    </row>
    <row r="6" spans="1:11" ht="29.1" customHeight="1" x14ac:dyDescent="0.25">
      <c r="A6" s="26">
        <v>1</v>
      </c>
      <c r="B6" s="118"/>
      <c r="C6" s="118"/>
      <c r="D6" s="118"/>
      <c r="E6" s="118"/>
      <c r="F6" s="119"/>
      <c r="G6" s="120"/>
      <c r="H6" s="120"/>
      <c r="I6" s="40" t="str">
        <f t="shared" ref="I6:I68" si="0">IF($E6="","",IF(OR(($F6=0),($G6=0)),0,$F6/$G6*$H6))</f>
        <v/>
      </c>
      <c r="J6" s="74" t="str">
        <f>IF(H6="","",IF(E6="Assistant administratif et/ou financier",MIN(30000/1607*H6,30000),IF(E6="Chargé de mission",MIN(40000/1607*H6,40000),IF(E6="Coordinateur / chef de projet",MIN(50000/1607*H6,50000),IF(E6="Directeur",MIN(60000/1607*H6,60000))))))</f>
        <v/>
      </c>
      <c r="K6" s="125"/>
    </row>
    <row r="7" spans="1:11" ht="29.1" customHeight="1" x14ac:dyDescent="0.25">
      <c r="A7" s="27">
        <v>2</v>
      </c>
      <c r="B7" s="118"/>
      <c r="C7" s="118"/>
      <c r="D7" s="118"/>
      <c r="E7" s="118"/>
      <c r="F7" s="119"/>
      <c r="G7" s="120"/>
      <c r="H7" s="120"/>
      <c r="I7" s="40" t="str">
        <f t="shared" si="0"/>
        <v/>
      </c>
      <c r="J7" s="74" t="str">
        <f t="shared" ref="J7:J70" si="1">IF(H7="","",IF(E7="Assistant administratif et/ou financier",MIN(30000/1607*H7,30000),IF(E7="Chargé de mission",MIN(40000/1607*H7,40000),IF(E7="Coordinateur / chef de projet",MIN(50000/1607*H7,50000),IF(E7="Directeur",MIN(60000/1607*H7,60000))))))</f>
        <v/>
      </c>
      <c r="K7" s="125"/>
    </row>
    <row r="8" spans="1:11" ht="29.1" customHeight="1" x14ac:dyDescent="0.25">
      <c r="A8" s="27">
        <v>3</v>
      </c>
      <c r="B8" s="118"/>
      <c r="C8" s="118"/>
      <c r="D8" s="118"/>
      <c r="E8" s="118"/>
      <c r="F8" s="119"/>
      <c r="G8" s="120"/>
      <c r="H8" s="120"/>
      <c r="I8" s="40" t="str">
        <f t="shared" si="0"/>
        <v/>
      </c>
      <c r="J8" s="74" t="str">
        <f t="shared" si="1"/>
        <v/>
      </c>
      <c r="K8" s="125"/>
    </row>
    <row r="9" spans="1:11" ht="29.1" customHeight="1" x14ac:dyDescent="0.25">
      <c r="A9" s="27">
        <v>4</v>
      </c>
      <c r="B9" s="118"/>
      <c r="C9" s="118"/>
      <c r="D9" s="118"/>
      <c r="E9" s="118"/>
      <c r="F9" s="119"/>
      <c r="G9" s="120"/>
      <c r="H9" s="120"/>
      <c r="I9" s="40" t="str">
        <f t="shared" si="0"/>
        <v/>
      </c>
      <c r="J9" s="74" t="str">
        <f t="shared" si="1"/>
        <v/>
      </c>
      <c r="K9" s="125"/>
    </row>
    <row r="10" spans="1:11" ht="29.1" customHeight="1" x14ac:dyDescent="0.25">
      <c r="A10" s="27">
        <v>5</v>
      </c>
      <c r="B10" s="118"/>
      <c r="C10" s="118"/>
      <c r="D10" s="118"/>
      <c r="E10" s="118"/>
      <c r="F10" s="119" t="s">
        <v>293</v>
      </c>
      <c r="G10" s="120"/>
      <c r="H10" s="120"/>
      <c r="I10" s="40" t="str">
        <f t="shared" si="0"/>
        <v/>
      </c>
      <c r="J10" s="74" t="str">
        <f t="shared" si="1"/>
        <v/>
      </c>
      <c r="K10" s="125"/>
    </row>
    <row r="11" spans="1:11" ht="29.1" customHeight="1" x14ac:dyDescent="0.25">
      <c r="A11" s="27">
        <v>6</v>
      </c>
      <c r="B11" s="118"/>
      <c r="C11" s="118"/>
      <c r="D11" s="118"/>
      <c r="E11" s="118"/>
      <c r="F11" s="119"/>
      <c r="G11" s="120"/>
      <c r="H11" s="120"/>
      <c r="I11" s="40" t="str">
        <f t="shared" si="0"/>
        <v/>
      </c>
      <c r="J11" s="74" t="str">
        <f t="shared" si="1"/>
        <v/>
      </c>
      <c r="K11" s="125"/>
    </row>
    <row r="12" spans="1:11" ht="29.1" customHeight="1" x14ac:dyDescent="0.25">
      <c r="A12" s="27">
        <v>7</v>
      </c>
      <c r="B12" s="121"/>
      <c r="C12" s="121"/>
      <c r="D12" s="121"/>
      <c r="E12" s="118"/>
      <c r="F12" s="119"/>
      <c r="G12" s="120"/>
      <c r="H12" s="120"/>
      <c r="I12" s="40" t="str">
        <f t="shared" si="0"/>
        <v/>
      </c>
      <c r="J12" s="74" t="str">
        <f t="shared" si="1"/>
        <v/>
      </c>
      <c r="K12" s="125"/>
    </row>
    <row r="13" spans="1:11" ht="29.1" customHeight="1" x14ac:dyDescent="0.25">
      <c r="A13" s="27">
        <v>8</v>
      </c>
      <c r="B13" s="121"/>
      <c r="C13" s="121"/>
      <c r="D13" s="121"/>
      <c r="E13" s="118"/>
      <c r="F13" s="119"/>
      <c r="G13" s="120"/>
      <c r="H13" s="120"/>
      <c r="I13" s="40" t="str">
        <f t="shared" si="0"/>
        <v/>
      </c>
      <c r="J13" s="74" t="str">
        <f t="shared" si="1"/>
        <v/>
      </c>
      <c r="K13" s="125"/>
    </row>
    <row r="14" spans="1:11" ht="29.1" customHeight="1" x14ac:dyDescent="0.25">
      <c r="A14" s="27">
        <v>9</v>
      </c>
      <c r="B14" s="121"/>
      <c r="C14" s="121"/>
      <c r="D14" s="121"/>
      <c r="E14" s="118"/>
      <c r="F14" s="119"/>
      <c r="G14" s="120"/>
      <c r="H14" s="120"/>
      <c r="I14" s="40" t="str">
        <f t="shared" si="0"/>
        <v/>
      </c>
      <c r="J14" s="74" t="str">
        <f t="shared" si="1"/>
        <v/>
      </c>
      <c r="K14" s="125"/>
    </row>
    <row r="15" spans="1:11" ht="29.1" customHeight="1" x14ac:dyDescent="0.25">
      <c r="A15" s="27">
        <v>10</v>
      </c>
      <c r="B15" s="121"/>
      <c r="C15" s="121"/>
      <c r="D15" s="121"/>
      <c r="E15" s="118"/>
      <c r="F15" s="119"/>
      <c r="G15" s="120"/>
      <c r="H15" s="120"/>
      <c r="I15" s="40" t="str">
        <f t="shared" si="0"/>
        <v/>
      </c>
      <c r="J15" s="74" t="str">
        <f t="shared" si="1"/>
        <v/>
      </c>
      <c r="K15" s="125"/>
    </row>
    <row r="16" spans="1:11" ht="29.1" customHeight="1" x14ac:dyDescent="0.25">
      <c r="A16" s="27">
        <v>11</v>
      </c>
      <c r="B16" s="121"/>
      <c r="C16" s="121"/>
      <c r="D16" s="121"/>
      <c r="E16" s="118"/>
      <c r="F16" s="119"/>
      <c r="G16" s="120"/>
      <c r="H16" s="120"/>
      <c r="I16" s="40" t="str">
        <f t="shared" si="0"/>
        <v/>
      </c>
      <c r="J16" s="74" t="str">
        <f t="shared" si="1"/>
        <v/>
      </c>
      <c r="K16" s="125"/>
    </row>
    <row r="17" spans="1:11" ht="29.1" customHeight="1" x14ac:dyDescent="0.25">
      <c r="A17" s="27">
        <v>12</v>
      </c>
      <c r="B17" s="121"/>
      <c r="C17" s="121"/>
      <c r="D17" s="121"/>
      <c r="E17" s="118"/>
      <c r="F17" s="119"/>
      <c r="G17" s="120"/>
      <c r="H17" s="120"/>
      <c r="I17" s="40" t="str">
        <f t="shared" si="0"/>
        <v/>
      </c>
      <c r="J17" s="74" t="str">
        <f t="shared" si="1"/>
        <v/>
      </c>
      <c r="K17" s="125"/>
    </row>
    <row r="18" spans="1:11" ht="29.1" customHeight="1" x14ac:dyDescent="0.25">
      <c r="A18" s="27">
        <v>13</v>
      </c>
      <c r="B18" s="121"/>
      <c r="C18" s="121"/>
      <c r="D18" s="121"/>
      <c r="E18" s="118"/>
      <c r="F18" s="119"/>
      <c r="G18" s="120"/>
      <c r="H18" s="120"/>
      <c r="I18" s="40" t="str">
        <f t="shared" si="0"/>
        <v/>
      </c>
      <c r="J18" s="74" t="str">
        <f t="shared" si="1"/>
        <v/>
      </c>
      <c r="K18" s="125"/>
    </row>
    <row r="19" spans="1:11" ht="29.1" customHeight="1" x14ac:dyDescent="0.25">
      <c r="A19" s="27">
        <v>14</v>
      </c>
      <c r="B19" s="121"/>
      <c r="C19" s="121"/>
      <c r="D19" s="121"/>
      <c r="E19" s="118"/>
      <c r="F19" s="119"/>
      <c r="G19" s="120"/>
      <c r="H19" s="120"/>
      <c r="I19" s="40" t="str">
        <f t="shared" si="0"/>
        <v/>
      </c>
      <c r="J19" s="74" t="str">
        <f t="shared" si="1"/>
        <v/>
      </c>
      <c r="K19" s="125"/>
    </row>
    <row r="20" spans="1:11" ht="29.1" customHeight="1" x14ac:dyDescent="0.25">
      <c r="A20" s="27">
        <v>15</v>
      </c>
      <c r="B20" s="121"/>
      <c r="C20" s="121"/>
      <c r="D20" s="121"/>
      <c r="E20" s="118"/>
      <c r="F20" s="119"/>
      <c r="G20" s="120"/>
      <c r="H20" s="120"/>
      <c r="I20" s="40" t="str">
        <f t="shared" si="0"/>
        <v/>
      </c>
      <c r="J20" s="74" t="str">
        <f t="shared" si="1"/>
        <v/>
      </c>
      <c r="K20" s="125"/>
    </row>
    <row r="21" spans="1:11" ht="29.1" customHeight="1" x14ac:dyDescent="0.25">
      <c r="A21" s="27">
        <v>16</v>
      </c>
      <c r="B21" s="121"/>
      <c r="C21" s="121"/>
      <c r="D21" s="121"/>
      <c r="E21" s="118"/>
      <c r="F21" s="119"/>
      <c r="G21" s="120"/>
      <c r="H21" s="120"/>
      <c r="I21" s="40" t="str">
        <f t="shared" si="0"/>
        <v/>
      </c>
      <c r="J21" s="74" t="str">
        <f t="shared" si="1"/>
        <v/>
      </c>
      <c r="K21" s="125"/>
    </row>
    <row r="22" spans="1:11" ht="29.1" customHeight="1" x14ac:dyDescent="0.25">
      <c r="A22" s="27">
        <v>17</v>
      </c>
      <c r="B22" s="121"/>
      <c r="C22" s="121"/>
      <c r="D22" s="121"/>
      <c r="E22" s="118"/>
      <c r="F22" s="119"/>
      <c r="G22" s="120"/>
      <c r="H22" s="120"/>
      <c r="I22" s="40" t="str">
        <f t="shared" si="0"/>
        <v/>
      </c>
      <c r="J22" s="74" t="str">
        <f t="shared" si="1"/>
        <v/>
      </c>
      <c r="K22" s="125"/>
    </row>
    <row r="23" spans="1:11" ht="29.1" customHeight="1" x14ac:dyDescent="0.25">
      <c r="A23" s="27">
        <v>18</v>
      </c>
      <c r="B23" s="121"/>
      <c r="C23" s="121"/>
      <c r="D23" s="121"/>
      <c r="E23" s="118"/>
      <c r="F23" s="119"/>
      <c r="G23" s="120"/>
      <c r="H23" s="120"/>
      <c r="I23" s="40" t="str">
        <f t="shared" si="0"/>
        <v/>
      </c>
      <c r="J23" s="74" t="str">
        <f t="shared" si="1"/>
        <v/>
      </c>
      <c r="K23" s="125"/>
    </row>
    <row r="24" spans="1:11" ht="29.1" customHeight="1" x14ac:dyDescent="0.25">
      <c r="A24" s="27">
        <v>19</v>
      </c>
      <c r="B24" s="121"/>
      <c r="C24" s="121"/>
      <c r="D24" s="121"/>
      <c r="E24" s="118"/>
      <c r="F24" s="119"/>
      <c r="G24" s="120"/>
      <c r="H24" s="120"/>
      <c r="I24" s="40" t="str">
        <f t="shared" si="0"/>
        <v/>
      </c>
      <c r="J24" s="74" t="str">
        <f t="shared" si="1"/>
        <v/>
      </c>
      <c r="K24" s="125"/>
    </row>
    <row r="25" spans="1:11" ht="29.1" customHeight="1" x14ac:dyDescent="0.25">
      <c r="A25" s="27">
        <v>20</v>
      </c>
      <c r="B25" s="121"/>
      <c r="C25" s="121"/>
      <c r="D25" s="121"/>
      <c r="E25" s="118"/>
      <c r="F25" s="119"/>
      <c r="G25" s="120"/>
      <c r="H25" s="120"/>
      <c r="I25" s="40" t="str">
        <f t="shared" si="0"/>
        <v/>
      </c>
      <c r="J25" s="74" t="str">
        <f t="shared" si="1"/>
        <v/>
      </c>
      <c r="K25" s="125"/>
    </row>
    <row r="26" spans="1:11" ht="29.1" customHeight="1" x14ac:dyDescent="0.25">
      <c r="A26" s="27">
        <v>21</v>
      </c>
      <c r="B26" s="121"/>
      <c r="C26" s="121"/>
      <c r="D26" s="121"/>
      <c r="E26" s="118"/>
      <c r="F26" s="119"/>
      <c r="G26" s="120"/>
      <c r="H26" s="120"/>
      <c r="I26" s="40" t="str">
        <f t="shared" si="0"/>
        <v/>
      </c>
      <c r="J26" s="74" t="str">
        <f t="shared" si="1"/>
        <v/>
      </c>
      <c r="K26" s="125"/>
    </row>
    <row r="27" spans="1:11" ht="29.1" customHeight="1" x14ac:dyDescent="0.25">
      <c r="A27" s="27">
        <v>22</v>
      </c>
      <c r="B27" s="121"/>
      <c r="C27" s="121"/>
      <c r="D27" s="121"/>
      <c r="E27" s="118"/>
      <c r="F27" s="119"/>
      <c r="G27" s="120"/>
      <c r="H27" s="120"/>
      <c r="I27" s="40" t="str">
        <f t="shared" si="0"/>
        <v/>
      </c>
      <c r="J27" s="74" t="str">
        <f t="shared" si="1"/>
        <v/>
      </c>
      <c r="K27" s="125"/>
    </row>
    <row r="28" spans="1:11" ht="29.1" customHeight="1" x14ac:dyDescent="0.25">
      <c r="A28" s="27">
        <v>23</v>
      </c>
      <c r="B28" s="121"/>
      <c r="C28" s="121"/>
      <c r="D28" s="121"/>
      <c r="E28" s="118"/>
      <c r="F28" s="119"/>
      <c r="G28" s="120"/>
      <c r="H28" s="120"/>
      <c r="I28" s="40" t="str">
        <f t="shared" si="0"/>
        <v/>
      </c>
      <c r="J28" s="74" t="str">
        <f t="shared" si="1"/>
        <v/>
      </c>
      <c r="K28" s="125"/>
    </row>
    <row r="29" spans="1:11" ht="29.1" customHeight="1" x14ac:dyDescent="0.25">
      <c r="A29" s="27">
        <v>24</v>
      </c>
      <c r="B29" s="121"/>
      <c r="C29" s="121"/>
      <c r="D29" s="121"/>
      <c r="E29" s="118"/>
      <c r="F29" s="119"/>
      <c r="G29" s="120"/>
      <c r="H29" s="120"/>
      <c r="I29" s="40" t="str">
        <f t="shared" si="0"/>
        <v/>
      </c>
      <c r="J29" s="74" t="str">
        <f t="shared" si="1"/>
        <v/>
      </c>
      <c r="K29" s="125"/>
    </row>
    <row r="30" spans="1:11" ht="29.1" customHeight="1" x14ac:dyDescent="0.25">
      <c r="A30" s="27">
        <v>25</v>
      </c>
      <c r="B30" s="121"/>
      <c r="C30" s="121"/>
      <c r="D30" s="121"/>
      <c r="E30" s="118"/>
      <c r="F30" s="119"/>
      <c r="G30" s="120"/>
      <c r="H30" s="120"/>
      <c r="I30" s="40" t="str">
        <f t="shared" si="0"/>
        <v/>
      </c>
      <c r="J30" s="74" t="str">
        <f t="shared" si="1"/>
        <v/>
      </c>
      <c r="K30" s="125"/>
    </row>
    <row r="31" spans="1:11" ht="29.1" customHeight="1" x14ac:dyDescent="0.25">
      <c r="A31" s="27">
        <v>26</v>
      </c>
      <c r="B31" s="121"/>
      <c r="C31" s="121"/>
      <c r="D31" s="121"/>
      <c r="E31" s="118"/>
      <c r="F31" s="119"/>
      <c r="G31" s="120"/>
      <c r="H31" s="120"/>
      <c r="I31" s="40" t="str">
        <f t="shared" si="0"/>
        <v/>
      </c>
      <c r="J31" s="74" t="str">
        <f t="shared" si="1"/>
        <v/>
      </c>
      <c r="K31" s="125"/>
    </row>
    <row r="32" spans="1:11" ht="29.1" customHeight="1" x14ac:dyDescent="0.25">
      <c r="A32" s="27">
        <v>27</v>
      </c>
      <c r="B32" s="121"/>
      <c r="C32" s="121"/>
      <c r="D32" s="121"/>
      <c r="E32" s="118"/>
      <c r="F32" s="119"/>
      <c r="G32" s="120"/>
      <c r="H32" s="120"/>
      <c r="I32" s="40" t="str">
        <f t="shared" si="0"/>
        <v/>
      </c>
      <c r="J32" s="74" t="str">
        <f t="shared" si="1"/>
        <v/>
      </c>
      <c r="K32" s="125"/>
    </row>
    <row r="33" spans="1:11" ht="29.1" customHeight="1" x14ac:dyDescent="0.25">
      <c r="A33" s="27">
        <v>28</v>
      </c>
      <c r="B33" s="121"/>
      <c r="C33" s="121"/>
      <c r="D33" s="121"/>
      <c r="E33" s="118"/>
      <c r="F33" s="119"/>
      <c r="G33" s="120"/>
      <c r="H33" s="120"/>
      <c r="I33" s="40" t="str">
        <f t="shared" si="0"/>
        <v/>
      </c>
      <c r="J33" s="74" t="str">
        <f t="shared" si="1"/>
        <v/>
      </c>
      <c r="K33" s="125"/>
    </row>
    <row r="34" spans="1:11" ht="29.1" customHeight="1" x14ac:dyDescent="0.25">
      <c r="A34" s="27">
        <v>29</v>
      </c>
      <c r="B34" s="121"/>
      <c r="C34" s="121"/>
      <c r="D34" s="121"/>
      <c r="E34" s="118"/>
      <c r="F34" s="119"/>
      <c r="G34" s="120"/>
      <c r="H34" s="120"/>
      <c r="I34" s="40" t="str">
        <f t="shared" si="0"/>
        <v/>
      </c>
      <c r="J34" s="74" t="str">
        <f t="shared" si="1"/>
        <v/>
      </c>
      <c r="K34" s="125"/>
    </row>
    <row r="35" spans="1:11" ht="29.1" customHeight="1" x14ac:dyDescent="0.25">
      <c r="A35" s="27">
        <v>30</v>
      </c>
      <c r="B35" s="121"/>
      <c r="C35" s="121"/>
      <c r="D35" s="121"/>
      <c r="E35" s="118"/>
      <c r="F35" s="119"/>
      <c r="G35" s="120"/>
      <c r="H35" s="120"/>
      <c r="I35" s="40" t="str">
        <f t="shared" si="0"/>
        <v/>
      </c>
      <c r="J35" s="74" t="str">
        <f t="shared" si="1"/>
        <v/>
      </c>
      <c r="K35" s="125"/>
    </row>
    <row r="36" spans="1:11" ht="29.1" customHeight="1" x14ac:dyDescent="0.25">
      <c r="A36" s="27">
        <v>31</v>
      </c>
      <c r="B36" s="121"/>
      <c r="C36" s="121"/>
      <c r="D36" s="121"/>
      <c r="E36" s="118"/>
      <c r="F36" s="119"/>
      <c r="G36" s="120"/>
      <c r="H36" s="120"/>
      <c r="I36" s="40" t="str">
        <f t="shared" si="0"/>
        <v/>
      </c>
      <c r="J36" s="74" t="str">
        <f t="shared" si="1"/>
        <v/>
      </c>
      <c r="K36" s="125"/>
    </row>
    <row r="37" spans="1:11" ht="29.1" customHeight="1" x14ac:dyDescent="0.25">
      <c r="A37" s="27">
        <v>32</v>
      </c>
      <c r="B37" s="121"/>
      <c r="C37" s="121"/>
      <c r="D37" s="121"/>
      <c r="E37" s="118"/>
      <c r="F37" s="119"/>
      <c r="G37" s="120"/>
      <c r="H37" s="120"/>
      <c r="I37" s="40" t="str">
        <f t="shared" si="0"/>
        <v/>
      </c>
      <c r="J37" s="74" t="str">
        <f t="shared" si="1"/>
        <v/>
      </c>
      <c r="K37" s="125"/>
    </row>
    <row r="38" spans="1:11" ht="29.1" customHeight="1" x14ac:dyDescent="0.25">
      <c r="A38" s="27">
        <v>33</v>
      </c>
      <c r="B38" s="121"/>
      <c r="C38" s="121"/>
      <c r="D38" s="121"/>
      <c r="E38" s="118"/>
      <c r="F38" s="119"/>
      <c r="G38" s="120"/>
      <c r="H38" s="120"/>
      <c r="I38" s="40" t="str">
        <f t="shared" si="0"/>
        <v/>
      </c>
      <c r="J38" s="74" t="str">
        <f t="shared" si="1"/>
        <v/>
      </c>
      <c r="K38" s="125"/>
    </row>
    <row r="39" spans="1:11" ht="29.1" customHeight="1" x14ac:dyDescent="0.25">
      <c r="A39" s="27">
        <v>34</v>
      </c>
      <c r="B39" s="121"/>
      <c r="C39" s="121"/>
      <c r="D39" s="121"/>
      <c r="E39" s="118"/>
      <c r="F39" s="119"/>
      <c r="G39" s="120"/>
      <c r="H39" s="120"/>
      <c r="I39" s="40" t="str">
        <f t="shared" si="0"/>
        <v/>
      </c>
      <c r="J39" s="74" t="str">
        <f t="shared" si="1"/>
        <v/>
      </c>
      <c r="K39" s="125"/>
    </row>
    <row r="40" spans="1:11" ht="29.1" customHeight="1" x14ac:dyDescent="0.25">
      <c r="A40" s="27">
        <v>35</v>
      </c>
      <c r="B40" s="121"/>
      <c r="C40" s="121"/>
      <c r="D40" s="121"/>
      <c r="E40" s="118"/>
      <c r="F40" s="119"/>
      <c r="G40" s="120"/>
      <c r="H40" s="120"/>
      <c r="I40" s="40" t="str">
        <f t="shared" si="0"/>
        <v/>
      </c>
      <c r="J40" s="74" t="str">
        <f t="shared" si="1"/>
        <v/>
      </c>
      <c r="K40" s="125"/>
    </row>
    <row r="41" spans="1:11" ht="29.1" customHeight="1" x14ac:dyDescent="0.25">
      <c r="A41" s="27">
        <v>36</v>
      </c>
      <c r="B41" s="121"/>
      <c r="C41" s="121"/>
      <c r="D41" s="121"/>
      <c r="E41" s="118"/>
      <c r="F41" s="119"/>
      <c r="G41" s="120"/>
      <c r="H41" s="120"/>
      <c r="I41" s="40" t="str">
        <f t="shared" si="0"/>
        <v/>
      </c>
      <c r="J41" s="74" t="str">
        <f t="shared" si="1"/>
        <v/>
      </c>
      <c r="K41" s="125"/>
    </row>
    <row r="42" spans="1:11" ht="29.1" customHeight="1" x14ac:dyDescent="0.25">
      <c r="A42" s="27">
        <v>37</v>
      </c>
      <c r="B42" s="121"/>
      <c r="C42" s="121"/>
      <c r="D42" s="121"/>
      <c r="E42" s="118"/>
      <c r="F42" s="119"/>
      <c r="G42" s="120"/>
      <c r="H42" s="120"/>
      <c r="I42" s="40" t="str">
        <f t="shared" si="0"/>
        <v/>
      </c>
      <c r="J42" s="74" t="str">
        <f t="shared" si="1"/>
        <v/>
      </c>
      <c r="K42" s="125"/>
    </row>
    <row r="43" spans="1:11" ht="29.1" customHeight="1" x14ac:dyDescent="0.25">
      <c r="A43" s="27">
        <v>38</v>
      </c>
      <c r="B43" s="121"/>
      <c r="C43" s="121"/>
      <c r="D43" s="121"/>
      <c r="E43" s="118"/>
      <c r="F43" s="119"/>
      <c r="G43" s="120"/>
      <c r="H43" s="120"/>
      <c r="I43" s="40" t="str">
        <f t="shared" si="0"/>
        <v/>
      </c>
      <c r="J43" s="74" t="str">
        <f t="shared" si="1"/>
        <v/>
      </c>
      <c r="K43" s="125"/>
    </row>
    <row r="44" spans="1:11" ht="29.1" customHeight="1" x14ac:dyDescent="0.25">
      <c r="A44" s="27">
        <v>39</v>
      </c>
      <c r="B44" s="121"/>
      <c r="C44" s="121"/>
      <c r="D44" s="121"/>
      <c r="E44" s="118"/>
      <c r="F44" s="119"/>
      <c r="G44" s="120"/>
      <c r="H44" s="120"/>
      <c r="I44" s="40" t="str">
        <f t="shared" si="0"/>
        <v/>
      </c>
      <c r="J44" s="74" t="str">
        <f t="shared" si="1"/>
        <v/>
      </c>
      <c r="K44" s="125"/>
    </row>
    <row r="45" spans="1:11" ht="29.1" customHeight="1" x14ac:dyDescent="0.25">
      <c r="A45" s="27">
        <v>40</v>
      </c>
      <c r="B45" s="121"/>
      <c r="C45" s="121"/>
      <c r="D45" s="121"/>
      <c r="E45" s="118"/>
      <c r="F45" s="119"/>
      <c r="G45" s="120"/>
      <c r="H45" s="120"/>
      <c r="I45" s="40" t="str">
        <f t="shared" si="0"/>
        <v/>
      </c>
      <c r="J45" s="74" t="str">
        <f t="shared" si="1"/>
        <v/>
      </c>
      <c r="K45" s="125"/>
    </row>
    <row r="46" spans="1:11" ht="29.1" customHeight="1" x14ac:dyDescent="0.25">
      <c r="A46" s="27">
        <v>41</v>
      </c>
      <c r="B46" s="121"/>
      <c r="C46" s="121"/>
      <c r="D46" s="121"/>
      <c r="E46" s="118"/>
      <c r="F46" s="119"/>
      <c r="G46" s="120"/>
      <c r="H46" s="120"/>
      <c r="I46" s="40" t="str">
        <f t="shared" si="0"/>
        <v/>
      </c>
      <c r="J46" s="74" t="str">
        <f t="shared" si="1"/>
        <v/>
      </c>
      <c r="K46" s="125"/>
    </row>
    <row r="47" spans="1:11" ht="29.1" customHeight="1" x14ac:dyDescent="0.25">
      <c r="A47" s="27">
        <v>42</v>
      </c>
      <c r="B47" s="121"/>
      <c r="C47" s="121"/>
      <c r="D47" s="121"/>
      <c r="E47" s="118"/>
      <c r="F47" s="119"/>
      <c r="G47" s="120"/>
      <c r="H47" s="120"/>
      <c r="I47" s="40" t="str">
        <f t="shared" si="0"/>
        <v/>
      </c>
      <c r="J47" s="74" t="str">
        <f t="shared" si="1"/>
        <v/>
      </c>
      <c r="K47" s="125"/>
    </row>
    <row r="48" spans="1:11" ht="29.1" customHeight="1" x14ac:dyDescent="0.25">
      <c r="A48" s="27">
        <v>43</v>
      </c>
      <c r="B48" s="121"/>
      <c r="C48" s="121"/>
      <c r="D48" s="121"/>
      <c r="E48" s="118"/>
      <c r="F48" s="119"/>
      <c r="G48" s="120"/>
      <c r="H48" s="120"/>
      <c r="I48" s="40" t="str">
        <f t="shared" si="0"/>
        <v/>
      </c>
      <c r="J48" s="74" t="str">
        <f t="shared" si="1"/>
        <v/>
      </c>
      <c r="K48" s="125"/>
    </row>
    <row r="49" spans="1:11" ht="29.1" customHeight="1" x14ac:dyDescent="0.25">
      <c r="A49" s="27">
        <v>44</v>
      </c>
      <c r="B49" s="121"/>
      <c r="C49" s="121"/>
      <c r="D49" s="121"/>
      <c r="E49" s="118"/>
      <c r="F49" s="119"/>
      <c r="G49" s="120"/>
      <c r="H49" s="120"/>
      <c r="I49" s="40" t="str">
        <f t="shared" si="0"/>
        <v/>
      </c>
      <c r="J49" s="74" t="str">
        <f t="shared" si="1"/>
        <v/>
      </c>
      <c r="K49" s="125"/>
    </row>
    <row r="50" spans="1:11" ht="29.1" customHeight="1" x14ac:dyDescent="0.25">
      <c r="A50" s="27">
        <v>45</v>
      </c>
      <c r="B50" s="121"/>
      <c r="C50" s="121"/>
      <c r="D50" s="121"/>
      <c r="E50" s="118"/>
      <c r="F50" s="119"/>
      <c r="G50" s="120"/>
      <c r="H50" s="120"/>
      <c r="I50" s="40" t="str">
        <f t="shared" si="0"/>
        <v/>
      </c>
      <c r="J50" s="74" t="str">
        <f t="shared" si="1"/>
        <v/>
      </c>
      <c r="K50" s="125"/>
    </row>
    <row r="51" spans="1:11" ht="29.1" customHeight="1" x14ac:dyDescent="0.25">
      <c r="A51" s="27">
        <v>46</v>
      </c>
      <c r="B51" s="121"/>
      <c r="C51" s="121"/>
      <c r="D51" s="121"/>
      <c r="E51" s="118"/>
      <c r="F51" s="119"/>
      <c r="G51" s="120"/>
      <c r="H51" s="120"/>
      <c r="I51" s="40" t="str">
        <f t="shared" si="0"/>
        <v/>
      </c>
      <c r="J51" s="74" t="str">
        <f t="shared" si="1"/>
        <v/>
      </c>
      <c r="K51" s="125"/>
    </row>
    <row r="52" spans="1:11" ht="29.1" customHeight="1" x14ac:dyDescent="0.25">
      <c r="A52" s="27">
        <v>47</v>
      </c>
      <c r="B52" s="121"/>
      <c r="C52" s="121"/>
      <c r="D52" s="121"/>
      <c r="E52" s="118"/>
      <c r="F52" s="119"/>
      <c r="G52" s="120"/>
      <c r="H52" s="120"/>
      <c r="I52" s="40" t="str">
        <f t="shared" si="0"/>
        <v/>
      </c>
      <c r="J52" s="74" t="str">
        <f t="shared" si="1"/>
        <v/>
      </c>
      <c r="K52" s="125"/>
    </row>
    <row r="53" spans="1:11" ht="29.1" customHeight="1" x14ac:dyDescent="0.25">
      <c r="A53" s="27">
        <v>48</v>
      </c>
      <c r="B53" s="121"/>
      <c r="C53" s="121"/>
      <c r="D53" s="121"/>
      <c r="E53" s="118"/>
      <c r="F53" s="119"/>
      <c r="G53" s="120"/>
      <c r="H53" s="120"/>
      <c r="I53" s="40" t="str">
        <f t="shared" si="0"/>
        <v/>
      </c>
      <c r="J53" s="74" t="str">
        <f t="shared" si="1"/>
        <v/>
      </c>
      <c r="K53" s="125"/>
    </row>
    <row r="54" spans="1:11" ht="29.1" customHeight="1" x14ac:dyDescent="0.25">
      <c r="A54" s="27">
        <v>49</v>
      </c>
      <c r="B54" s="121"/>
      <c r="C54" s="121"/>
      <c r="D54" s="121"/>
      <c r="E54" s="118"/>
      <c r="F54" s="119"/>
      <c r="G54" s="120"/>
      <c r="H54" s="120"/>
      <c r="I54" s="40" t="str">
        <f t="shared" si="0"/>
        <v/>
      </c>
      <c r="J54" s="74" t="str">
        <f t="shared" si="1"/>
        <v/>
      </c>
      <c r="K54" s="125"/>
    </row>
    <row r="55" spans="1:11" ht="29.1" customHeight="1" x14ac:dyDescent="0.25">
      <c r="A55" s="27">
        <v>50</v>
      </c>
      <c r="B55" s="121"/>
      <c r="C55" s="121"/>
      <c r="D55" s="121"/>
      <c r="E55" s="118"/>
      <c r="F55" s="119"/>
      <c r="G55" s="120"/>
      <c r="H55" s="120"/>
      <c r="I55" s="40" t="str">
        <f t="shared" si="0"/>
        <v/>
      </c>
      <c r="J55" s="74" t="str">
        <f t="shared" si="1"/>
        <v/>
      </c>
      <c r="K55" s="125"/>
    </row>
    <row r="56" spans="1:11" ht="29.1" customHeight="1" x14ac:dyDescent="0.25">
      <c r="A56" s="27">
        <v>51</v>
      </c>
      <c r="B56" s="121"/>
      <c r="C56" s="121"/>
      <c r="D56" s="121"/>
      <c r="E56" s="118"/>
      <c r="F56" s="119"/>
      <c r="G56" s="120"/>
      <c r="H56" s="120"/>
      <c r="I56" s="40" t="str">
        <f t="shared" si="0"/>
        <v/>
      </c>
      <c r="J56" s="74" t="str">
        <f t="shared" si="1"/>
        <v/>
      </c>
      <c r="K56" s="125"/>
    </row>
    <row r="57" spans="1:11" ht="29.1" customHeight="1" x14ac:dyDescent="0.25">
      <c r="A57" s="27">
        <v>52</v>
      </c>
      <c r="B57" s="121"/>
      <c r="C57" s="121"/>
      <c r="D57" s="121"/>
      <c r="E57" s="118"/>
      <c r="F57" s="119"/>
      <c r="G57" s="120"/>
      <c r="H57" s="120"/>
      <c r="I57" s="40" t="str">
        <f t="shared" si="0"/>
        <v/>
      </c>
      <c r="J57" s="74" t="str">
        <f t="shared" si="1"/>
        <v/>
      </c>
      <c r="K57" s="125"/>
    </row>
    <row r="58" spans="1:11" ht="29.1" customHeight="1" x14ac:dyDescent="0.25">
      <c r="A58" s="27">
        <v>53</v>
      </c>
      <c r="B58" s="121"/>
      <c r="C58" s="121"/>
      <c r="D58" s="121"/>
      <c r="E58" s="118"/>
      <c r="F58" s="119"/>
      <c r="G58" s="120"/>
      <c r="H58" s="120"/>
      <c r="I58" s="40" t="str">
        <f t="shared" si="0"/>
        <v/>
      </c>
      <c r="J58" s="74" t="str">
        <f t="shared" si="1"/>
        <v/>
      </c>
      <c r="K58" s="125"/>
    </row>
    <row r="59" spans="1:11" ht="29.1" customHeight="1" x14ac:dyDescent="0.25">
      <c r="A59" s="27">
        <v>54</v>
      </c>
      <c r="B59" s="121"/>
      <c r="C59" s="121"/>
      <c r="D59" s="121"/>
      <c r="E59" s="118"/>
      <c r="F59" s="119"/>
      <c r="G59" s="120"/>
      <c r="H59" s="120"/>
      <c r="I59" s="40" t="str">
        <f t="shared" si="0"/>
        <v/>
      </c>
      <c r="J59" s="74" t="str">
        <f t="shared" si="1"/>
        <v/>
      </c>
      <c r="K59" s="125"/>
    </row>
    <row r="60" spans="1:11" ht="29.1" customHeight="1" x14ac:dyDescent="0.25">
      <c r="A60" s="27">
        <v>55</v>
      </c>
      <c r="B60" s="121"/>
      <c r="C60" s="121"/>
      <c r="D60" s="121"/>
      <c r="E60" s="118"/>
      <c r="F60" s="119"/>
      <c r="G60" s="120"/>
      <c r="H60" s="120"/>
      <c r="I60" s="40" t="str">
        <f t="shared" si="0"/>
        <v/>
      </c>
      <c r="J60" s="74" t="str">
        <f t="shared" si="1"/>
        <v/>
      </c>
      <c r="K60" s="125"/>
    </row>
    <row r="61" spans="1:11" ht="29.1" customHeight="1" x14ac:dyDescent="0.25">
      <c r="A61" s="27">
        <v>56</v>
      </c>
      <c r="B61" s="121"/>
      <c r="C61" s="121"/>
      <c r="D61" s="121"/>
      <c r="E61" s="118"/>
      <c r="F61" s="119"/>
      <c r="G61" s="120"/>
      <c r="H61" s="120"/>
      <c r="I61" s="40" t="str">
        <f t="shared" si="0"/>
        <v/>
      </c>
      <c r="J61" s="74" t="str">
        <f t="shared" si="1"/>
        <v/>
      </c>
      <c r="K61" s="125"/>
    </row>
    <row r="62" spans="1:11" ht="29.1" customHeight="1" x14ac:dyDescent="0.25">
      <c r="A62" s="27">
        <v>57</v>
      </c>
      <c r="B62" s="121"/>
      <c r="C62" s="121"/>
      <c r="D62" s="121"/>
      <c r="E62" s="118"/>
      <c r="F62" s="119"/>
      <c r="G62" s="120"/>
      <c r="H62" s="120"/>
      <c r="I62" s="40" t="str">
        <f t="shared" si="0"/>
        <v/>
      </c>
      <c r="J62" s="74" t="str">
        <f t="shared" si="1"/>
        <v/>
      </c>
      <c r="K62" s="125"/>
    </row>
    <row r="63" spans="1:11" ht="29.1" customHeight="1" x14ac:dyDescent="0.25">
      <c r="A63" s="27">
        <v>58</v>
      </c>
      <c r="B63" s="121"/>
      <c r="C63" s="121"/>
      <c r="D63" s="121"/>
      <c r="E63" s="118"/>
      <c r="F63" s="119"/>
      <c r="G63" s="120"/>
      <c r="H63" s="120"/>
      <c r="I63" s="40" t="str">
        <f t="shared" si="0"/>
        <v/>
      </c>
      <c r="J63" s="74" t="str">
        <f t="shared" si="1"/>
        <v/>
      </c>
      <c r="K63" s="125"/>
    </row>
    <row r="64" spans="1:11" ht="29.1" customHeight="1" x14ac:dyDescent="0.25">
      <c r="A64" s="27">
        <v>59</v>
      </c>
      <c r="B64" s="121"/>
      <c r="C64" s="121"/>
      <c r="D64" s="121"/>
      <c r="E64" s="118"/>
      <c r="F64" s="119"/>
      <c r="G64" s="120"/>
      <c r="H64" s="120"/>
      <c r="I64" s="40" t="str">
        <f t="shared" si="0"/>
        <v/>
      </c>
      <c r="J64" s="74" t="str">
        <f t="shared" si="1"/>
        <v/>
      </c>
      <c r="K64" s="125"/>
    </row>
    <row r="65" spans="1:11" ht="29.1" customHeight="1" x14ac:dyDescent="0.25">
      <c r="A65" s="27">
        <v>60</v>
      </c>
      <c r="B65" s="121"/>
      <c r="C65" s="121"/>
      <c r="D65" s="121"/>
      <c r="E65" s="118"/>
      <c r="F65" s="119"/>
      <c r="G65" s="120"/>
      <c r="H65" s="120"/>
      <c r="I65" s="40" t="str">
        <f t="shared" si="0"/>
        <v/>
      </c>
      <c r="J65" s="74" t="str">
        <f t="shared" si="1"/>
        <v/>
      </c>
      <c r="K65" s="125"/>
    </row>
    <row r="66" spans="1:11" ht="29.1" customHeight="1" x14ac:dyDescent="0.25">
      <c r="A66" s="27">
        <v>61</v>
      </c>
      <c r="B66" s="121"/>
      <c r="C66" s="121"/>
      <c r="D66" s="121"/>
      <c r="E66" s="118"/>
      <c r="F66" s="119"/>
      <c r="G66" s="120"/>
      <c r="H66" s="120"/>
      <c r="I66" s="40" t="str">
        <f t="shared" si="0"/>
        <v/>
      </c>
      <c r="J66" s="74" t="str">
        <f t="shared" si="1"/>
        <v/>
      </c>
      <c r="K66" s="125"/>
    </row>
    <row r="67" spans="1:11" ht="29.1" customHeight="1" x14ac:dyDescent="0.25">
      <c r="A67" s="27">
        <v>62</v>
      </c>
      <c r="B67" s="121"/>
      <c r="C67" s="121"/>
      <c r="D67" s="121"/>
      <c r="E67" s="118"/>
      <c r="F67" s="119"/>
      <c r="G67" s="120"/>
      <c r="H67" s="120"/>
      <c r="I67" s="40" t="str">
        <f t="shared" si="0"/>
        <v/>
      </c>
      <c r="J67" s="74" t="str">
        <f t="shared" si="1"/>
        <v/>
      </c>
      <c r="K67" s="125"/>
    </row>
    <row r="68" spans="1:11" ht="29.1" customHeight="1" x14ac:dyDescent="0.25">
      <c r="A68" s="27">
        <v>63</v>
      </c>
      <c r="B68" s="121"/>
      <c r="C68" s="121"/>
      <c r="D68" s="121"/>
      <c r="E68" s="118"/>
      <c r="F68" s="119"/>
      <c r="G68" s="120"/>
      <c r="H68" s="120"/>
      <c r="I68" s="40" t="str">
        <f t="shared" si="0"/>
        <v/>
      </c>
      <c r="J68" s="74" t="str">
        <f t="shared" si="1"/>
        <v/>
      </c>
      <c r="K68" s="125"/>
    </row>
    <row r="69" spans="1:11" ht="29.1" customHeight="1" x14ac:dyDescent="0.25">
      <c r="A69" s="27">
        <v>64</v>
      </c>
      <c r="B69" s="121"/>
      <c r="C69" s="121"/>
      <c r="D69" s="121"/>
      <c r="E69" s="118"/>
      <c r="F69" s="119"/>
      <c r="G69" s="120"/>
      <c r="H69" s="120"/>
      <c r="I69" s="40" t="str">
        <f t="shared" ref="I69:I132" si="2">IF($E69="","",IF(OR(($F69=0),($G69=0)),0,$F69/$G69*$H69))</f>
        <v/>
      </c>
      <c r="J69" s="74" t="str">
        <f t="shared" si="1"/>
        <v/>
      </c>
      <c r="K69" s="125"/>
    </row>
    <row r="70" spans="1:11" ht="29.1" customHeight="1" x14ac:dyDescent="0.25">
      <c r="A70" s="27">
        <v>65</v>
      </c>
      <c r="B70" s="121"/>
      <c r="C70" s="121"/>
      <c r="D70" s="121"/>
      <c r="E70" s="118"/>
      <c r="F70" s="119"/>
      <c r="G70" s="120"/>
      <c r="H70" s="120"/>
      <c r="I70" s="40" t="str">
        <f t="shared" si="2"/>
        <v/>
      </c>
      <c r="J70" s="74" t="str">
        <f t="shared" si="1"/>
        <v/>
      </c>
      <c r="K70" s="125"/>
    </row>
    <row r="71" spans="1:11" ht="29.1" customHeight="1" x14ac:dyDescent="0.25">
      <c r="A71" s="27">
        <v>66</v>
      </c>
      <c r="B71" s="121"/>
      <c r="C71" s="121"/>
      <c r="D71" s="121"/>
      <c r="E71" s="118"/>
      <c r="F71" s="119"/>
      <c r="G71" s="120"/>
      <c r="H71" s="120"/>
      <c r="I71" s="40" t="str">
        <f t="shared" si="2"/>
        <v/>
      </c>
      <c r="J71" s="74" t="str">
        <f t="shared" ref="J71:J134" si="3">IF(H71="","",IF(E71="Assistant administratif et/ou financier",MIN(30000/1607*H71,30000),IF(E71="Chargé de mission",MIN(40000/1607*H71,40000),IF(E71="Coordinateur / chef de projet",MIN(50000/1607*H71,50000),IF(E71="Directeur",MIN(60000/1607*H71,60000))))))</f>
        <v/>
      </c>
      <c r="K71" s="125"/>
    </row>
    <row r="72" spans="1:11" ht="29.1" customHeight="1" x14ac:dyDescent="0.25">
      <c r="A72" s="27">
        <v>67</v>
      </c>
      <c r="B72" s="121"/>
      <c r="C72" s="121"/>
      <c r="D72" s="121"/>
      <c r="E72" s="118"/>
      <c r="F72" s="119"/>
      <c r="G72" s="120"/>
      <c r="H72" s="120"/>
      <c r="I72" s="40" t="str">
        <f t="shared" si="2"/>
        <v/>
      </c>
      <c r="J72" s="74" t="str">
        <f t="shared" si="3"/>
        <v/>
      </c>
      <c r="K72" s="125"/>
    </row>
    <row r="73" spans="1:11" ht="29.1" customHeight="1" x14ac:dyDescent="0.25">
      <c r="A73" s="27">
        <v>68</v>
      </c>
      <c r="B73" s="121"/>
      <c r="C73" s="121"/>
      <c r="D73" s="121"/>
      <c r="E73" s="118"/>
      <c r="F73" s="119"/>
      <c r="G73" s="120"/>
      <c r="H73" s="120"/>
      <c r="I73" s="40" t="str">
        <f t="shared" si="2"/>
        <v/>
      </c>
      <c r="J73" s="74" t="str">
        <f t="shared" si="3"/>
        <v/>
      </c>
      <c r="K73" s="125"/>
    </row>
    <row r="74" spans="1:11" ht="29.1" customHeight="1" x14ac:dyDescent="0.25">
      <c r="A74" s="27">
        <v>69</v>
      </c>
      <c r="B74" s="121"/>
      <c r="C74" s="121"/>
      <c r="D74" s="121"/>
      <c r="E74" s="118"/>
      <c r="F74" s="119"/>
      <c r="G74" s="120"/>
      <c r="H74" s="120"/>
      <c r="I74" s="40" t="str">
        <f t="shared" si="2"/>
        <v/>
      </c>
      <c r="J74" s="74" t="str">
        <f t="shared" si="3"/>
        <v/>
      </c>
      <c r="K74" s="125"/>
    </row>
    <row r="75" spans="1:11" ht="29.1" customHeight="1" x14ac:dyDescent="0.25">
      <c r="A75" s="27">
        <v>70</v>
      </c>
      <c r="B75" s="121"/>
      <c r="C75" s="121"/>
      <c r="D75" s="121"/>
      <c r="E75" s="118"/>
      <c r="F75" s="119"/>
      <c r="G75" s="120"/>
      <c r="H75" s="120"/>
      <c r="I75" s="40" t="str">
        <f t="shared" si="2"/>
        <v/>
      </c>
      <c r="J75" s="74" t="str">
        <f t="shared" si="3"/>
        <v/>
      </c>
      <c r="K75" s="125"/>
    </row>
    <row r="76" spans="1:11" ht="29.1" customHeight="1" x14ac:dyDescent="0.25">
      <c r="A76" s="27">
        <v>71</v>
      </c>
      <c r="B76" s="121"/>
      <c r="C76" s="121"/>
      <c r="D76" s="121"/>
      <c r="E76" s="118"/>
      <c r="F76" s="119"/>
      <c r="G76" s="120"/>
      <c r="H76" s="120"/>
      <c r="I76" s="40" t="str">
        <f t="shared" si="2"/>
        <v/>
      </c>
      <c r="J76" s="74" t="str">
        <f t="shared" si="3"/>
        <v/>
      </c>
      <c r="K76" s="125"/>
    </row>
    <row r="77" spans="1:11" ht="29.1" customHeight="1" x14ac:dyDescent="0.25">
      <c r="A77" s="27">
        <v>72</v>
      </c>
      <c r="B77" s="121"/>
      <c r="C77" s="121"/>
      <c r="D77" s="121"/>
      <c r="E77" s="118"/>
      <c r="F77" s="119"/>
      <c r="G77" s="120"/>
      <c r="H77" s="120"/>
      <c r="I77" s="40" t="str">
        <f t="shared" si="2"/>
        <v/>
      </c>
      <c r="J77" s="74" t="str">
        <f t="shared" si="3"/>
        <v/>
      </c>
      <c r="K77" s="125"/>
    </row>
    <row r="78" spans="1:11" ht="29.1" customHeight="1" x14ac:dyDescent="0.25">
      <c r="A78" s="27">
        <v>73</v>
      </c>
      <c r="B78" s="121"/>
      <c r="C78" s="121"/>
      <c r="D78" s="121"/>
      <c r="E78" s="118"/>
      <c r="F78" s="119"/>
      <c r="G78" s="120"/>
      <c r="H78" s="120"/>
      <c r="I78" s="40" t="str">
        <f t="shared" si="2"/>
        <v/>
      </c>
      <c r="J78" s="74" t="str">
        <f t="shared" si="3"/>
        <v/>
      </c>
      <c r="K78" s="125"/>
    </row>
    <row r="79" spans="1:11" ht="29.1" customHeight="1" x14ac:dyDescent="0.25">
      <c r="A79" s="27">
        <v>74</v>
      </c>
      <c r="B79" s="121"/>
      <c r="C79" s="121"/>
      <c r="D79" s="121"/>
      <c r="E79" s="118"/>
      <c r="F79" s="119"/>
      <c r="G79" s="120"/>
      <c r="H79" s="120"/>
      <c r="I79" s="40" t="str">
        <f t="shared" si="2"/>
        <v/>
      </c>
      <c r="J79" s="74" t="str">
        <f t="shared" si="3"/>
        <v/>
      </c>
      <c r="K79" s="125"/>
    </row>
    <row r="80" spans="1:11" ht="29.1" customHeight="1" x14ac:dyDescent="0.25">
      <c r="A80" s="27">
        <v>75</v>
      </c>
      <c r="B80" s="121"/>
      <c r="C80" s="121"/>
      <c r="D80" s="121"/>
      <c r="E80" s="118"/>
      <c r="F80" s="119"/>
      <c r="G80" s="120"/>
      <c r="H80" s="120"/>
      <c r="I80" s="40" t="str">
        <f t="shared" si="2"/>
        <v/>
      </c>
      <c r="J80" s="74" t="str">
        <f t="shared" si="3"/>
        <v/>
      </c>
      <c r="K80" s="125"/>
    </row>
    <row r="81" spans="1:11" ht="29.1" customHeight="1" x14ac:dyDescent="0.25">
      <c r="A81" s="27">
        <v>76</v>
      </c>
      <c r="B81" s="121"/>
      <c r="C81" s="121"/>
      <c r="D81" s="121"/>
      <c r="E81" s="118"/>
      <c r="F81" s="119"/>
      <c r="G81" s="120"/>
      <c r="H81" s="120"/>
      <c r="I81" s="40" t="str">
        <f t="shared" si="2"/>
        <v/>
      </c>
      <c r="J81" s="74" t="str">
        <f t="shared" si="3"/>
        <v/>
      </c>
      <c r="K81" s="125"/>
    </row>
    <row r="82" spans="1:11" ht="29.1" customHeight="1" x14ac:dyDescent="0.25">
      <c r="A82" s="27">
        <v>77</v>
      </c>
      <c r="B82" s="121"/>
      <c r="C82" s="121"/>
      <c r="D82" s="121"/>
      <c r="E82" s="118"/>
      <c r="F82" s="119"/>
      <c r="G82" s="120"/>
      <c r="H82" s="120"/>
      <c r="I82" s="40" t="str">
        <f t="shared" si="2"/>
        <v/>
      </c>
      <c r="J82" s="74" t="str">
        <f t="shared" si="3"/>
        <v/>
      </c>
      <c r="K82" s="125"/>
    </row>
    <row r="83" spans="1:11" ht="29.1" customHeight="1" x14ac:dyDescent="0.25">
      <c r="A83" s="27">
        <v>78</v>
      </c>
      <c r="B83" s="121"/>
      <c r="C83" s="121"/>
      <c r="D83" s="121"/>
      <c r="E83" s="118"/>
      <c r="F83" s="119"/>
      <c r="G83" s="120"/>
      <c r="H83" s="120"/>
      <c r="I83" s="40" t="str">
        <f t="shared" si="2"/>
        <v/>
      </c>
      <c r="J83" s="74" t="str">
        <f t="shared" si="3"/>
        <v/>
      </c>
      <c r="K83" s="125"/>
    </row>
    <row r="84" spans="1:11" ht="29.1" customHeight="1" x14ac:dyDescent="0.25">
      <c r="A84" s="27">
        <v>79</v>
      </c>
      <c r="B84" s="121"/>
      <c r="C84" s="121"/>
      <c r="D84" s="121"/>
      <c r="E84" s="118"/>
      <c r="F84" s="119"/>
      <c r="G84" s="120"/>
      <c r="H84" s="120"/>
      <c r="I84" s="40" t="str">
        <f t="shared" si="2"/>
        <v/>
      </c>
      <c r="J84" s="74" t="str">
        <f t="shared" si="3"/>
        <v/>
      </c>
      <c r="K84" s="125"/>
    </row>
    <row r="85" spans="1:11" ht="29.1" customHeight="1" x14ac:dyDescent="0.25">
      <c r="A85" s="27">
        <v>80</v>
      </c>
      <c r="B85" s="121"/>
      <c r="C85" s="121"/>
      <c r="D85" s="121"/>
      <c r="E85" s="118"/>
      <c r="F85" s="119"/>
      <c r="G85" s="120"/>
      <c r="H85" s="120"/>
      <c r="I85" s="40" t="str">
        <f t="shared" si="2"/>
        <v/>
      </c>
      <c r="J85" s="74" t="str">
        <f t="shared" si="3"/>
        <v/>
      </c>
      <c r="K85" s="125"/>
    </row>
    <row r="86" spans="1:11" ht="29.1" customHeight="1" x14ac:dyDescent="0.25">
      <c r="A86" s="27">
        <v>81</v>
      </c>
      <c r="B86" s="121"/>
      <c r="C86" s="121"/>
      <c r="D86" s="121"/>
      <c r="E86" s="118"/>
      <c r="F86" s="119"/>
      <c r="G86" s="120"/>
      <c r="H86" s="120"/>
      <c r="I86" s="40" t="str">
        <f t="shared" si="2"/>
        <v/>
      </c>
      <c r="J86" s="74" t="str">
        <f t="shared" si="3"/>
        <v/>
      </c>
      <c r="K86" s="125"/>
    </row>
    <row r="87" spans="1:11" ht="29.1" customHeight="1" x14ac:dyDescent="0.25">
      <c r="A87" s="27">
        <v>82</v>
      </c>
      <c r="B87" s="121"/>
      <c r="C87" s="121"/>
      <c r="D87" s="121"/>
      <c r="E87" s="118"/>
      <c r="F87" s="119"/>
      <c r="G87" s="120"/>
      <c r="H87" s="120"/>
      <c r="I87" s="40" t="str">
        <f t="shared" si="2"/>
        <v/>
      </c>
      <c r="J87" s="74" t="str">
        <f t="shared" si="3"/>
        <v/>
      </c>
      <c r="K87" s="125"/>
    </row>
    <row r="88" spans="1:11" ht="29.1" customHeight="1" x14ac:dyDescent="0.25">
      <c r="A88" s="27">
        <v>83</v>
      </c>
      <c r="B88" s="121"/>
      <c r="C88" s="121"/>
      <c r="D88" s="121"/>
      <c r="E88" s="118"/>
      <c r="F88" s="119"/>
      <c r="G88" s="120"/>
      <c r="H88" s="120"/>
      <c r="I88" s="40" t="str">
        <f t="shared" si="2"/>
        <v/>
      </c>
      <c r="J88" s="74" t="str">
        <f t="shared" si="3"/>
        <v/>
      </c>
      <c r="K88" s="125"/>
    </row>
    <row r="89" spans="1:11" ht="29.1" customHeight="1" x14ac:dyDescent="0.25">
      <c r="A89" s="27">
        <v>84</v>
      </c>
      <c r="B89" s="121"/>
      <c r="C89" s="121"/>
      <c r="D89" s="121"/>
      <c r="E89" s="118"/>
      <c r="F89" s="119"/>
      <c r="G89" s="120"/>
      <c r="H89" s="120"/>
      <c r="I89" s="40" t="str">
        <f t="shared" si="2"/>
        <v/>
      </c>
      <c r="J89" s="74" t="str">
        <f t="shared" si="3"/>
        <v/>
      </c>
      <c r="K89" s="125"/>
    </row>
    <row r="90" spans="1:11" ht="29.1" customHeight="1" x14ac:dyDescent="0.25">
      <c r="A90" s="27">
        <v>85</v>
      </c>
      <c r="B90" s="121"/>
      <c r="C90" s="121"/>
      <c r="D90" s="121"/>
      <c r="E90" s="118"/>
      <c r="F90" s="119"/>
      <c r="G90" s="120"/>
      <c r="H90" s="120"/>
      <c r="I90" s="40" t="str">
        <f t="shared" si="2"/>
        <v/>
      </c>
      <c r="J90" s="74" t="str">
        <f t="shared" si="3"/>
        <v/>
      </c>
      <c r="K90" s="125"/>
    </row>
    <row r="91" spans="1:11" ht="29.1" customHeight="1" x14ac:dyDescent="0.25">
      <c r="A91" s="27">
        <v>86</v>
      </c>
      <c r="B91" s="121"/>
      <c r="C91" s="121"/>
      <c r="D91" s="121"/>
      <c r="E91" s="118"/>
      <c r="F91" s="119"/>
      <c r="G91" s="120"/>
      <c r="H91" s="120"/>
      <c r="I91" s="40" t="str">
        <f t="shared" si="2"/>
        <v/>
      </c>
      <c r="J91" s="74" t="str">
        <f t="shared" si="3"/>
        <v/>
      </c>
      <c r="K91" s="125"/>
    </row>
    <row r="92" spans="1:11" ht="29.1" customHeight="1" x14ac:dyDescent="0.25">
      <c r="A92" s="27">
        <v>87</v>
      </c>
      <c r="B92" s="121"/>
      <c r="C92" s="121"/>
      <c r="D92" s="121"/>
      <c r="E92" s="118"/>
      <c r="F92" s="119"/>
      <c r="G92" s="120"/>
      <c r="H92" s="120"/>
      <c r="I92" s="40" t="str">
        <f t="shared" si="2"/>
        <v/>
      </c>
      <c r="J92" s="74" t="str">
        <f t="shared" si="3"/>
        <v/>
      </c>
      <c r="K92" s="125"/>
    </row>
    <row r="93" spans="1:11" ht="29.1" customHeight="1" x14ac:dyDescent="0.25">
      <c r="A93" s="27">
        <v>88</v>
      </c>
      <c r="B93" s="121"/>
      <c r="C93" s="121"/>
      <c r="D93" s="121"/>
      <c r="E93" s="118"/>
      <c r="F93" s="119"/>
      <c r="G93" s="120"/>
      <c r="H93" s="120"/>
      <c r="I93" s="40" t="str">
        <f t="shared" si="2"/>
        <v/>
      </c>
      <c r="J93" s="74" t="str">
        <f t="shared" si="3"/>
        <v/>
      </c>
      <c r="K93" s="125"/>
    </row>
    <row r="94" spans="1:11" ht="29.1" customHeight="1" x14ac:dyDescent="0.25">
      <c r="A94" s="27">
        <v>89</v>
      </c>
      <c r="B94" s="121"/>
      <c r="C94" s="121"/>
      <c r="D94" s="121"/>
      <c r="E94" s="118"/>
      <c r="F94" s="119"/>
      <c r="G94" s="120"/>
      <c r="H94" s="120"/>
      <c r="I94" s="40" t="str">
        <f t="shared" si="2"/>
        <v/>
      </c>
      <c r="J94" s="74" t="str">
        <f t="shared" si="3"/>
        <v/>
      </c>
      <c r="K94" s="125"/>
    </row>
    <row r="95" spans="1:11" ht="29.1" customHeight="1" x14ac:dyDescent="0.25">
      <c r="A95" s="27">
        <v>90</v>
      </c>
      <c r="B95" s="121"/>
      <c r="C95" s="121"/>
      <c r="D95" s="121"/>
      <c r="E95" s="118"/>
      <c r="F95" s="119"/>
      <c r="G95" s="120"/>
      <c r="H95" s="120"/>
      <c r="I95" s="40" t="str">
        <f t="shared" si="2"/>
        <v/>
      </c>
      <c r="J95" s="74" t="str">
        <f t="shared" si="3"/>
        <v/>
      </c>
      <c r="K95" s="125"/>
    </row>
    <row r="96" spans="1:11" ht="29.1" customHeight="1" x14ac:dyDescent="0.25">
      <c r="A96" s="27">
        <v>91</v>
      </c>
      <c r="B96" s="121"/>
      <c r="C96" s="121"/>
      <c r="D96" s="121"/>
      <c r="E96" s="118"/>
      <c r="F96" s="119"/>
      <c r="G96" s="120"/>
      <c r="H96" s="120"/>
      <c r="I96" s="40" t="str">
        <f t="shared" si="2"/>
        <v/>
      </c>
      <c r="J96" s="74" t="str">
        <f t="shared" si="3"/>
        <v/>
      </c>
      <c r="K96" s="125"/>
    </row>
    <row r="97" spans="1:11" ht="29.1" customHeight="1" x14ac:dyDescent="0.25">
      <c r="A97" s="27">
        <v>92</v>
      </c>
      <c r="B97" s="121"/>
      <c r="C97" s="121"/>
      <c r="D97" s="121"/>
      <c r="E97" s="118"/>
      <c r="F97" s="119"/>
      <c r="G97" s="120"/>
      <c r="H97" s="120"/>
      <c r="I97" s="40" t="str">
        <f t="shared" si="2"/>
        <v/>
      </c>
      <c r="J97" s="74" t="str">
        <f t="shared" si="3"/>
        <v/>
      </c>
      <c r="K97" s="125"/>
    </row>
    <row r="98" spans="1:11" ht="29.1" customHeight="1" x14ac:dyDescent="0.25">
      <c r="A98" s="27">
        <v>93</v>
      </c>
      <c r="B98" s="121"/>
      <c r="C98" s="121"/>
      <c r="D98" s="121"/>
      <c r="E98" s="118"/>
      <c r="F98" s="119"/>
      <c r="G98" s="120"/>
      <c r="H98" s="120"/>
      <c r="I98" s="40" t="str">
        <f t="shared" si="2"/>
        <v/>
      </c>
      <c r="J98" s="74" t="str">
        <f t="shared" si="3"/>
        <v/>
      </c>
      <c r="K98" s="125"/>
    </row>
    <row r="99" spans="1:11" ht="29.1" customHeight="1" x14ac:dyDescent="0.25">
      <c r="A99" s="27">
        <v>94</v>
      </c>
      <c r="B99" s="121"/>
      <c r="C99" s="121"/>
      <c r="D99" s="121"/>
      <c r="E99" s="118"/>
      <c r="F99" s="119"/>
      <c r="G99" s="120"/>
      <c r="H99" s="120"/>
      <c r="I99" s="40" t="str">
        <f t="shared" si="2"/>
        <v/>
      </c>
      <c r="J99" s="74" t="str">
        <f t="shared" si="3"/>
        <v/>
      </c>
      <c r="K99" s="125"/>
    </row>
    <row r="100" spans="1:11" ht="29.1" customHeight="1" x14ac:dyDescent="0.25">
      <c r="A100" s="27">
        <v>95</v>
      </c>
      <c r="B100" s="121"/>
      <c r="C100" s="121"/>
      <c r="D100" s="121"/>
      <c r="E100" s="118"/>
      <c r="F100" s="119"/>
      <c r="G100" s="120"/>
      <c r="H100" s="120"/>
      <c r="I100" s="40" t="str">
        <f t="shared" si="2"/>
        <v/>
      </c>
      <c r="J100" s="74" t="str">
        <f t="shared" si="3"/>
        <v/>
      </c>
      <c r="K100" s="125"/>
    </row>
    <row r="101" spans="1:11" ht="29.1" customHeight="1" x14ac:dyDescent="0.25">
      <c r="A101" s="27">
        <v>96</v>
      </c>
      <c r="B101" s="121"/>
      <c r="C101" s="121"/>
      <c r="D101" s="121"/>
      <c r="E101" s="118"/>
      <c r="F101" s="119"/>
      <c r="G101" s="120"/>
      <c r="H101" s="120"/>
      <c r="I101" s="40" t="str">
        <f t="shared" si="2"/>
        <v/>
      </c>
      <c r="J101" s="74" t="str">
        <f t="shared" si="3"/>
        <v/>
      </c>
      <c r="K101" s="125"/>
    </row>
    <row r="102" spans="1:11" ht="29.1" customHeight="1" x14ac:dyDescent="0.25">
      <c r="A102" s="27">
        <v>97</v>
      </c>
      <c r="B102" s="121"/>
      <c r="C102" s="121"/>
      <c r="D102" s="121"/>
      <c r="E102" s="118"/>
      <c r="F102" s="119"/>
      <c r="G102" s="120"/>
      <c r="H102" s="120"/>
      <c r="I102" s="40" t="str">
        <f t="shared" si="2"/>
        <v/>
      </c>
      <c r="J102" s="74" t="str">
        <f t="shared" si="3"/>
        <v/>
      </c>
      <c r="K102" s="125"/>
    </row>
    <row r="103" spans="1:11" ht="29.1" customHeight="1" x14ac:dyDescent="0.25">
      <c r="A103" s="27">
        <v>98</v>
      </c>
      <c r="B103" s="121"/>
      <c r="C103" s="121"/>
      <c r="D103" s="121"/>
      <c r="E103" s="118"/>
      <c r="F103" s="119"/>
      <c r="G103" s="120"/>
      <c r="H103" s="120"/>
      <c r="I103" s="40" t="str">
        <f t="shared" si="2"/>
        <v/>
      </c>
      <c r="J103" s="74" t="str">
        <f t="shared" si="3"/>
        <v/>
      </c>
      <c r="K103" s="125"/>
    </row>
    <row r="104" spans="1:11" ht="29.1" customHeight="1" x14ac:dyDescent="0.25">
      <c r="A104" s="27">
        <v>99</v>
      </c>
      <c r="B104" s="121"/>
      <c r="C104" s="121"/>
      <c r="D104" s="121"/>
      <c r="E104" s="118"/>
      <c r="F104" s="119"/>
      <c r="G104" s="120"/>
      <c r="H104" s="120"/>
      <c r="I104" s="40" t="str">
        <f t="shared" si="2"/>
        <v/>
      </c>
      <c r="J104" s="74" t="str">
        <f t="shared" si="3"/>
        <v/>
      </c>
      <c r="K104" s="125"/>
    </row>
    <row r="105" spans="1:11" ht="29.1" customHeight="1" x14ac:dyDescent="0.25">
      <c r="A105" s="27">
        <v>100</v>
      </c>
      <c r="B105" s="121"/>
      <c r="C105" s="121"/>
      <c r="D105" s="121"/>
      <c r="E105" s="118"/>
      <c r="F105" s="119"/>
      <c r="G105" s="120"/>
      <c r="H105" s="120"/>
      <c r="I105" s="40" t="str">
        <f t="shared" si="2"/>
        <v/>
      </c>
      <c r="J105" s="74" t="str">
        <f t="shared" si="3"/>
        <v/>
      </c>
      <c r="K105" s="125"/>
    </row>
    <row r="106" spans="1:11" ht="29.1" customHeight="1" x14ac:dyDescent="0.25">
      <c r="A106" s="27">
        <v>101</v>
      </c>
      <c r="B106" s="121"/>
      <c r="C106" s="121"/>
      <c r="D106" s="121"/>
      <c r="E106" s="118"/>
      <c r="F106" s="119"/>
      <c r="G106" s="120"/>
      <c r="H106" s="120"/>
      <c r="I106" s="40" t="str">
        <f t="shared" si="2"/>
        <v/>
      </c>
      <c r="J106" s="74" t="str">
        <f t="shared" si="3"/>
        <v/>
      </c>
      <c r="K106" s="125"/>
    </row>
    <row r="107" spans="1:11" ht="29.1" customHeight="1" x14ac:dyDescent="0.25">
      <c r="A107" s="27">
        <v>102</v>
      </c>
      <c r="B107" s="121"/>
      <c r="C107" s="121"/>
      <c r="D107" s="121"/>
      <c r="E107" s="118"/>
      <c r="F107" s="119"/>
      <c r="G107" s="120"/>
      <c r="H107" s="120"/>
      <c r="I107" s="40" t="str">
        <f t="shared" si="2"/>
        <v/>
      </c>
      <c r="J107" s="74" t="str">
        <f t="shared" si="3"/>
        <v/>
      </c>
      <c r="K107" s="125"/>
    </row>
    <row r="108" spans="1:11" ht="29.1" customHeight="1" x14ac:dyDescent="0.25">
      <c r="A108" s="27">
        <v>103</v>
      </c>
      <c r="B108" s="121"/>
      <c r="C108" s="121"/>
      <c r="D108" s="121"/>
      <c r="E108" s="118"/>
      <c r="F108" s="119"/>
      <c r="G108" s="120"/>
      <c r="H108" s="120"/>
      <c r="I108" s="40" t="str">
        <f t="shared" si="2"/>
        <v/>
      </c>
      <c r="J108" s="74" t="str">
        <f t="shared" si="3"/>
        <v/>
      </c>
      <c r="K108" s="125"/>
    </row>
    <row r="109" spans="1:11" ht="29.1" customHeight="1" x14ac:dyDescent="0.25">
      <c r="A109" s="27">
        <v>104</v>
      </c>
      <c r="B109" s="121"/>
      <c r="C109" s="121"/>
      <c r="D109" s="121"/>
      <c r="E109" s="118"/>
      <c r="F109" s="119"/>
      <c r="G109" s="120"/>
      <c r="H109" s="120"/>
      <c r="I109" s="40" t="str">
        <f t="shared" si="2"/>
        <v/>
      </c>
      <c r="J109" s="74" t="str">
        <f t="shared" si="3"/>
        <v/>
      </c>
      <c r="K109" s="125"/>
    </row>
    <row r="110" spans="1:11" ht="29.1" customHeight="1" x14ac:dyDescent="0.25">
      <c r="A110" s="27">
        <v>105</v>
      </c>
      <c r="B110" s="121"/>
      <c r="C110" s="121"/>
      <c r="D110" s="121"/>
      <c r="E110" s="118"/>
      <c r="F110" s="119"/>
      <c r="G110" s="120"/>
      <c r="H110" s="120"/>
      <c r="I110" s="40" t="str">
        <f t="shared" si="2"/>
        <v/>
      </c>
      <c r="J110" s="74" t="str">
        <f t="shared" si="3"/>
        <v/>
      </c>
      <c r="K110" s="125"/>
    </row>
    <row r="111" spans="1:11" ht="29.1" customHeight="1" x14ac:dyDescent="0.25">
      <c r="A111" s="27">
        <v>106</v>
      </c>
      <c r="B111" s="121"/>
      <c r="C111" s="121"/>
      <c r="D111" s="121"/>
      <c r="E111" s="118"/>
      <c r="F111" s="119"/>
      <c r="G111" s="120"/>
      <c r="H111" s="120"/>
      <c r="I111" s="40" t="str">
        <f t="shared" si="2"/>
        <v/>
      </c>
      <c r="J111" s="74" t="str">
        <f t="shared" si="3"/>
        <v/>
      </c>
      <c r="K111" s="125"/>
    </row>
    <row r="112" spans="1:11" ht="29.1" customHeight="1" x14ac:dyDescent="0.25">
      <c r="A112" s="27">
        <v>107</v>
      </c>
      <c r="B112" s="121"/>
      <c r="C112" s="121"/>
      <c r="D112" s="121"/>
      <c r="E112" s="118"/>
      <c r="F112" s="119"/>
      <c r="G112" s="120"/>
      <c r="H112" s="120"/>
      <c r="I112" s="40" t="str">
        <f t="shared" si="2"/>
        <v/>
      </c>
      <c r="J112" s="74" t="str">
        <f t="shared" si="3"/>
        <v/>
      </c>
      <c r="K112" s="125"/>
    </row>
    <row r="113" spans="1:11" ht="29.1" customHeight="1" x14ac:dyDescent="0.25">
      <c r="A113" s="27">
        <v>108</v>
      </c>
      <c r="B113" s="121"/>
      <c r="C113" s="121"/>
      <c r="D113" s="121"/>
      <c r="E113" s="118"/>
      <c r="F113" s="119"/>
      <c r="G113" s="120"/>
      <c r="H113" s="120"/>
      <c r="I113" s="40" t="str">
        <f t="shared" si="2"/>
        <v/>
      </c>
      <c r="J113" s="74" t="str">
        <f t="shared" si="3"/>
        <v/>
      </c>
      <c r="K113" s="125"/>
    </row>
    <row r="114" spans="1:11" ht="29.1" customHeight="1" x14ac:dyDescent="0.25">
      <c r="A114" s="27">
        <v>109</v>
      </c>
      <c r="B114" s="121"/>
      <c r="C114" s="121"/>
      <c r="D114" s="121"/>
      <c r="E114" s="118"/>
      <c r="F114" s="119"/>
      <c r="G114" s="120"/>
      <c r="H114" s="120"/>
      <c r="I114" s="40" t="str">
        <f t="shared" si="2"/>
        <v/>
      </c>
      <c r="J114" s="74" t="str">
        <f t="shared" si="3"/>
        <v/>
      </c>
      <c r="K114" s="125"/>
    </row>
    <row r="115" spans="1:11" ht="29.1" customHeight="1" x14ac:dyDescent="0.25">
      <c r="A115" s="27">
        <v>110</v>
      </c>
      <c r="B115" s="121"/>
      <c r="C115" s="121"/>
      <c r="D115" s="121"/>
      <c r="E115" s="118"/>
      <c r="F115" s="119"/>
      <c r="G115" s="120"/>
      <c r="H115" s="120"/>
      <c r="I115" s="40" t="str">
        <f t="shared" si="2"/>
        <v/>
      </c>
      <c r="J115" s="74" t="str">
        <f t="shared" si="3"/>
        <v/>
      </c>
      <c r="K115" s="125"/>
    </row>
    <row r="116" spans="1:11" ht="29.1" customHeight="1" x14ac:dyDescent="0.25">
      <c r="A116" s="27">
        <v>111</v>
      </c>
      <c r="B116" s="121"/>
      <c r="C116" s="121"/>
      <c r="D116" s="121"/>
      <c r="E116" s="118"/>
      <c r="F116" s="119"/>
      <c r="G116" s="120"/>
      <c r="H116" s="120"/>
      <c r="I116" s="40" t="str">
        <f t="shared" si="2"/>
        <v/>
      </c>
      <c r="J116" s="74" t="str">
        <f t="shared" si="3"/>
        <v/>
      </c>
      <c r="K116" s="125"/>
    </row>
    <row r="117" spans="1:11" ht="29.1" customHeight="1" x14ac:dyDescent="0.25">
      <c r="A117" s="27">
        <v>112</v>
      </c>
      <c r="B117" s="121"/>
      <c r="C117" s="121"/>
      <c r="D117" s="121"/>
      <c r="E117" s="118"/>
      <c r="F117" s="119"/>
      <c r="G117" s="120"/>
      <c r="H117" s="120"/>
      <c r="I117" s="40" t="str">
        <f t="shared" si="2"/>
        <v/>
      </c>
      <c r="J117" s="74" t="str">
        <f t="shared" si="3"/>
        <v/>
      </c>
      <c r="K117" s="125"/>
    </row>
    <row r="118" spans="1:11" ht="29.1" customHeight="1" x14ac:dyDescent="0.25">
      <c r="A118" s="27">
        <v>113</v>
      </c>
      <c r="B118" s="121"/>
      <c r="C118" s="121"/>
      <c r="D118" s="121"/>
      <c r="E118" s="118"/>
      <c r="F118" s="119"/>
      <c r="G118" s="120"/>
      <c r="H118" s="120"/>
      <c r="I118" s="40" t="str">
        <f t="shared" si="2"/>
        <v/>
      </c>
      <c r="J118" s="74" t="str">
        <f t="shared" si="3"/>
        <v/>
      </c>
      <c r="K118" s="125"/>
    </row>
    <row r="119" spans="1:11" ht="29.1" customHeight="1" x14ac:dyDescent="0.25">
      <c r="A119" s="27">
        <v>114</v>
      </c>
      <c r="B119" s="121"/>
      <c r="C119" s="121"/>
      <c r="D119" s="121"/>
      <c r="E119" s="118"/>
      <c r="F119" s="119"/>
      <c r="G119" s="120"/>
      <c r="H119" s="120"/>
      <c r="I119" s="40" t="str">
        <f t="shared" si="2"/>
        <v/>
      </c>
      <c r="J119" s="74" t="str">
        <f t="shared" si="3"/>
        <v/>
      </c>
      <c r="K119" s="125"/>
    </row>
    <row r="120" spans="1:11" ht="29.1" customHeight="1" x14ac:dyDescent="0.25">
      <c r="A120" s="27">
        <v>115</v>
      </c>
      <c r="B120" s="121"/>
      <c r="C120" s="121"/>
      <c r="D120" s="121"/>
      <c r="E120" s="118"/>
      <c r="F120" s="119"/>
      <c r="G120" s="120"/>
      <c r="H120" s="120"/>
      <c r="I120" s="40" t="str">
        <f t="shared" si="2"/>
        <v/>
      </c>
      <c r="J120" s="74" t="str">
        <f t="shared" si="3"/>
        <v/>
      </c>
      <c r="K120" s="125"/>
    </row>
    <row r="121" spans="1:11" ht="29.1" customHeight="1" x14ac:dyDescent="0.25">
      <c r="A121" s="27">
        <v>116</v>
      </c>
      <c r="B121" s="121"/>
      <c r="C121" s="121"/>
      <c r="D121" s="121"/>
      <c r="E121" s="118"/>
      <c r="F121" s="119"/>
      <c r="G121" s="120"/>
      <c r="H121" s="120"/>
      <c r="I121" s="40" t="str">
        <f t="shared" si="2"/>
        <v/>
      </c>
      <c r="J121" s="74" t="str">
        <f t="shared" si="3"/>
        <v/>
      </c>
      <c r="K121" s="125"/>
    </row>
    <row r="122" spans="1:11" ht="29.1" customHeight="1" x14ac:dyDescent="0.25">
      <c r="A122" s="27">
        <v>117</v>
      </c>
      <c r="B122" s="121"/>
      <c r="C122" s="121"/>
      <c r="D122" s="121"/>
      <c r="E122" s="118"/>
      <c r="F122" s="119"/>
      <c r="G122" s="120"/>
      <c r="H122" s="120"/>
      <c r="I122" s="40" t="str">
        <f t="shared" si="2"/>
        <v/>
      </c>
      <c r="J122" s="74" t="str">
        <f t="shared" si="3"/>
        <v/>
      </c>
      <c r="K122" s="125"/>
    </row>
    <row r="123" spans="1:11" ht="29.1" customHeight="1" x14ac:dyDescent="0.25">
      <c r="A123" s="27">
        <v>118</v>
      </c>
      <c r="B123" s="121"/>
      <c r="C123" s="121"/>
      <c r="D123" s="121"/>
      <c r="E123" s="118"/>
      <c r="F123" s="119"/>
      <c r="G123" s="120"/>
      <c r="H123" s="120"/>
      <c r="I123" s="40" t="str">
        <f t="shared" si="2"/>
        <v/>
      </c>
      <c r="J123" s="74" t="str">
        <f t="shared" si="3"/>
        <v/>
      </c>
      <c r="K123" s="125"/>
    </row>
    <row r="124" spans="1:11" ht="29.1" customHeight="1" x14ac:dyDescent="0.25">
      <c r="A124" s="27">
        <v>119</v>
      </c>
      <c r="B124" s="121"/>
      <c r="C124" s="121"/>
      <c r="D124" s="121"/>
      <c r="E124" s="118"/>
      <c r="F124" s="119"/>
      <c r="G124" s="120"/>
      <c r="H124" s="120"/>
      <c r="I124" s="40" t="str">
        <f t="shared" si="2"/>
        <v/>
      </c>
      <c r="J124" s="74" t="str">
        <f t="shared" si="3"/>
        <v/>
      </c>
      <c r="K124" s="125"/>
    </row>
    <row r="125" spans="1:11" ht="29.1" customHeight="1" x14ac:dyDescent="0.25">
      <c r="A125" s="27">
        <v>120</v>
      </c>
      <c r="B125" s="121"/>
      <c r="C125" s="121"/>
      <c r="D125" s="121"/>
      <c r="E125" s="118"/>
      <c r="F125" s="119"/>
      <c r="G125" s="120"/>
      <c r="H125" s="120"/>
      <c r="I125" s="40" t="str">
        <f t="shared" si="2"/>
        <v/>
      </c>
      <c r="J125" s="74" t="str">
        <f t="shared" si="3"/>
        <v/>
      </c>
      <c r="K125" s="125"/>
    </row>
    <row r="126" spans="1:11" ht="29.1" customHeight="1" x14ac:dyDescent="0.25">
      <c r="A126" s="27">
        <v>121</v>
      </c>
      <c r="B126" s="121"/>
      <c r="C126" s="121"/>
      <c r="D126" s="121"/>
      <c r="E126" s="118"/>
      <c r="F126" s="119"/>
      <c r="G126" s="120"/>
      <c r="H126" s="120"/>
      <c r="I126" s="40" t="str">
        <f t="shared" si="2"/>
        <v/>
      </c>
      <c r="J126" s="74" t="str">
        <f t="shared" si="3"/>
        <v/>
      </c>
      <c r="K126" s="125"/>
    </row>
    <row r="127" spans="1:11" ht="29.1" customHeight="1" x14ac:dyDescent="0.25">
      <c r="A127" s="27">
        <v>122</v>
      </c>
      <c r="B127" s="121"/>
      <c r="C127" s="121"/>
      <c r="D127" s="121"/>
      <c r="E127" s="118"/>
      <c r="F127" s="119"/>
      <c r="G127" s="120"/>
      <c r="H127" s="120"/>
      <c r="I127" s="40" t="str">
        <f t="shared" si="2"/>
        <v/>
      </c>
      <c r="J127" s="74" t="str">
        <f t="shared" si="3"/>
        <v/>
      </c>
      <c r="K127" s="125"/>
    </row>
    <row r="128" spans="1:11" ht="29.1" customHeight="1" x14ac:dyDescent="0.25">
      <c r="A128" s="27">
        <v>123</v>
      </c>
      <c r="B128" s="121"/>
      <c r="C128" s="121"/>
      <c r="D128" s="121"/>
      <c r="E128" s="118"/>
      <c r="F128" s="119"/>
      <c r="G128" s="120"/>
      <c r="H128" s="120"/>
      <c r="I128" s="40" t="str">
        <f t="shared" si="2"/>
        <v/>
      </c>
      <c r="J128" s="74" t="str">
        <f t="shared" si="3"/>
        <v/>
      </c>
      <c r="K128" s="125"/>
    </row>
    <row r="129" spans="1:11" ht="29.1" customHeight="1" x14ac:dyDescent="0.25">
      <c r="A129" s="27">
        <v>124</v>
      </c>
      <c r="B129" s="121"/>
      <c r="C129" s="121"/>
      <c r="D129" s="121"/>
      <c r="E129" s="118"/>
      <c r="F129" s="119"/>
      <c r="G129" s="120"/>
      <c r="H129" s="120"/>
      <c r="I129" s="40" t="str">
        <f t="shared" si="2"/>
        <v/>
      </c>
      <c r="J129" s="74" t="str">
        <f t="shared" si="3"/>
        <v/>
      </c>
      <c r="K129" s="125"/>
    </row>
    <row r="130" spans="1:11" ht="29.1" customHeight="1" x14ac:dyDescent="0.25">
      <c r="A130" s="27">
        <v>125</v>
      </c>
      <c r="B130" s="121"/>
      <c r="C130" s="121"/>
      <c r="D130" s="121"/>
      <c r="E130" s="118"/>
      <c r="F130" s="119"/>
      <c r="G130" s="120"/>
      <c r="H130" s="120"/>
      <c r="I130" s="40" t="str">
        <f t="shared" si="2"/>
        <v/>
      </c>
      <c r="J130" s="74" t="str">
        <f t="shared" si="3"/>
        <v/>
      </c>
      <c r="K130" s="125"/>
    </row>
    <row r="131" spans="1:11" ht="29.1" customHeight="1" x14ac:dyDescent="0.25">
      <c r="A131" s="27">
        <v>126</v>
      </c>
      <c r="B131" s="121"/>
      <c r="C131" s="121"/>
      <c r="D131" s="121"/>
      <c r="E131" s="118"/>
      <c r="F131" s="119"/>
      <c r="G131" s="120"/>
      <c r="H131" s="120"/>
      <c r="I131" s="40" t="str">
        <f t="shared" si="2"/>
        <v/>
      </c>
      <c r="J131" s="74" t="str">
        <f t="shared" si="3"/>
        <v/>
      </c>
      <c r="K131" s="125"/>
    </row>
    <row r="132" spans="1:11" ht="29.1" customHeight="1" x14ac:dyDescent="0.25">
      <c r="A132" s="27">
        <v>127</v>
      </c>
      <c r="B132" s="121"/>
      <c r="C132" s="121"/>
      <c r="D132" s="121"/>
      <c r="E132" s="118"/>
      <c r="F132" s="119"/>
      <c r="G132" s="120"/>
      <c r="H132" s="120"/>
      <c r="I132" s="40" t="str">
        <f t="shared" si="2"/>
        <v/>
      </c>
      <c r="J132" s="74" t="str">
        <f t="shared" si="3"/>
        <v/>
      </c>
      <c r="K132" s="125"/>
    </row>
    <row r="133" spans="1:11" ht="29.1" customHeight="1" x14ac:dyDescent="0.25">
      <c r="A133" s="27">
        <v>128</v>
      </c>
      <c r="B133" s="121"/>
      <c r="C133" s="121"/>
      <c r="D133" s="121"/>
      <c r="E133" s="118"/>
      <c r="F133" s="119"/>
      <c r="G133" s="120"/>
      <c r="H133" s="120"/>
      <c r="I133" s="40" t="str">
        <f t="shared" ref="I133:I196" si="4">IF($E133="","",IF(OR(($F133=0),($G133=0)),0,$F133/$G133*$H133))</f>
        <v/>
      </c>
      <c r="J133" s="74" t="str">
        <f t="shared" si="3"/>
        <v/>
      </c>
      <c r="K133" s="125"/>
    </row>
    <row r="134" spans="1:11" ht="29.1" customHeight="1" x14ac:dyDescent="0.25">
      <c r="A134" s="27">
        <v>129</v>
      </c>
      <c r="B134" s="121"/>
      <c r="C134" s="121"/>
      <c r="D134" s="121"/>
      <c r="E134" s="118"/>
      <c r="F134" s="119"/>
      <c r="G134" s="120"/>
      <c r="H134" s="120"/>
      <c r="I134" s="40" t="str">
        <f t="shared" si="4"/>
        <v/>
      </c>
      <c r="J134" s="74" t="str">
        <f t="shared" si="3"/>
        <v/>
      </c>
      <c r="K134" s="125"/>
    </row>
    <row r="135" spans="1:11" ht="29.1" customHeight="1" x14ac:dyDescent="0.25">
      <c r="A135" s="27">
        <v>130</v>
      </c>
      <c r="B135" s="121"/>
      <c r="C135" s="121"/>
      <c r="D135" s="121"/>
      <c r="E135" s="118"/>
      <c r="F135" s="119"/>
      <c r="G135" s="120"/>
      <c r="H135" s="120"/>
      <c r="I135" s="40" t="str">
        <f t="shared" si="4"/>
        <v/>
      </c>
      <c r="J135" s="74" t="str">
        <f t="shared" ref="J135:J198" si="5">IF(H135="","",IF(E135="Assistant administratif et/ou financier",MIN(30000/1607*H135,30000),IF(E135="Chargé de mission",MIN(40000/1607*H135,40000),IF(E135="Coordinateur / chef de projet",MIN(50000/1607*H135,50000),IF(E135="Directeur",MIN(60000/1607*H135,60000))))))</f>
        <v/>
      </c>
      <c r="K135" s="125"/>
    </row>
    <row r="136" spans="1:11" ht="29.1" customHeight="1" x14ac:dyDescent="0.25">
      <c r="A136" s="27">
        <v>131</v>
      </c>
      <c r="B136" s="121"/>
      <c r="C136" s="121"/>
      <c r="D136" s="121"/>
      <c r="E136" s="118"/>
      <c r="F136" s="119"/>
      <c r="G136" s="120"/>
      <c r="H136" s="120"/>
      <c r="I136" s="40" t="str">
        <f t="shared" si="4"/>
        <v/>
      </c>
      <c r="J136" s="74" t="str">
        <f t="shared" si="5"/>
        <v/>
      </c>
      <c r="K136" s="125"/>
    </row>
    <row r="137" spans="1:11" ht="29.1" customHeight="1" x14ac:dyDescent="0.25">
      <c r="A137" s="27">
        <v>132</v>
      </c>
      <c r="B137" s="121"/>
      <c r="C137" s="121"/>
      <c r="D137" s="121"/>
      <c r="E137" s="118"/>
      <c r="F137" s="119"/>
      <c r="G137" s="120"/>
      <c r="H137" s="120"/>
      <c r="I137" s="40" t="str">
        <f t="shared" si="4"/>
        <v/>
      </c>
      <c r="J137" s="74" t="str">
        <f t="shared" si="5"/>
        <v/>
      </c>
      <c r="K137" s="125"/>
    </row>
    <row r="138" spans="1:11" ht="29.1" customHeight="1" x14ac:dyDescent="0.25">
      <c r="A138" s="27">
        <v>133</v>
      </c>
      <c r="B138" s="121"/>
      <c r="C138" s="121"/>
      <c r="D138" s="121"/>
      <c r="E138" s="118"/>
      <c r="F138" s="119"/>
      <c r="G138" s="120"/>
      <c r="H138" s="120"/>
      <c r="I138" s="40" t="str">
        <f t="shared" si="4"/>
        <v/>
      </c>
      <c r="J138" s="74" t="str">
        <f t="shared" si="5"/>
        <v/>
      </c>
      <c r="K138" s="125"/>
    </row>
    <row r="139" spans="1:11" ht="29.1" customHeight="1" x14ac:dyDescent="0.25">
      <c r="A139" s="27">
        <v>134</v>
      </c>
      <c r="B139" s="121"/>
      <c r="C139" s="121"/>
      <c r="D139" s="121"/>
      <c r="E139" s="118"/>
      <c r="F139" s="119"/>
      <c r="G139" s="120"/>
      <c r="H139" s="120"/>
      <c r="I139" s="40" t="str">
        <f t="shared" si="4"/>
        <v/>
      </c>
      <c r="J139" s="74" t="str">
        <f t="shared" si="5"/>
        <v/>
      </c>
      <c r="K139" s="125"/>
    </row>
    <row r="140" spans="1:11" ht="29.1" customHeight="1" x14ac:dyDescent="0.25">
      <c r="A140" s="27">
        <v>135</v>
      </c>
      <c r="B140" s="121"/>
      <c r="C140" s="121"/>
      <c r="D140" s="121"/>
      <c r="E140" s="118"/>
      <c r="F140" s="119"/>
      <c r="G140" s="120"/>
      <c r="H140" s="120"/>
      <c r="I140" s="40" t="str">
        <f t="shared" si="4"/>
        <v/>
      </c>
      <c r="J140" s="74" t="str">
        <f t="shared" si="5"/>
        <v/>
      </c>
      <c r="K140" s="125"/>
    </row>
    <row r="141" spans="1:11" ht="29.1" customHeight="1" x14ac:dyDescent="0.25">
      <c r="A141" s="27">
        <v>136</v>
      </c>
      <c r="B141" s="121"/>
      <c r="C141" s="121"/>
      <c r="D141" s="121"/>
      <c r="E141" s="118"/>
      <c r="F141" s="119"/>
      <c r="G141" s="120"/>
      <c r="H141" s="120"/>
      <c r="I141" s="40" t="str">
        <f t="shared" si="4"/>
        <v/>
      </c>
      <c r="J141" s="74" t="str">
        <f t="shared" si="5"/>
        <v/>
      </c>
      <c r="K141" s="125"/>
    </row>
    <row r="142" spans="1:11" ht="29.1" customHeight="1" x14ac:dyDescent="0.25">
      <c r="A142" s="27">
        <v>137</v>
      </c>
      <c r="B142" s="121"/>
      <c r="C142" s="121"/>
      <c r="D142" s="121"/>
      <c r="E142" s="118"/>
      <c r="F142" s="119"/>
      <c r="G142" s="120"/>
      <c r="H142" s="120"/>
      <c r="I142" s="40" t="str">
        <f t="shared" si="4"/>
        <v/>
      </c>
      <c r="J142" s="74" t="str">
        <f t="shared" si="5"/>
        <v/>
      </c>
      <c r="K142" s="125"/>
    </row>
    <row r="143" spans="1:11" ht="29.1" customHeight="1" x14ac:dyDescent="0.25">
      <c r="A143" s="27">
        <v>138</v>
      </c>
      <c r="B143" s="121"/>
      <c r="C143" s="121"/>
      <c r="D143" s="121"/>
      <c r="E143" s="118"/>
      <c r="F143" s="119"/>
      <c r="G143" s="120"/>
      <c r="H143" s="120"/>
      <c r="I143" s="40" t="str">
        <f t="shared" si="4"/>
        <v/>
      </c>
      <c r="J143" s="74" t="str">
        <f t="shared" si="5"/>
        <v/>
      </c>
      <c r="K143" s="125"/>
    </row>
    <row r="144" spans="1:11" ht="29.1" customHeight="1" x14ac:dyDescent="0.25">
      <c r="A144" s="27">
        <v>139</v>
      </c>
      <c r="B144" s="121"/>
      <c r="C144" s="121"/>
      <c r="D144" s="121"/>
      <c r="E144" s="118"/>
      <c r="F144" s="119"/>
      <c r="G144" s="120"/>
      <c r="H144" s="120"/>
      <c r="I144" s="40" t="str">
        <f t="shared" si="4"/>
        <v/>
      </c>
      <c r="J144" s="74" t="str">
        <f t="shared" si="5"/>
        <v/>
      </c>
      <c r="K144" s="125"/>
    </row>
    <row r="145" spans="1:11" ht="29.1" customHeight="1" x14ac:dyDescent="0.25">
      <c r="A145" s="27">
        <v>140</v>
      </c>
      <c r="B145" s="121"/>
      <c r="C145" s="121"/>
      <c r="D145" s="121"/>
      <c r="E145" s="118"/>
      <c r="F145" s="119"/>
      <c r="G145" s="120"/>
      <c r="H145" s="120"/>
      <c r="I145" s="40" t="str">
        <f t="shared" si="4"/>
        <v/>
      </c>
      <c r="J145" s="74" t="str">
        <f t="shared" si="5"/>
        <v/>
      </c>
      <c r="K145" s="125"/>
    </row>
    <row r="146" spans="1:11" ht="29.1" customHeight="1" x14ac:dyDescent="0.25">
      <c r="A146" s="27">
        <v>141</v>
      </c>
      <c r="B146" s="121"/>
      <c r="C146" s="121"/>
      <c r="D146" s="121"/>
      <c r="E146" s="118"/>
      <c r="F146" s="119"/>
      <c r="G146" s="120"/>
      <c r="H146" s="120"/>
      <c r="I146" s="40" t="str">
        <f t="shared" si="4"/>
        <v/>
      </c>
      <c r="J146" s="74" t="str">
        <f t="shared" si="5"/>
        <v/>
      </c>
      <c r="K146" s="125"/>
    </row>
    <row r="147" spans="1:11" ht="29.1" customHeight="1" x14ac:dyDescent="0.25">
      <c r="A147" s="27">
        <v>142</v>
      </c>
      <c r="B147" s="121"/>
      <c r="C147" s="121"/>
      <c r="D147" s="121"/>
      <c r="E147" s="118"/>
      <c r="F147" s="119"/>
      <c r="G147" s="120"/>
      <c r="H147" s="120"/>
      <c r="I147" s="40" t="str">
        <f t="shared" si="4"/>
        <v/>
      </c>
      <c r="J147" s="74" t="str">
        <f t="shared" si="5"/>
        <v/>
      </c>
      <c r="K147" s="125"/>
    </row>
    <row r="148" spans="1:11" ht="29.1" customHeight="1" x14ac:dyDescent="0.25">
      <c r="A148" s="27">
        <v>143</v>
      </c>
      <c r="B148" s="121"/>
      <c r="C148" s="121"/>
      <c r="D148" s="121"/>
      <c r="E148" s="118"/>
      <c r="F148" s="119"/>
      <c r="G148" s="120"/>
      <c r="H148" s="120"/>
      <c r="I148" s="40" t="str">
        <f t="shared" si="4"/>
        <v/>
      </c>
      <c r="J148" s="74" t="str">
        <f t="shared" si="5"/>
        <v/>
      </c>
      <c r="K148" s="125"/>
    </row>
    <row r="149" spans="1:11" ht="29.1" customHeight="1" x14ac:dyDescent="0.25">
      <c r="A149" s="27">
        <v>144</v>
      </c>
      <c r="B149" s="121"/>
      <c r="C149" s="121"/>
      <c r="D149" s="121"/>
      <c r="E149" s="118"/>
      <c r="F149" s="119"/>
      <c r="G149" s="120"/>
      <c r="H149" s="120"/>
      <c r="I149" s="40" t="str">
        <f t="shared" si="4"/>
        <v/>
      </c>
      <c r="J149" s="74" t="str">
        <f t="shared" si="5"/>
        <v/>
      </c>
      <c r="K149" s="125"/>
    </row>
    <row r="150" spans="1:11" ht="29.1" customHeight="1" x14ac:dyDescent="0.25">
      <c r="A150" s="27">
        <v>145</v>
      </c>
      <c r="B150" s="121"/>
      <c r="C150" s="121"/>
      <c r="D150" s="121"/>
      <c r="E150" s="118"/>
      <c r="F150" s="119"/>
      <c r="G150" s="120"/>
      <c r="H150" s="120"/>
      <c r="I150" s="40" t="str">
        <f t="shared" si="4"/>
        <v/>
      </c>
      <c r="J150" s="74" t="str">
        <f t="shared" si="5"/>
        <v/>
      </c>
      <c r="K150" s="125"/>
    </row>
    <row r="151" spans="1:11" ht="29.1" customHeight="1" x14ac:dyDescent="0.25">
      <c r="A151" s="27">
        <v>146</v>
      </c>
      <c r="B151" s="121"/>
      <c r="C151" s="121"/>
      <c r="D151" s="121"/>
      <c r="E151" s="118"/>
      <c r="F151" s="119"/>
      <c r="G151" s="120"/>
      <c r="H151" s="120"/>
      <c r="I151" s="40" t="str">
        <f t="shared" si="4"/>
        <v/>
      </c>
      <c r="J151" s="74" t="str">
        <f t="shared" si="5"/>
        <v/>
      </c>
      <c r="K151" s="125"/>
    </row>
    <row r="152" spans="1:11" ht="29.1" customHeight="1" x14ac:dyDescent="0.25">
      <c r="A152" s="27">
        <v>147</v>
      </c>
      <c r="B152" s="121"/>
      <c r="C152" s="121"/>
      <c r="D152" s="121"/>
      <c r="E152" s="118"/>
      <c r="F152" s="119"/>
      <c r="G152" s="120"/>
      <c r="H152" s="120"/>
      <c r="I152" s="40" t="str">
        <f t="shared" si="4"/>
        <v/>
      </c>
      <c r="J152" s="74" t="str">
        <f t="shared" si="5"/>
        <v/>
      </c>
      <c r="K152" s="125"/>
    </row>
    <row r="153" spans="1:11" ht="29.1" customHeight="1" x14ac:dyDescent="0.25">
      <c r="A153" s="27">
        <v>148</v>
      </c>
      <c r="B153" s="121"/>
      <c r="C153" s="121"/>
      <c r="D153" s="121"/>
      <c r="E153" s="118"/>
      <c r="F153" s="119"/>
      <c r="G153" s="120"/>
      <c r="H153" s="120"/>
      <c r="I153" s="40" t="str">
        <f t="shared" si="4"/>
        <v/>
      </c>
      <c r="J153" s="74" t="str">
        <f t="shared" si="5"/>
        <v/>
      </c>
      <c r="K153" s="125"/>
    </row>
    <row r="154" spans="1:11" ht="29.1" customHeight="1" x14ac:dyDescent="0.25">
      <c r="A154" s="27">
        <v>149</v>
      </c>
      <c r="B154" s="121"/>
      <c r="C154" s="121"/>
      <c r="D154" s="121"/>
      <c r="E154" s="118"/>
      <c r="F154" s="119"/>
      <c r="G154" s="120"/>
      <c r="H154" s="120"/>
      <c r="I154" s="40" t="str">
        <f t="shared" si="4"/>
        <v/>
      </c>
      <c r="J154" s="74" t="str">
        <f t="shared" si="5"/>
        <v/>
      </c>
      <c r="K154" s="125"/>
    </row>
    <row r="155" spans="1:11" ht="29.1" customHeight="1" x14ac:dyDescent="0.25">
      <c r="A155" s="27">
        <v>150</v>
      </c>
      <c r="B155" s="121"/>
      <c r="C155" s="121"/>
      <c r="D155" s="121"/>
      <c r="E155" s="118"/>
      <c r="F155" s="119"/>
      <c r="G155" s="120"/>
      <c r="H155" s="120"/>
      <c r="I155" s="40" t="str">
        <f t="shared" si="4"/>
        <v/>
      </c>
      <c r="J155" s="74" t="str">
        <f t="shared" si="5"/>
        <v/>
      </c>
      <c r="K155" s="125"/>
    </row>
    <row r="156" spans="1:11" ht="29.1" customHeight="1" x14ac:dyDescent="0.25">
      <c r="A156" s="27">
        <v>151</v>
      </c>
      <c r="B156" s="121"/>
      <c r="C156" s="121"/>
      <c r="D156" s="121"/>
      <c r="E156" s="118"/>
      <c r="F156" s="119"/>
      <c r="G156" s="120"/>
      <c r="H156" s="120"/>
      <c r="I156" s="40" t="str">
        <f t="shared" si="4"/>
        <v/>
      </c>
      <c r="J156" s="74" t="str">
        <f t="shared" si="5"/>
        <v/>
      </c>
      <c r="K156" s="125"/>
    </row>
    <row r="157" spans="1:11" ht="29.1" customHeight="1" x14ac:dyDescent="0.25">
      <c r="A157" s="27">
        <v>152</v>
      </c>
      <c r="B157" s="121"/>
      <c r="C157" s="121"/>
      <c r="D157" s="121"/>
      <c r="E157" s="118"/>
      <c r="F157" s="119"/>
      <c r="G157" s="120"/>
      <c r="H157" s="120"/>
      <c r="I157" s="40" t="str">
        <f t="shared" si="4"/>
        <v/>
      </c>
      <c r="J157" s="74" t="str">
        <f t="shared" si="5"/>
        <v/>
      </c>
      <c r="K157" s="125"/>
    </row>
    <row r="158" spans="1:11" ht="29.1" customHeight="1" x14ac:dyDescent="0.25">
      <c r="A158" s="27">
        <v>153</v>
      </c>
      <c r="B158" s="121"/>
      <c r="C158" s="121"/>
      <c r="D158" s="121"/>
      <c r="E158" s="118"/>
      <c r="F158" s="119"/>
      <c r="G158" s="120"/>
      <c r="H158" s="120"/>
      <c r="I158" s="40" t="str">
        <f t="shared" si="4"/>
        <v/>
      </c>
      <c r="J158" s="74" t="str">
        <f t="shared" si="5"/>
        <v/>
      </c>
      <c r="K158" s="125"/>
    </row>
    <row r="159" spans="1:11" ht="29.1" customHeight="1" x14ac:dyDescent="0.25">
      <c r="A159" s="27">
        <v>154</v>
      </c>
      <c r="B159" s="121"/>
      <c r="C159" s="121"/>
      <c r="D159" s="121"/>
      <c r="E159" s="118"/>
      <c r="F159" s="119"/>
      <c r="G159" s="120"/>
      <c r="H159" s="120"/>
      <c r="I159" s="40" t="str">
        <f t="shared" si="4"/>
        <v/>
      </c>
      <c r="J159" s="74" t="str">
        <f t="shared" si="5"/>
        <v/>
      </c>
      <c r="K159" s="125"/>
    </row>
    <row r="160" spans="1:11" ht="29.1" customHeight="1" x14ac:dyDescent="0.25">
      <c r="A160" s="27">
        <v>155</v>
      </c>
      <c r="B160" s="121"/>
      <c r="C160" s="121"/>
      <c r="D160" s="121"/>
      <c r="E160" s="118"/>
      <c r="F160" s="119"/>
      <c r="G160" s="120"/>
      <c r="H160" s="120"/>
      <c r="I160" s="40" t="str">
        <f t="shared" si="4"/>
        <v/>
      </c>
      <c r="J160" s="74" t="str">
        <f t="shared" si="5"/>
        <v/>
      </c>
      <c r="K160" s="125"/>
    </row>
    <row r="161" spans="1:11" ht="29.1" customHeight="1" x14ac:dyDescent="0.25">
      <c r="A161" s="27">
        <v>156</v>
      </c>
      <c r="B161" s="121"/>
      <c r="C161" s="121"/>
      <c r="D161" s="121"/>
      <c r="E161" s="118"/>
      <c r="F161" s="119"/>
      <c r="G161" s="120"/>
      <c r="H161" s="120"/>
      <c r="I161" s="40" t="str">
        <f t="shared" si="4"/>
        <v/>
      </c>
      <c r="J161" s="74" t="str">
        <f t="shared" si="5"/>
        <v/>
      </c>
      <c r="K161" s="125"/>
    </row>
    <row r="162" spans="1:11" ht="29.1" customHeight="1" x14ac:dyDescent="0.25">
      <c r="A162" s="27">
        <v>157</v>
      </c>
      <c r="B162" s="121"/>
      <c r="C162" s="121"/>
      <c r="D162" s="121"/>
      <c r="E162" s="118"/>
      <c r="F162" s="119"/>
      <c r="G162" s="120"/>
      <c r="H162" s="120"/>
      <c r="I162" s="40" t="str">
        <f t="shared" si="4"/>
        <v/>
      </c>
      <c r="J162" s="74" t="str">
        <f t="shared" si="5"/>
        <v/>
      </c>
      <c r="K162" s="125"/>
    </row>
    <row r="163" spans="1:11" ht="29.1" customHeight="1" x14ac:dyDescent="0.25">
      <c r="A163" s="27">
        <v>158</v>
      </c>
      <c r="B163" s="121"/>
      <c r="C163" s="121"/>
      <c r="D163" s="121"/>
      <c r="E163" s="118"/>
      <c r="F163" s="119"/>
      <c r="G163" s="120"/>
      <c r="H163" s="120"/>
      <c r="I163" s="40" t="str">
        <f t="shared" si="4"/>
        <v/>
      </c>
      <c r="J163" s="74" t="str">
        <f t="shared" si="5"/>
        <v/>
      </c>
      <c r="K163" s="125"/>
    </row>
    <row r="164" spans="1:11" ht="29.1" customHeight="1" x14ac:dyDescent="0.25">
      <c r="A164" s="27">
        <v>159</v>
      </c>
      <c r="B164" s="121"/>
      <c r="C164" s="121"/>
      <c r="D164" s="121"/>
      <c r="E164" s="118"/>
      <c r="F164" s="119"/>
      <c r="G164" s="120"/>
      <c r="H164" s="120"/>
      <c r="I164" s="40" t="str">
        <f t="shared" si="4"/>
        <v/>
      </c>
      <c r="J164" s="74" t="str">
        <f t="shared" si="5"/>
        <v/>
      </c>
      <c r="K164" s="125"/>
    </row>
    <row r="165" spans="1:11" ht="29.1" customHeight="1" x14ac:dyDescent="0.25">
      <c r="A165" s="27">
        <v>160</v>
      </c>
      <c r="B165" s="121"/>
      <c r="C165" s="121"/>
      <c r="D165" s="121"/>
      <c r="E165" s="118"/>
      <c r="F165" s="119"/>
      <c r="G165" s="120"/>
      <c r="H165" s="120"/>
      <c r="I165" s="40" t="str">
        <f t="shared" si="4"/>
        <v/>
      </c>
      <c r="J165" s="74" t="str">
        <f t="shared" si="5"/>
        <v/>
      </c>
      <c r="K165" s="125"/>
    </row>
    <row r="166" spans="1:11" ht="29.1" customHeight="1" x14ac:dyDescent="0.25">
      <c r="A166" s="27">
        <v>161</v>
      </c>
      <c r="B166" s="121"/>
      <c r="C166" s="121"/>
      <c r="D166" s="121"/>
      <c r="E166" s="118"/>
      <c r="F166" s="119"/>
      <c r="G166" s="120"/>
      <c r="H166" s="120"/>
      <c r="I166" s="40" t="str">
        <f t="shared" si="4"/>
        <v/>
      </c>
      <c r="J166" s="74" t="str">
        <f t="shared" si="5"/>
        <v/>
      </c>
      <c r="K166" s="125"/>
    </row>
    <row r="167" spans="1:11" ht="29.1" customHeight="1" x14ac:dyDescent="0.25">
      <c r="A167" s="27">
        <v>162</v>
      </c>
      <c r="B167" s="121"/>
      <c r="C167" s="121"/>
      <c r="D167" s="121"/>
      <c r="E167" s="118"/>
      <c r="F167" s="119"/>
      <c r="G167" s="120"/>
      <c r="H167" s="120"/>
      <c r="I167" s="40" t="str">
        <f t="shared" si="4"/>
        <v/>
      </c>
      <c r="J167" s="74" t="str">
        <f t="shared" si="5"/>
        <v/>
      </c>
      <c r="K167" s="125"/>
    </row>
    <row r="168" spans="1:11" ht="29.1" customHeight="1" x14ac:dyDescent="0.25">
      <c r="A168" s="27">
        <v>163</v>
      </c>
      <c r="B168" s="121"/>
      <c r="C168" s="121"/>
      <c r="D168" s="121"/>
      <c r="E168" s="118"/>
      <c r="F168" s="119"/>
      <c r="G168" s="120"/>
      <c r="H168" s="120"/>
      <c r="I168" s="40" t="str">
        <f t="shared" si="4"/>
        <v/>
      </c>
      <c r="J168" s="74" t="str">
        <f t="shared" si="5"/>
        <v/>
      </c>
      <c r="K168" s="125"/>
    </row>
    <row r="169" spans="1:11" ht="29.1" customHeight="1" x14ac:dyDescent="0.25">
      <c r="A169" s="27">
        <v>164</v>
      </c>
      <c r="B169" s="121"/>
      <c r="C169" s="121"/>
      <c r="D169" s="121"/>
      <c r="E169" s="118"/>
      <c r="F169" s="119"/>
      <c r="G169" s="120"/>
      <c r="H169" s="120"/>
      <c r="I169" s="40" t="str">
        <f t="shared" si="4"/>
        <v/>
      </c>
      <c r="J169" s="74" t="str">
        <f t="shared" si="5"/>
        <v/>
      </c>
      <c r="K169" s="125"/>
    </row>
    <row r="170" spans="1:11" ht="29.1" customHeight="1" x14ac:dyDescent="0.25">
      <c r="A170" s="27">
        <v>165</v>
      </c>
      <c r="B170" s="121"/>
      <c r="C170" s="121"/>
      <c r="D170" s="121"/>
      <c r="E170" s="118"/>
      <c r="F170" s="119"/>
      <c r="G170" s="120"/>
      <c r="H170" s="120"/>
      <c r="I170" s="40" t="str">
        <f t="shared" si="4"/>
        <v/>
      </c>
      <c r="J170" s="74" t="str">
        <f t="shared" si="5"/>
        <v/>
      </c>
      <c r="K170" s="125"/>
    </row>
    <row r="171" spans="1:11" ht="29.1" customHeight="1" x14ac:dyDescent="0.25">
      <c r="A171" s="27">
        <v>166</v>
      </c>
      <c r="B171" s="121"/>
      <c r="C171" s="121"/>
      <c r="D171" s="121"/>
      <c r="E171" s="118"/>
      <c r="F171" s="119"/>
      <c r="G171" s="120"/>
      <c r="H171" s="120"/>
      <c r="I171" s="40" t="str">
        <f t="shared" si="4"/>
        <v/>
      </c>
      <c r="J171" s="74" t="str">
        <f t="shared" si="5"/>
        <v/>
      </c>
      <c r="K171" s="125"/>
    </row>
    <row r="172" spans="1:11" ht="29.1" customHeight="1" x14ac:dyDescent="0.25">
      <c r="A172" s="27">
        <v>167</v>
      </c>
      <c r="B172" s="121"/>
      <c r="C172" s="121"/>
      <c r="D172" s="121"/>
      <c r="E172" s="118"/>
      <c r="F172" s="119"/>
      <c r="G172" s="120"/>
      <c r="H172" s="120"/>
      <c r="I172" s="40" t="str">
        <f t="shared" si="4"/>
        <v/>
      </c>
      <c r="J172" s="74" t="str">
        <f t="shared" si="5"/>
        <v/>
      </c>
      <c r="K172" s="125"/>
    </row>
    <row r="173" spans="1:11" ht="29.1" customHeight="1" x14ac:dyDescent="0.25">
      <c r="A173" s="27">
        <v>168</v>
      </c>
      <c r="B173" s="121"/>
      <c r="C173" s="121"/>
      <c r="D173" s="121"/>
      <c r="E173" s="118"/>
      <c r="F173" s="119"/>
      <c r="G173" s="120"/>
      <c r="H173" s="120"/>
      <c r="I173" s="40" t="str">
        <f t="shared" si="4"/>
        <v/>
      </c>
      <c r="J173" s="74" t="str">
        <f t="shared" si="5"/>
        <v/>
      </c>
      <c r="K173" s="125"/>
    </row>
    <row r="174" spans="1:11" ht="29.1" customHeight="1" x14ac:dyDescent="0.25">
      <c r="A174" s="27">
        <v>169</v>
      </c>
      <c r="B174" s="121"/>
      <c r="C174" s="121"/>
      <c r="D174" s="121"/>
      <c r="E174" s="118"/>
      <c r="F174" s="119"/>
      <c r="G174" s="120"/>
      <c r="H174" s="120"/>
      <c r="I174" s="40" t="str">
        <f t="shared" si="4"/>
        <v/>
      </c>
      <c r="J174" s="74" t="str">
        <f t="shared" si="5"/>
        <v/>
      </c>
      <c r="K174" s="125"/>
    </row>
    <row r="175" spans="1:11" ht="29.1" customHeight="1" x14ac:dyDescent="0.25">
      <c r="A175" s="27">
        <v>170</v>
      </c>
      <c r="B175" s="121"/>
      <c r="C175" s="121"/>
      <c r="D175" s="121"/>
      <c r="E175" s="118"/>
      <c r="F175" s="119"/>
      <c r="G175" s="120"/>
      <c r="H175" s="120"/>
      <c r="I175" s="40" t="str">
        <f t="shared" si="4"/>
        <v/>
      </c>
      <c r="J175" s="74" t="str">
        <f t="shared" si="5"/>
        <v/>
      </c>
      <c r="K175" s="125"/>
    </row>
    <row r="176" spans="1:11" ht="29.1" customHeight="1" x14ac:dyDescent="0.25">
      <c r="A176" s="27">
        <v>171</v>
      </c>
      <c r="B176" s="121"/>
      <c r="C176" s="121"/>
      <c r="D176" s="121"/>
      <c r="E176" s="118"/>
      <c r="F176" s="119"/>
      <c r="G176" s="120"/>
      <c r="H176" s="120"/>
      <c r="I176" s="40" t="str">
        <f t="shared" si="4"/>
        <v/>
      </c>
      <c r="J176" s="74" t="str">
        <f t="shared" si="5"/>
        <v/>
      </c>
      <c r="K176" s="125"/>
    </row>
    <row r="177" spans="1:11" ht="29.1" customHeight="1" x14ac:dyDescent="0.25">
      <c r="A177" s="27">
        <v>172</v>
      </c>
      <c r="B177" s="121"/>
      <c r="C177" s="121"/>
      <c r="D177" s="121"/>
      <c r="E177" s="118"/>
      <c r="F177" s="119"/>
      <c r="G177" s="120"/>
      <c r="H177" s="120"/>
      <c r="I177" s="40" t="str">
        <f t="shared" si="4"/>
        <v/>
      </c>
      <c r="J177" s="74" t="str">
        <f t="shared" si="5"/>
        <v/>
      </c>
      <c r="K177" s="125"/>
    </row>
    <row r="178" spans="1:11" ht="29.1" customHeight="1" x14ac:dyDescent="0.25">
      <c r="A178" s="27">
        <v>173</v>
      </c>
      <c r="B178" s="121"/>
      <c r="C178" s="121"/>
      <c r="D178" s="121"/>
      <c r="E178" s="118"/>
      <c r="F178" s="119"/>
      <c r="G178" s="120"/>
      <c r="H178" s="120"/>
      <c r="I178" s="40" t="str">
        <f t="shared" si="4"/>
        <v/>
      </c>
      <c r="J178" s="74" t="str">
        <f t="shared" si="5"/>
        <v/>
      </c>
      <c r="K178" s="125"/>
    </row>
    <row r="179" spans="1:11" ht="29.1" customHeight="1" x14ac:dyDescent="0.25">
      <c r="A179" s="27">
        <v>174</v>
      </c>
      <c r="B179" s="121"/>
      <c r="C179" s="121"/>
      <c r="D179" s="121"/>
      <c r="E179" s="118"/>
      <c r="F179" s="119"/>
      <c r="G179" s="120"/>
      <c r="H179" s="120"/>
      <c r="I179" s="40" t="str">
        <f t="shared" si="4"/>
        <v/>
      </c>
      <c r="J179" s="74" t="str">
        <f t="shared" si="5"/>
        <v/>
      </c>
      <c r="K179" s="125"/>
    </row>
    <row r="180" spans="1:11" ht="29.1" customHeight="1" x14ac:dyDescent="0.25">
      <c r="A180" s="27">
        <v>175</v>
      </c>
      <c r="B180" s="121"/>
      <c r="C180" s="121"/>
      <c r="D180" s="121"/>
      <c r="E180" s="118"/>
      <c r="F180" s="119"/>
      <c r="G180" s="120"/>
      <c r="H180" s="120"/>
      <c r="I180" s="40" t="str">
        <f t="shared" si="4"/>
        <v/>
      </c>
      <c r="J180" s="74" t="str">
        <f t="shared" si="5"/>
        <v/>
      </c>
      <c r="K180" s="125"/>
    </row>
    <row r="181" spans="1:11" ht="29.1" customHeight="1" x14ac:dyDescent="0.25">
      <c r="A181" s="27">
        <v>176</v>
      </c>
      <c r="B181" s="121"/>
      <c r="C181" s="121"/>
      <c r="D181" s="121"/>
      <c r="E181" s="118"/>
      <c r="F181" s="119"/>
      <c r="G181" s="120"/>
      <c r="H181" s="120"/>
      <c r="I181" s="40" t="str">
        <f t="shared" si="4"/>
        <v/>
      </c>
      <c r="J181" s="74" t="str">
        <f t="shared" si="5"/>
        <v/>
      </c>
      <c r="K181" s="125"/>
    </row>
    <row r="182" spans="1:11" ht="29.1" customHeight="1" x14ac:dyDescent="0.25">
      <c r="A182" s="27">
        <v>177</v>
      </c>
      <c r="B182" s="121"/>
      <c r="C182" s="121"/>
      <c r="D182" s="121"/>
      <c r="E182" s="118"/>
      <c r="F182" s="119"/>
      <c r="G182" s="120"/>
      <c r="H182" s="120"/>
      <c r="I182" s="40" t="str">
        <f t="shared" si="4"/>
        <v/>
      </c>
      <c r="J182" s="74" t="str">
        <f t="shared" si="5"/>
        <v/>
      </c>
      <c r="K182" s="125"/>
    </row>
    <row r="183" spans="1:11" ht="29.1" customHeight="1" x14ac:dyDescent="0.25">
      <c r="A183" s="27">
        <v>178</v>
      </c>
      <c r="B183" s="121"/>
      <c r="C183" s="121"/>
      <c r="D183" s="121"/>
      <c r="E183" s="118"/>
      <c r="F183" s="119"/>
      <c r="G183" s="120"/>
      <c r="H183" s="120"/>
      <c r="I183" s="40" t="str">
        <f t="shared" si="4"/>
        <v/>
      </c>
      <c r="J183" s="74" t="str">
        <f t="shared" si="5"/>
        <v/>
      </c>
      <c r="K183" s="125"/>
    </row>
    <row r="184" spans="1:11" ht="29.1" customHeight="1" x14ac:dyDescent="0.25">
      <c r="A184" s="27">
        <v>179</v>
      </c>
      <c r="B184" s="121"/>
      <c r="C184" s="121"/>
      <c r="D184" s="121"/>
      <c r="E184" s="118"/>
      <c r="F184" s="119"/>
      <c r="G184" s="120"/>
      <c r="H184" s="120"/>
      <c r="I184" s="40" t="str">
        <f t="shared" si="4"/>
        <v/>
      </c>
      <c r="J184" s="74" t="str">
        <f t="shared" si="5"/>
        <v/>
      </c>
      <c r="K184" s="125"/>
    </row>
    <row r="185" spans="1:11" ht="29.1" customHeight="1" x14ac:dyDescent="0.25">
      <c r="A185" s="27">
        <v>180</v>
      </c>
      <c r="B185" s="121"/>
      <c r="C185" s="121"/>
      <c r="D185" s="121"/>
      <c r="E185" s="118"/>
      <c r="F185" s="119"/>
      <c r="G185" s="120"/>
      <c r="H185" s="120"/>
      <c r="I185" s="40" t="str">
        <f t="shared" si="4"/>
        <v/>
      </c>
      <c r="J185" s="74" t="str">
        <f t="shared" si="5"/>
        <v/>
      </c>
      <c r="K185" s="125"/>
    </row>
    <row r="186" spans="1:11" ht="29.1" customHeight="1" x14ac:dyDescent="0.25">
      <c r="A186" s="27">
        <v>181</v>
      </c>
      <c r="B186" s="121"/>
      <c r="C186" s="121"/>
      <c r="D186" s="121"/>
      <c r="E186" s="118"/>
      <c r="F186" s="119"/>
      <c r="G186" s="120"/>
      <c r="H186" s="120"/>
      <c r="I186" s="40" t="str">
        <f t="shared" si="4"/>
        <v/>
      </c>
      <c r="J186" s="74" t="str">
        <f t="shared" si="5"/>
        <v/>
      </c>
      <c r="K186" s="125"/>
    </row>
    <row r="187" spans="1:11" ht="29.1" customHeight="1" x14ac:dyDescent="0.25">
      <c r="A187" s="27">
        <v>182</v>
      </c>
      <c r="B187" s="121"/>
      <c r="C187" s="121"/>
      <c r="D187" s="121"/>
      <c r="E187" s="118"/>
      <c r="F187" s="119"/>
      <c r="G187" s="120"/>
      <c r="H187" s="120"/>
      <c r="I187" s="40" t="str">
        <f t="shared" si="4"/>
        <v/>
      </c>
      <c r="J187" s="74" t="str">
        <f t="shared" si="5"/>
        <v/>
      </c>
      <c r="K187" s="125"/>
    </row>
    <row r="188" spans="1:11" ht="29.1" customHeight="1" x14ac:dyDescent="0.25">
      <c r="A188" s="27">
        <v>183</v>
      </c>
      <c r="B188" s="121"/>
      <c r="C188" s="121"/>
      <c r="D188" s="121"/>
      <c r="E188" s="118"/>
      <c r="F188" s="119"/>
      <c r="G188" s="120"/>
      <c r="H188" s="120"/>
      <c r="I188" s="40" t="str">
        <f t="shared" si="4"/>
        <v/>
      </c>
      <c r="J188" s="74" t="str">
        <f t="shared" si="5"/>
        <v/>
      </c>
      <c r="K188" s="125"/>
    </row>
    <row r="189" spans="1:11" ht="29.1" customHeight="1" x14ac:dyDescent="0.25">
      <c r="A189" s="27">
        <v>184</v>
      </c>
      <c r="B189" s="121"/>
      <c r="C189" s="121"/>
      <c r="D189" s="121"/>
      <c r="E189" s="118"/>
      <c r="F189" s="119"/>
      <c r="G189" s="120"/>
      <c r="H189" s="120"/>
      <c r="I189" s="40" t="str">
        <f t="shared" si="4"/>
        <v/>
      </c>
      <c r="J189" s="74" t="str">
        <f t="shared" si="5"/>
        <v/>
      </c>
      <c r="K189" s="125"/>
    </row>
    <row r="190" spans="1:11" ht="29.1" customHeight="1" x14ac:dyDescent="0.25">
      <c r="A190" s="27">
        <v>185</v>
      </c>
      <c r="B190" s="121"/>
      <c r="C190" s="121"/>
      <c r="D190" s="121"/>
      <c r="E190" s="118"/>
      <c r="F190" s="119"/>
      <c r="G190" s="120"/>
      <c r="H190" s="120"/>
      <c r="I190" s="40" t="str">
        <f t="shared" si="4"/>
        <v/>
      </c>
      <c r="J190" s="74" t="str">
        <f t="shared" si="5"/>
        <v/>
      </c>
      <c r="K190" s="125"/>
    </row>
    <row r="191" spans="1:11" ht="29.1" customHeight="1" x14ac:dyDescent="0.25">
      <c r="A191" s="27">
        <v>186</v>
      </c>
      <c r="B191" s="121"/>
      <c r="C191" s="121"/>
      <c r="D191" s="121"/>
      <c r="E191" s="118"/>
      <c r="F191" s="119"/>
      <c r="G191" s="120"/>
      <c r="H191" s="120"/>
      <c r="I191" s="40" t="str">
        <f t="shared" si="4"/>
        <v/>
      </c>
      <c r="J191" s="74" t="str">
        <f t="shared" si="5"/>
        <v/>
      </c>
      <c r="K191" s="125"/>
    </row>
    <row r="192" spans="1:11" ht="29.1" customHeight="1" x14ac:dyDescent="0.25">
      <c r="A192" s="27">
        <v>187</v>
      </c>
      <c r="B192" s="121"/>
      <c r="C192" s="121"/>
      <c r="D192" s="121"/>
      <c r="E192" s="118"/>
      <c r="F192" s="119"/>
      <c r="G192" s="120"/>
      <c r="H192" s="120"/>
      <c r="I192" s="40" t="str">
        <f t="shared" si="4"/>
        <v/>
      </c>
      <c r="J192" s="74" t="str">
        <f t="shared" si="5"/>
        <v/>
      </c>
      <c r="K192" s="125"/>
    </row>
    <row r="193" spans="1:11" ht="29.1" customHeight="1" x14ac:dyDescent="0.25">
      <c r="A193" s="27">
        <v>188</v>
      </c>
      <c r="B193" s="121"/>
      <c r="C193" s="121"/>
      <c r="D193" s="121"/>
      <c r="E193" s="118"/>
      <c r="F193" s="119"/>
      <c r="G193" s="120"/>
      <c r="H193" s="120"/>
      <c r="I193" s="40" t="str">
        <f t="shared" si="4"/>
        <v/>
      </c>
      <c r="J193" s="74" t="str">
        <f t="shared" si="5"/>
        <v/>
      </c>
      <c r="K193" s="125"/>
    </row>
    <row r="194" spans="1:11" ht="29.1" customHeight="1" x14ac:dyDescent="0.25">
      <c r="A194" s="27">
        <v>189</v>
      </c>
      <c r="B194" s="121"/>
      <c r="C194" s="121"/>
      <c r="D194" s="121"/>
      <c r="E194" s="118"/>
      <c r="F194" s="119"/>
      <c r="G194" s="120"/>
      <c r="H194" s="120"/>
      <c r="I194" s="40" t="str">
        <f t="shared" si="4"/>
        <v/>
      </c>
      <c r="J194" s="74" t="str">
        <f t="shared" si="5"/>
        <v/>
      </c>
      <c r="K194" s="125"/>
    </row>
    <row r="195" spans="1:11" ht="29.1" customHeight="1" x14ac:dyDescent="0.25">
      <c r="A195" s="27">
        <v>190</v>
      </c>
      <c r="B195" s="121"/>
      <c r="C195" s="121"/>
      <c r="D195" s="121"/>
      <c r="E195" s="118"/>
      <c r="F195" s="119"/>
      <c r="G195" s="120"/>
      <c r="H195" s="120"/>
      <c r="I195" s="40" t="str">
        <f t="shared" si="4"/>
        <v/>
      </c>
      <c r="J195" s="74" t="str">
        <f t="shared" si="5"/>
        <v/>
      </c>
      <c r="K195" s="125"/>
    </row>
    <row r="196" spans="1:11" ht="29.1" customHeight="1" x14ac:dyDescent="0.25">
      <c r="A196" s="27">
        <v>191</v>
      </c>
      <c r="B196" s="121"/>
      <c r="C196" s="121"/>
      <c r="D196" s="121"/>
      <c r="E196" s="118"/>
      <c r="F196" s="119"/>
      <c r="G196" s="120"/>
      <c r="H196" s="120"/>
      <c r="I196" s="40" t="str">
        <f t="shared" si="4"/>
        <v/>
      </c>
      <c r="J196" s="74" t="str">
        <f t="shared" si="5"/>
        <v/>
      </c>
      <c r="K196" s="125"/>
    </row>
    <row r="197" spans="1:11" ht="29.1" customHeight="1" x14ac:dyDescent="0.25">
      <c r="A197" s="27">
        <v>192</v>
      </c>
      <c r="B197" s="121"/>
      <c r="C197" s="121"/>
      <c r="D197" s="121"/>
      <c r="E197" s="118"/>
      <c r="F197" s="119"/>
      <c r="G197" s="120"/>
      <c r="H197" s="120"/>
      <c r="I197" s="40" t="str">
        <f t="shared" ref="I197:I260" si="6">IF($E197="","",IF(OR(($F197=0),($G197=0)),0,$F197/$G197*$H197))</f>
        <v/>
      </c>
      <c r="J197" s="74" t="str">
        <f t="shared" si="5"/>
        <v/>
      </c>
      <c r="K197" s="125"/>
    </row>
    <row r="198" spans="1:11" ht="29.1" customHeight="1" x14ac:dyDescent="0.25">
      <c r="A198" s="27">
        <v>193</v>
      </c>
      <c r="B198" s="121"/>
      <c r="C198" s="121"/>
      <c r="D198" s="121"/>
      <c r="E198" s="118"/>
      <c r="F198" s="119"/>
      <c r="G198" s="120"/>
      <c r="H198" s="120"/>
      <c r="I198" s="40" t="str">
        <f t="shared" si="6"/>
        <v/>
      </c>
      <c r="J198" s="74" t="str">
        <f t="shared" si="5"/>
        <v/>
      </c>
      <c r="K198" s="125"/>
    </row>
    <row r="199" spans="1:11" ht="29.1" customHeight="1" x14ac:dyDescent="0.25">
      <c r="A199" s="27">
        <v>194</v>
      </c>
      <c r="B199" s="121"/>
      <c r="C199" s="121"/>
      <c r="D199" s="121"/>
      <c r="E199" s="118"/>
      <c r="F199" s="119"/>
      <c r="G199" s="120"/>
      <c r="H199" s="120"/>
      <c r="I199" s="40" t="str">
        <f t="shared" si="6"/>
        <v/>
      </c>
      <c r="J199" s="74" t="str">
        <f t="shared" ref="J199:J262" si="7">IF(H199="","",IF(E199="Assistant administratif et/ou financier",MIN(30000/1607*H199,30000),IF(E199="Chargé de mission",MIN(40000/1607*H199,40000),IF(E199="Coordinateur / chef de projet",MIN(50000/1607*H199,50000),IF(E199="Directeur",MIN(60000/1607*H199,60000))))))</f>
        <v/>
      </c>
      <c r="K199" s="125"/>
    </row>
    <row r="200" spans="1:11" ht="29.1" customHeight="1" x14ac:dyDescent="0.25">
      <c r="A200" s="27">
        <v>195</v>
      </c>
      <c r="B200" s="121"/>
      <c r="C200" s="121"/>
      <c r="D200" s="121"/>
      <c r="E200" s="118"/>
      <c r="F200" s="119"/>
      <c r="G200" s="120"/>
      <c r="H200" s="120"/>
      <c r="I200" s="40" t="str">
        <f t="shared" si="6"/>
        <v/>
      </c>
      <c r="J200" s="74" t="str">
        <f t="shared" si="7"/>
        <v/>
      </c>
      <c r="K200" s="125"/>
    </row>
    <row r="201" spans="1:11" ht="29.1" customHeight="1" x14ac:dyDescent="0.25">
      <c r="A201" s="27">
        <v>196</v>
      </c>
      <c r="B201" s="121"/>
      <c r="C201" s="121"/>
      <c r="D201" s="121"/>
      <c r="E201" s="118"/>
      <c r="F201" s="119"/>
      <c r="G201" s="120"/>
      <c r="H201" s="120"/>
      <c r="I201" s="40" t="str">
        <f t="shared" si="6"/>
        <v/>
      </c>
      <c r="J201" s="74" t="str">
        <f t="shared" si="7"/>
        <v/>
      </c>
      <c r="K201" s="125"/>
    </row>
    <row r="202" spans="1:11" ht="29.1" customHeight="1" x14ac:dyDescent="0.25">
      <c r="A202" s="27">
        <v>197</v>
      </c>
      <c r="B202" s="121"/>
      <c r="C202" s="121"/>
      <c r="D202" s="121"/>
      <c r="E202" s="118"/>
      <c r="F202" s="119"/>
      <c r="G202" s="120"/>
      <c r="H202" s="120"/>
      <c r="I202" s="40" t="str">
        <f t="shared" si="6"/>
        <v/>
      </c>
      <c r="J202" s="74" t="str">
        <f t="shared" si="7"/>
        <v/>
      </c>
      <c r="K202" s="125"/>
    </row>
    <row r="203" spans="1:11" ht="29.1" customHeight="1" x14ac:dyDescent="0.25">
      <c r="A203" s="27">
        <v>198</v>
      </c>
      <c r="B203" s="121"/>
      <c r="C203" s="121"/>
      <c r="D203" s="121"/>
      <c r="E203" s="118"/>
      <c r="F203" s="119"/>
      <c r="G203" s="120"/>
      <c r="H203" s="120"/>
      <c r="I203" s="40" t="str">
        <f t="shared" si="6"/>
        <v/>
      </c>
      <c r="J203" s="74" t="str">
        <f t="shared" si="7"/>
        <v/>
      </c>
      <c r="K203" s="125"/>
    </row>
    <row r="204" spans="1:11" ht="29.1" customHeight="1" x14ac:dyDescent="0.25">
      <c r="A204" s="27">
        <v>199</v>
      </c>
      <c r="B204" s="121"/>
      <c r="C204" s="121"/>
      <c r="D204" s="121"/>
      <c r="E204" s="118"/>
      <c r="F204" s="119"/>
      <c r="G204" s="120"/>
      <c r="H204" s="120"/>
      <c r="I204" s="40" t="str">
        <f t="shared" si="6"/>
        <v/>
      </c>
      <c r="J204" s="74" t="str">
        <f t="shared" si="7"/>
        <v/>
      </c>
      <c r="K204" s="125"/>
    </row>
    <row r="205" spans="1:11" ht="29.1" customHeight="1" x14ac:dyDescent="0.25">
      <c r="A205" s="27">
        <v>200</v>
      </c>
      <c r="B205" s="121"/>
      <c r="C205" s="121"/>
      <c r="D205" s="121"/>
      <c r="E205" s="118"/>
      <c r="F205" s="119"/>
      <c r="G205" s="120"/>
      <c r="H205" s="120"/>
      <c r="I205" s="40" t="str">
        <f t="shared" si="6"/>
        <v/>
      </c>
      <c r="J205" s="74" t="str">
        <f t="shared" si="7"/>
        <v/>
      </c>
      <c r="K205" s="125"/>
    </row>
    <row r="206" spans="1:11" ht="29.1" customHeight="1" x14ac:dyDescent="0.25">
      <c r="A206" s="27">
        <v>201</v>
      </c>
      <c r="B206" s="121"/>
      <c r="C206" s="121"/>
      <c r="D206" s="121"/>
      <c r="E206" s="118"/>
      <c r="F206" s="119"/>
      <c r="G206" s="120"/>
      <c r="H206" s="120"/>
      <c r="I206" s="40" t="str">
        <f t="shared" si="6"/>
        <v/>
      </c>
      <c r="J206" s="74" t="str">
        <f t="shared" si="7"/>
        <v/>
      </c>
      <c r="K206" s="125"/>
    </row>
    <row r="207" spans="1:11" ht="29.1" customHeight="1" x14ac:dyDescent="0.25">
      <c r="A207" s="27">
        <v>202</v>
      </c>
      <c r="B207" s="121"/>
      <c r="C207" s="121"/>
      <c r="D207" s="121"/>
      <c r="E207" s="118"/>
      <c r="F207" s="119"/>
      <c r="G207" s="120"/>
      <c r="H207" s="120"/>
      <c r="I207" s="40" t="str">
        <f t="shared" si="6"/>
        <v/>
      </c>
      <c r="J207" s="74" t="str">
        <f t="shared" si="7"/>
        <v/>
      </c>
      <c r="K207" s="125"/>
    </row>
    <row r="208" spans="1:11" ht="29.1" customHeight="1" x14ac:dyDescent="0.25">
      <c r="A208" s="27">
        <v>203</v>
      </c>
      <c r="B208" s="121"/>
      <c r="C208" s="121"/>
      <c r="D208" s="121"/>
      <c r="E208" s="118"/>
      <c r="F208" s="119"/>
      <c r="G208" s="120"/>
      <c r="H208" s="120"/>
      <c r="I208" s="40" t="str">
        <f t="shared" si="6"/>
        <v/>
      </c>
      <c r="J208" s="74" t="str">
        <f t="shared" si="7"/>
        <v/>
      </c>
      <c r="K208" s="125"/>
    </row>
    <row r="209" spans="1:11" ht="29.1" customHeight="1" x14ac:dyDescent="0.25">
      <c r="A209" s="27">
        <v>204</v>
      </c>
      <c r="B209" s="121"/>
      <c r="C209" s="121"/>
      <c r="D209" s="121"/>
      <c r="E209" s="118"/>
      <c r="F209" s="119"/>
      <c r="G209" s="120"/>
      <c r="H209" s="120"/>
      <c r="I209" s="40" t="str">
        <f t="shared" si="6"/>
        <v/>
      </c>
      <c r="J209" s="74" t="str">
        <f t="shared" si="7"/>
        <v/>
      </c>
      <c r="K209" s="125"/>
    </row>
    <row r="210" spans="1:11" ht="29.1" customHeight="1" x14ac:dyDescent="0.25">
      <c r="A210" s="27">
        <v>205</v>
      </c>
      <c r="B210" s="121"/>
      <c r="C210" s="121"/>
      <c r="D210" s="121"/>
      <c r="E210" s="118"/>
      <c r="F210" s="119"/>
      <c r="G210" s="120"/>
      <c r="H210" s="120"/>
      <c r="I210" s="40" t="str">
        <f t="shared" si="6"/>
        <v/>
      </c>
      <c r="J210" s="74" t="str">
        <f t="shared" si="7"/>
        <v/>
      </c>
      <c r="K210" s="125"/>
    </row>
    <row r="211" spans="1:11" ht="29.1" customHeight="1" x14ac:dyDescent="0.25">
      <c r="A211" s="27">
        <v>206</v>
      </c>
      <c r="B211" s="121"/>
      <c r="C211" s="121"/>
      <c r="D211" s="121"/>
      <c r="E211" s="118"/>
      <c r="F211" s="119"/>
      <c r="G211" s="120"/>
      <c r="H211" s="120"/>
      <c r="I211" s="40" t="str">
        <f t="shared" si="6"/>
        <v/>
      </c>
      <c r="J211" s="74" t="str">
        <f t="shared" si="7"/>
        <v/>
      </c>
      <c r="K211" s="125"/>
    </row>
    <row r="212" spans="1:11" ht="29.1" customHeight="1" x14ac:dyDescent="0.25">
      <c r="A212" s="27">
        <v>207</v>
      </c>
      <c r="B212" s="121"/>
      <c r="C212" s="121"/>
      <c r="D212" s="121"/>
      <c r="E212" s="118"/>
      <c r="F212" s="119"/>
      <c r="G212" s="120"/>
      <c r="H212" s="120"/>
      <c r="I212" s="40" t="str">
        <f t="shared" si="6"/>
        <v/>
      </c>
      <c r="J212" s="74" t="str">
        <f t="shared" si="7"/>
        <v/>
      </c>
      <c r="K212" s="125"/>
    </row>
    <row r="213" spans="1:11" ht="29.1" customHeight="1" x14ac:dyDescent="0.25">
      <c r="A213" s="27">
        <v>208</v>
      </c>
      <c r="B213" s="121"/>
      <c r="C213" s="121"/>
      <c r="D213" s="121"/>
      <c r="E213" s="118"/>
      <c r="F213" s="119"/>
      <c r="G213" s="120"/>
      <c r="H213" s="120"/>
      <c r="I213" s="40" t="str">
        <f t="shared" si="6"/>
        <v/>
      </c>
      <c r="J213" s="74" t="str">
        <f t="shared" si="7"/>
        <v/>
      </c>
      <c r="K213" s="125"/>
    </row>
    <row r="214" spans="1:11" ht="29.1" customHeight="1" x14ac:dyDescent="0.25">
      <c r="A214" s="27">
        <v>209</v>
      </c>
      <c r="B214" s="121"/>
      <c r="C214" s="121"/>
      <c r="D214" s="121"/>
      <c r="E214" s="118"/>
      <c r="F214" s="119"/>
      <c r="G214" s="120"/>
      <c r="H214" s="120"/>
      <c r="I214" s="40" t="str">
        <f t="shared" si="6"/>
        <v/>
      </c>
      <c r="J214" s="74" t="str">
        <f t="shared" si="7"/>
        <v/>
      </c>
      <c r="K214" s="125"/>
    </row>
    <row r="215" spans="1:11" ht="29.1" customHeight="1" x14ac:dyDescent="0.25">
      <c r="A215" s="27">
        <v>210</v>
      </c>
      <c r="B215" s="121"/>
      <c r="C215" s="121"/>
      <c r="D215" s="121"/>
      <c r="E215" s="118"/>
      <c r="F215" s="119"/>
      <c r="G215" s="120"/>
      <c r="H215" s="120"/>
      <c r="I215" s="40" t="str">
        <f t="shared" si="6"/>
        <v/>
      </c>
      <c r="J215" s="74" t="str">
        <f t="shared" si="7"/>
        <v/>
      </c>
      <c r="K215" s="125"/>
    </row>
    <row r="216" spans="1:11" ht="29.1" customHeight="1" x14ac:dyDescent="0.25">
      <c r="A216" s="27">
        <v>211</v>
      </c>
      <c r="B216" s="121"/>
      <c r="C216" s="121"/>
      <c r="D216" s="121"/>
      <c r="E216" s="118"/>
      <c r="F216" s="119"/>
      <c r="G216" s="120"/>
      <c r="H216" s="120"/>
      <c r="I216" s="40" t="str">
        <f t="shared" si="6"/>
        <v/>
      </c>
      <c r="J216" s="74" t="str">
        <f t="shared" si="7"/>
        <v/>
      </c>
      <c r="K216" s="125"/>
    </row>
    <row r="217" spans="1:11" ht="29.1" customHeight="1" x14ac:dyDescent="0.25">
      <c r="A217" s="27">
        <v>212</v>
      </c>
      <c r="B217" s="121"/>
      <c r="C217" s="121"/>
      <c r="D217" s="121"/>
      <c r="E217" s="118"/>
      <c r="F217" s="119"/>
      <c r="G217" s="120"/>
      <c r="H217" s="120"/>
      <c r="I217" s="40" t="str">
        <f t="shared" si="6"/>
        <v/>
      </c>
      <c r="J217" s="74" t="str">
        <f t="shared" si="7"/>
        <v/>
      </c>
      <c r="K217" s="125"/>
    </row>
    <row r="218" spans="1:11" ht="29.1" customHeight="1" x14ac:dyDescent="0.25">
      <c r="A218" s="27">
        <v>213</v>
      </c>
      <c r="B218" s="121"/>
      <c r="C218" s="121"/>
      <c r="D218" s="121"/>
      <c r="E218" s="118"/>
      <c r="F218" s="119"/>
      <c r="G218" s="120"/>
      <c r="H218" s="120"/>
      <c r="I218" s="40" t="str">
        <f t="shared" si="6"/>
        <v/>
      </c>
      <c r="J218" s="74" t="str">
        <f t="shared" si="7"/>
        <v/>
      </c>
      <c r="K218" s="125"/>
    </row>
    <row r="219" spans="1:11" ht="29.1" customHeight="1" x14ac:dyDescent="0.25">
      <c r="A219" s="27">
        <v>214</v>
      </c>
      <c r="B219" s="121"/>
      <c r="C219" s="121"/>
      <c r="D219" s="121"/>
      <c r="E219" s="118"/>
      <c r="F219" s="119"/>
      <c r="G219" s="120"/>
      <c r="H219" s="120"/>
      <c r="I219" s="40" t="str">
        <f t="shared" si="6"/>
        <v/>
      </c>
      <c r="J219" s="74" t="str">
        <f t="shared" si="7"/>
        <v/>
      </c>
      <c r="K219" s="125"/>
    </row>
    <row r="220" spans="1:11" ht="29.1" customHeight="1" x14ac:dyDescent="0.25">
      <c r="A220" s="27">
        <v>215</v>
      </c>
      <c r="B220" s="121"/>
      <c r="C220" s="121"/>
      <c r="D220" s="121"/>
      <c r="E220" s="118"/>
      <c r="F220" s="119"/>
      <c r="G220" s="120"/>
      <c r="H220" s="120"/>
      <c r="I220" s="40" t="str">
        <f t="shared" si="6"/>
        <v/>
      </c>
      <c r="J220" s="74" t="str">
        <f t="shared" si="7"/>
        <v/>
      </c>
      <c r="K220" s="125"/>
    </row>
    <row r="221" spans="1:11" ht="29.1" customHeight="1" x14ac:dyDescent="0.25">
      <c r="A221" s="27">
        <v>216</v>
      </c>
      <c r="B221" s="121"/>
      <c r="C221" s="121"/>
      <c r="D221" s="121"/>
      <c r="E221" s="118"/>
      <c r="F221" s="119"/>
      <c r="G221" s="120"/>
      <c r="H221" s="120"/>
      <c r="I221" s="40" t="str">
        <f t="shared" si="6"/>
        <v/>
      </c>
      <c r="J221" s="74" t="str">
        <f t="shared" si="7"/>
        <v/>
      </c>
      <c r="K221" s="125"/>
    </row>
    <row r="222" spans="1:11" ht="29.1" customHeight="1" x14ac:dyDescent="0.25">
      <c r="A222" s="27">
        <v>217</v>
      </c>
      <c r="B222" s="121"/>
      <c r="C222" s="121"/>
      <c r="D222" s="121"/>
      <c r="E222" s="118"/>
      <c r="F222" s="119"/>
      <c r="G222" s="120"/>
      <c r="H222" s="120"/>
      <c r="I222" s="40" t="str">
        <f t="shared" si="6"/>
        <v/>
      </c>
      <c r="J222" s="74" t="str">
        <f t="shared" si="7"/>
        <v/>
      </c>
      <c r="K222" s="125"/>
    </row>
    <row r="223" spans="1:11" ht="29.1" customHeight="1" x14ac:dyDescent="0.25">
      <c r="A223" s="27">
        <v>218</v>
      </c>
      <c r="B223" s="121"/>
      <c r="C223" s="121"/>
      <c r="D223" s="121"/>
      <c r="E223" s="118"/>
      <c r="F223" s="119"/>
      <c r="G223" s="120"/>
      <c r="H223" s="120"/>
      <c r="I223" s="40" t="str">
        <f t="shared" si="6"/>
        <v/>
      </c>
      <c r="J223" s="74" t="str">
        <f t="shared" si="7"/>
        <v/>
      </c>
      <c r="K223" s="125"/>
    </row>
    <row r="224" spans="1:11" ht="29.1" customHeight="1" x14ac:dyDescent="0.25">
      <c r="A224" s="27">
        <v>219</v>
      </c>
      <c r="B224" s="121"/>
      <c r="C224" s="121"/>
      <c r="D224" s="121"/>
      <c r="E224" s="118"/>
      <c r="F224" s="119"/>
      <c r="G224" s="120"/>
      <c r="H224" s="120"/>
      <c r="I224" s="40" t="str">
        <f t="shared" si="6"/>
        <v/>
      </c>
      <c r="J224" s="74" t="str">
        <f t="shared" si="7"/>
        <v/>
      </c>
      <c r="K224" s="125"/>
    </row>
    <row r="225" spans="1:11" ht="29.1" customHeight="1" x14ac:dyDescent="0.25">
      <c r="A225" s="27">
        <v>220</v>
      </c>
      <c r="B225" s="121"/>
      <c r="C225" s="121"/>
      <c r="D225" s="121"/>
      <c r="E225" s="118"/>
      <c r="F225" s="119"/>
      <c r="G225" s="120"/>
      <c r="H225" s="120"/>
      <c r="I225" s="40" t="str">
        <f t="shared" si="6"/>
        <v/>
      </c>
      <c r="J225" s="74" t="str">
        <f t="shared" si="7"/>
        <v/>
      </c>
      <c r="K225" s="125"/>
    </row>
    <row r="226" spans="1:11" ht="29.1" customHeight="1" x14ac:dyDescent="0.25">
      <c r="A226" s="27">
        <v>221</v>
      </c>
      <c r="B226" s="121"/>
      <c r="C226" s="121"/>
      <c r="D226" s="121"/>
      <c r="E226" s="118"/>
      <c r="F226" s="119"/>
      <c r="G226" s="120"/>
      <c r="H226" s="120"/>
      <c r="I226" s="40" t="str">
        <f t="shared" si="6"/>
        <v/>
      </c>
      <c r="J226" s="74" t="str">
        <f t="shared" si="7"/>
        <v/>
      </c>
      <c r="K226" s="125"/>
    </row>
    <row r="227" spans="1:11" ht="29.1" customHeight="1" x14ac:dyDescent="0.25">
      <c r="A227" s="27">
        <v>222</v>
      </c>
      <c r="B227" s="121"/>
      <c r="C227" s="121"/>
      <c r="D227" s="121"/>
      <c r="E227" s="118"/>
      <c r="F227" s="119"/>
      <c r="G227" s="120"/>
      <c r="H227" s="120"/>
      <c r="I227" s="40" t="str">
        <f t="shared" si="6"/>
        <v/>
      </c>
      <c r="J227" s="74" t="str">
        <f t="shared" si="7"/>
        <v/>
      </c>
      <c r="K227" s="125"/>
    </row>
    <row r="228" spans="1:11" ht="29.1" customHeight="1" x14ac:dyDescent="0.25">
      <c r="A228" s="27">
        <v>223</v>
      </c>
      <c r="B228" s="121"/>
      <c r="C228" s="121"/>
      <c r="D228" s="121"/>
      <c r="E228" s="118"/>
      <c r="F228" s="119"/>
      <c r="G228" s="120"/>
      <c r="H228" s="120"/>
      <c r="I228" s="40" t="str">
        <f t="shared" si="6"/>
        <v/>
      </c>
      <c r="J228" s="74" t="str">
        <f t="shared" si="7"/>
        <v/>
      </c>
      <c r="K228" s="125"/>
    </row>
    <row r="229" spans="1:11" ht="29.1" customHeight="1" x14ac:dyDescent="0.25">
      <c r="A229" s="27">
        <v>224</v>
      </c>
      <c r="B229" s="121"/>
      <c r="C229" s="121"/>
      <c r="D229" s="121"/>
      <c r="E229" s="118"/>
      <c r="F229" s="119"/>
      <c r="G229" s="120"/>
      <c r="H229" s="120"/>
      <c r="I229" s="40" t="str">
        <f t="shared" si="6"/>
        <v/>
      </c>
      <c r="J229" s="74" t="str">
        <f t="shared" si="7"/>
        <v/>
      </c>
      <c r="K229" s="125"/>
    </row>
    <row r="230" spans="1:11" ht="29.1" customHeight="1" x14ac:dyDescent="0.25">
      <c r="A230" s="27">
        <v>225</v>
      </c>
      <c r="B230" s="121"/>
      <c r="C230" s="121"/>
      <c r="D230" s="121"/>
      <c r="E230" s="118"/>
      <c r="F230" s="119"/>
      <c r="G230" s="120"/>
      <c r="H230" s="120"/>
      <c r="I230" s="40" t="str">
        <f t="shared" si="6"/>
        <v/>
      </c>
      <c r="J230" s="74" t="str">
        <f t="shared" si="7"/>
        <v/>
      </c>
      <c r="K230" s="125"/>
    </row>
    <row r="231" spans="1:11" ht="29.1" customHeight="1" x14ac:dyDescent="0.25">
      <c r="A231" s="27">
        <v>226</v>
      </c>
      <c r="B231" s="121"/>
      <c r="C231" s="121"/>
      <c r="D231" s="121"/>
      <c r="E231" s="118"/>
      <c r="F231" s="119"/>
      <c r="G231" s="120"/>
      <c r="H231" s="120"/>
      <c r="I231" s="40" t="str">
        <f t="shared" si="6"/>
        <v/>
      </c>
      <c r="J231" s="74" t="str">
        <f t="shared" si="7"/>
        <v/>
      </c>
      <c r="K231" s="125"/>
    </row>
    <row r="232" spans="1:11" ht="29.1" customHeight="1" x14ac:dyDescent="0.25">
      <c r="A232" s="27">
        <v>227</v>
      </c>
      <c r="B232" s="121"/>
      <c r="C232" s="121"/>
      <c r="D232" s="121"/>
      <c r="E232" s="118"/>
      <c r="F232" s="119"/>
      <c r="G232" s="120"/>
      <c r="H232" s="120"/>
      <c r="I232" s="40" t="str">
        <f t="shared" si="6"/>
        <v/>
      </c>
      <c r="J232" s="74" t="str">
        <f t="shared" si="7"/>
        <v/>
      </c>
      <c r="K232" s="125"/>
    </row>
    <row r="233" spans="1:11" ht="29.1" customHeight="1" x14ac:dyDescent="0.25">
      <c r="A233" s="27">
        <v>228</v>
      </c>
      <c r="B233" s="121"/>
      <c r="C233" s="121"/>
      <c r="D233" s="121"/>
      <c r="E233" s="118"/>
      <c r="F233" s="119"/>
      <c r="G233" s="120"/>
      <c r="H233" s="120"/>
      <c r="I233" s="40" t="str">
        <f t="shared" si="6"/>
        <v/>
      </c>
      <c r="J233" s="74" t="str">
        <f t="shared" si="7"/>
        <v/>
      </c>
      <c r="K233" s="125"/>
    </row>
    <row r="234" spans="1:11" ht="29.1" customHeight="1" x14ac:dyDescent="0.25">
      <c r="A234" s="27">
        <v>229</v>
      </c>
      <c r="B234" s="121"/>
      <c r="C234" s="121"/>
      <c r="D234" s="121"/>
      <c r="E234" s="118"/>
      <c r="F234" s="119"/>
      <c r="G234" s="120"/>
      <c r="H234" s="120"/>
      <c r="I234" s="40" t="str">
        <f t="shared" si="6"/>
        <v/>
      </c>
      <c r="J234" s="74" t="str">
        <f t="shared" si="7"/>
        <v/>
      </c>
      <c r="K234" s="125"/>
    </row>
    <row r="235" spans="1:11" ht="29.1" customHeight="1" x14ac:dyDescent="0.25">
      <c r="A235" s="27">
        <v>230</v>
      </c>
      <c r="B235" s="121"/>
      <c r="C235" s="121"/>
      <c r="D235" s="121"/>
      <c r="E235" s="118"/>
      <c r="F235" s="119"/>
      <c r="G235" s="120"/>
      <c r="H235" s="120"/>
      <c r="I235" s="40" t="str">
        <f t="shared" si="6"/>
        <v/>
      </c>
      <c r="J235" s="74" t="str">
        <f t="shared" si="7"/>
        <v/>
      </c>
      <c r="K235" s="125"/>
    </row>
    <row r="236" spans="1:11" ht="29.1" customHeight="1" x14ac:dyDescent="0.25">
      <c r="A236" s="27">
        <v>231</v>
      </c>
      <c r="B236" s="121"/>
      <c r="C236" s="121"/>
      <c r="D236" s="121"/>
      <c r="E236" s="118"/>
      <c r="F236" s="119"/>
      <c r="G236" s="120"/>
      <c r="H236" s="120"/>
      <c r="I236" s="40" t="str">
        <f t="shared" si="6"/>
        <v/>
      </c>
      <c r="J236" s="74" t="str">
        <f t="shared" si="7"/>
        <v/>
      </c>
      <c r="K236" s="125"/>
    </row>
    <row r="237" spans="1:11" ht="29.1" customHeight="1" x14ac:dyDescent="0.25">
      <c r="A237" s="27">
        <v>232</v>
      </c>
      <c r="B237" s="121"/>
      <c r="C237" s="121"/>
      <c r="D237" s="121"/>
      <c r="E237" s="118"/>
      <c r="F237" s="119"/>
      <c r="G237" s="120"/>
      <c r="H237" s="120"/>
      <c r="I237" s="40" t="str">
        <f t="shared" si="6"/>
        <v/>
      </c>
      <c r="J237" s="74" t="str">
        <f t="shared" si="7"/>
        <v/>
      </c>
      <c r="K237" s="125"/>
    </row>
    <row r="238" spans="1:11" ht="29.1" customHeight="1" x14ac:dyDescent="0.25">
      <c r="A238" s="27">
        <v>233</v>
      </c>
      <c r="B238" s="121"/>
      <c r="C238" s="121"/>
      <c r="D238" s="121"/>
      <c r="E238" s="118"/>
      <c r="F238" s="119"/>
      <c r="G238" s="120"/>
      <c r="H238" s="120"/>
      <c r="I238" s="40" t="str">
        <f t="shared" si="6"/>
        <v/>
      </c>
      <c r="J238" s="74" t="str">
        <f t="shared" si="7"/>
        <v/>
      </c>
      <c r="K238" s="125"/>
    </row>
    <row r="239" spans="1:11" ht="29.1" customHeight="1" x14ac:dyDescent="0.25">
      <c r="A239" s="27">
        <v>234</v>
      </c>
      <c r="B239" s="121"/>
      <c r="C239" s="121"/>
      <c r="D239" s="121"/>
      <c r="E239" s="118"/>
      <c r="F239" s="119"/>
      <c r="G239" s="120"/>
      <c r="H239" s="120"/>
      <c r="I239" s="40" t="str">
        <f t="shared" si="6"/>
        <v/>
      </c>
      <c r="J239" s="74" t="str">
        <f t="shared" si="7"/>
        <v/>
      </c>
      <c r="K239" s="125"/>
    </row>
    <row r="240" spans="1:11" ht="29.1" customHeight="1" x14ac:dyDescent="0.25">
      <c r="A240" s="27">
        <v>235</v>
      </c>
      <c r="B240" s="121"/>
      <c r="C240" s="121"/>
      <c r="D240" s="121"/>
      <c r="E240" s="118"/>
      <c r="F240" s="119"/>
      <c r="G240" s="120"/>
      <c r="H240" s="120"/>
      <c r="I240" s="40" t="str">
        <f t="shared" si="6"/>
        <v/>
      </c>
      <c r="J240" s="74" t="str">
        <f t="shared" si="7"/>
        <v/>
      </c>
      <c r="K240" s="125"/>
    </row>
    <row r="241" spans="1:11" ht="29.1" customHeight="1" x14ac:dyDescent="0.25">
      <c r="A241" s="27">
        <v>236</v>
      </c>
      <c r="B241" s="121"/>
      <c r="C241" s="121"/>
      <c r="D241" s="121"/>
      <c r="E241" s="118"/>
      <c r="F241" s="119"/>
      <c r="G241" s="120"/>
      <c r="H241" s="120"/>
      <c r="I241" s="40" t="str">
        <f t="shared" si="6"/>
        <v/>
      </c>
      <c r="J241" s="74" t="str">
        <f t="shared" si="7"/>
        <v/>
      </c>
      <c r="K241" s="125"/>
    </row>
    <row r="242" spans="1:11" ht="29.1" customHeight="1" x14ac:dyDescent="0.25">
      <c r="A242" s="27">
        <v>237</v>
      </c>
      <c r="B242" s="121"/>
      <c r="C242" s="121"/>
      <c r="D242" s="121"/>
      <c r="E242" s="118"/>
      <c r="F242" s="119"/>
      <c r="G242" s="120"/>
      <c r="H242" s="120"/>
      <c r="I242" s="40" t="str">
        <f t="shared" si="6"/>
        <v/>
      </c>
      <c r="J242" s="74" t="str">
        <f t="shared" si="7"/>
        <v/>
      </c>
      <c r="K242" s="125"/>
    </row>
    <row r="243" spans="1:11" ht="29.1" customHeight="1" x14ac:dyDescent="0.25">
      <c r="A243" s="27">
        <v>238</v>
      </c>
      <c r="B243" s="121"/>
      <c r="C243" s="121"/>
      <c r="D243" s="121"/>
      <c r="E243" s="118"/>
      <c r="F243" s="119"/>
      <c r="G243" s="120"/>
      <c r="H243" s="120"/>
      <c r="I243" s="40" t="str">
        <f t="shared" si="6"/>
        <v/>
      </c>
      <c r="J243" s="74" t="str">
        <f t="shared" si="7"/>
        <v/>
      </c>
      <c r="K243" s="125"/>
    </row>
    <row r="244" spans="1:11" ht="29.1" customHeight="1" x14ac:dyDescent="0.25">
      <c r="A244" s="27">
        <v>239</v>
      </c>
      <c r="B244" s="121"/>
      <c r="C244" s="121"/>
      <c r="D244" s="121"/>
      <c r="E244" s="118"/>
      <c r="F244" s="119"/>
      <c r="G244" s="120"/>
      <c r="H244" s="120"/>
      <c r="I244" s="40" t="str">
        <f t="shared" si="6"/>
        <v/>
      </c>
      <c r="J244" s="74" t="str">
        <f t="shared" si="7"/>
        <v/>
      </c>
      <c r="K244" s="125"/>
    </row>
    <row r="245" spans="1:11" ht="29.1" customHeight="1" x14ac:dyDescent="0.25">
      <c r="A245" s="27">
        <v>240</v>
      </c>
      <c r="B245" s="121"/>
      <c r="C245" s="121"/>
      <c r="D245" s="121"/>
      <c r="E245" s="118"/>
      <c r="F245" s="119"/>
      <c r="G245" s="120"/>
      <c r="H245" s="120"/>
      <c r="I245" s="40" t="str">
        <f t="shared" si="6"/>
        <v/>
      </c>
      <c r="J245" s="74" t="str">
        <f t="shared" si="7"/>
        <v/>
      </c>
      <c r="K245" s="125"/>
    </row>
    <row r="246" spans="1:11" ht="29.1" customHeight="1" x14ac:dyDescent="0.25">
      <c r="A246" s="27">
        <v>241</v>
      </c>
      <c r="B246" s="121"/>
      <c r="C246" s="121"/>
      <c r="D246" s="121"/>
      <c r="E246" s="118"/>
      <c r="F246" s="119"/>
      <c r="G246" s="120"/>
      <c r="H246" s="120"/>
      <c r="I246" s="40" t="str">
        <f t="shared" si="6"/>
        <v/>
      </c>
      <c r="J246" s="74" t="str">
        <f t="shared" si="7"/>
        <v/>
      </c>
      <c r="K246" s="125"/>
    </row>
    <row r="247" spans="1:11" ht="29.1" customHeight="1" x14ac:dyDescent="0.25">
      <c r="A247" s="27">
        <v>242</v>
      </c>
      <c r="B247" s="121"/>
      <c r="C247" s="121"/>
      <c r="D247" s="121"/>
      <c r="E247" s="118"/>
      <c r="F247" s="119"/>
      <c r="G247" s="120"/>
      <c r="H247" s="120"/>
      <c r="I247" s="40" t="str">
        <f t="shared" si="6"/>
        <v/>
      </c>
      <c r="J247" s="74" t="str">
        <f t="shared" si="7"/>
        <v/>
      </c>
      <c r="K247" s="125"/>
    </row>
    <row r="248" spans="1:11" ht="29.1" customHeight="1" x14ac:dyDescent="0.25">
      <c r="A248" s="27">
        <v>243</v>
      </c>
      <c r="B248" s="121"/>
      <c r="C248" s="121"/>
      <c r="D248" s="121"/>
      <c r="E248" s="118"/>
      <c r="F248" s="119"/>
      <c r="G248" s="120"/>
      <c r="H248" s="120"/>
      <c r="I248" s="40" t="str">
        <f t="shared" si="6"/>
        <v/>
      </c>
      <c r="J248" s="74" t="str">
        <f t="shared" si="7"/>
        <v/>
      </c>
      <c r="K248" s="125"/>
    </row>
    <row r="249" spans="1:11" ht="29.1" customHeight="1" x14ac:dyDescent="0.25">
      <c r="A249" s="27">
        <v>244</v>
      </c>
      <c r="B249" s="121"/>
      <c r="C249" s="121"/>
      <c r="D249" s="121"/>
      <c r="E249" s="118"/>
      <c r="F249" s="119"/>
      <c r="G249" s="120"/>
      <c r="H249" s="120"/>
      <c r="I249" s="40" t="str">
        <f t="shared" si="6"/>
        <v/>
      </c>
      <c r="J249" s="74" t="str">
        <f t="shared" si="7"/>
        <v/>
      </c>
      <c r="K249" s="125"/>
    </row>
    <row r="250" spans="1:11" ht="29.1" customHeight="1" x14ac:dyDescent="0.25">
      <c r="A250" s="27">
        <v>245</v>
      </c>
      <c r="B250" s="121"/>
      <c r="C250" s="121"/>
      <c r="D250" s="121"/>
      <c r="E250" s="118"/>
      <c r="F250" s="119"/>
      <c r="G250" s="120"/>
      <c r="H250" s="120"/>
      <c r="I250" s="40" t="str">
        <f t="shared" si="6"/>
        <v/>
      </c>
      <c r="J250" s="74" t="str">
        <f t="shared" si="7"/>
        <v/>
      </c>
      <c r="K250" s="125"/>
    </row>
    <row r="251" spans="1:11" ht="29.1" customHeight="1" x14ac:dyDescent="0.25">
      <c r="A251" s="27">
        <v>246</v>
      </c>
      <c r="B251" s="121"/>
      <c r="C251" s="121"/>
      <c r="D251" s="121"/>
      <c r="E251" s="118"/>
      <c r="F251" s="119"/>
      <c r="G251" s="120"/>
      <c r="H251" s="120"/>
      <c r="I251" s="40" t="str">
        <f t="shared" si="6"/>
        <v/>
      </c>
      <c r="J251" s="74" t="str">
        <f t="shared" si="7"/>
        <v/>
      </c>
      <c r="K251" s="125"/>
    </row>
    <row r="252" spans="1:11" ht="29.1" customHeight="1" x14ac:dyDescent="0.25">
      <c r="A252" s="27">
        <v>247</v>
      </c>
      <c r="B252" s="121"/>
      <c r="C252" s="121"/>
      <c r="D252" s="121"/>
      <c r="E252" s="118"/>
      <c r="F252" s="119"/>
      <c r="G252" s="120"/>
      <c r="H252" s="120"/>
      <c r="I252" s="40" t="str">
        <f t="shared" si="6"/>
        <v/>
      </c>
      <c r="J252" s="74" t="str">
        <f t="shared" si="7"/>
        <v/>
      </c>
      <c r="K252" s="125"/>
    </row>
    <row r="253" spans="1:11" ht="29.1" customHeight="1" x14ac:dyDescent="0.25">
      <c r="A253" s="27">
        <v>248</v>
      </c>
      <c r="B253" s="121"/>
      <c r="C253" s="121"/>
      <c r="D253" s="121"/>
      <c r="E253" s="118"/>
      <c r="F253" s="119"/>
      <c r="G253" s="120"/>
      <c r="H253" s="120"/>
      <c r="I253" s="40" t="str">
        <f t="shared" si="6"/>
        <v/>
      </c>
      <c r="J253" s="74" t="str">
        <f t="shared" si="7"/>
        <v/>
      </c>
      <c r="K253" s="125"/>
    </row>
    <row r="254" spans="1:11" ht="29.1" customHeight="1" x14ac:dyDescent="0.25">
      <c r="A254" s="27">
        <v>249</v>
      </c>
      <c r="B254" s="121"/>
      <c r="C254" s="121"/>
      <c r="D254" s="121"/>
      <c r="E254" s="118"/>
      <c r="F254" s="119"/>
      <c r="G254" s="120"/>
      <c r="H254" s="120"/>
      <c r="I254" s="40" t="str">
        <f t="shared" si="6"/>
        <v/>
      </c>
      <c r="J254" s="74" t="str">
        <f t="shared" si="7"/>
        <v/>
      </c>
      <c r="K254" s="125"/>
    </row>
    <row r="255" spans="1:11" ht="29.1" customHeight="1" x14ac:dyDescent="0.25">
      <c r="A255" s="27">
        <v>250</v>
      </c>
      <c r="B255" s="121"/>
      <c r="C255" s="121"/>
      <c r="D255" s="121"/>
      <c r="E255" s="118"/>
      <c r="F255" s="119"/>
      <c r="G255" s="120"/>
      <c r="H255" s="120"/>
      <c r="I255" s="40" t="str">
        <f t="shared" si="6"/>
        <v/>
      </c>
      <c r="J255" s="74" t="str">
        <f t="shared" si="7"/>
        <v/>
      </c>
      <c r="K255" s="125"/>
    </row>
    <row r="256" spans="1:11" ht="29.1" customHeight="1" x14ac:dyDescent="0.25">
      <c r="A256" s="27">
        <v>251</v>
      </c>
      <c r="B256" s="121"/>
      <c r="C256" s="121"/>
      <c r="D256" s="121"/>
      <c r="E256" s="118"/>
      <c r="F256" s="119"/>
      <c r="G256" s="120"/>
      <c r="H256" s="120"/>
      <c r="I256" s="40" t="str">
        <f t="shared" si="6"/>
        <v/>
      </c>
      <c r="J256" s="74" t="str">
        <f t="shared" si="7"/>
        <v/>
      </c>
      <c r="K256" s="125"/>
    </row>
    <row r="257" spans="1:11" ht="29.1" customHeight="1" x14ac:dyDescent="0.25">
      <c r="A257" s="27">
        <v>252</v>
      </c>
      <c r="B257" s="121"/>
      <c r="C257" s="121"/>
      <c r="D257" s="121"/>
      <c r="E257" s="118"/>
      <c r="F257" s="119"/>
      <c r="G257" s="120"/>
      <c r="H257" s="120"/>
      <c r="I257" s="40" t="str">
        <f t="shared" si="6"/>
        <v/>
      </c>
      <c r="J257" s="74" t="str">
        <f t="shared" si="7"/>
        <v/>
      </c>
      <c r="K257" s="125"/>
    </row>
    <row r="258" spans="1:11" ht="29.1" customHeight="1" x14ac:dyDescent="0.25">
      <c r="A258" s="27">
        <v>253</v>
      </c>
      <c r="B258" s="121"/>
      <c r="C258" s="121"/>
      <c r="D258" s="121"/>
      <c r="E258" s="118"/>
      <c r="F258" s="119"/>
      <c r="G258" s="120"/>
      <c r="H258" s="120"/>
      <c r="I258" s="40" t="str">
        <f t="shared" si="6"/>
        <v/>
      </c>
      <c r="J258" s="74" t="str">
        <f t="shared" si="7"/>
        <v/>
      </c>
      <c r="K258" s="125"/>
    </row>
    <row r="259" spans="1:11" ht="29.1" customHeight="1" x14ac:dyDescent="0.25">
      <c r="A259" s="27">
        <v>254</v>
      </c>
      <c r="B259" s="121"/>
      <c r="C259" s="121"/>
      <c r="D259" s="121"/>
      <c r="E259" s="118"/>
      <c r="F259" s="119"/>
      <c r="G259" s="120"/>
      <c r="H259" s="120"/>
      <c r="I259" s="40" t="str">
        <f t="shared" si="6"/>
        <v/>
      </c>
      <c r="J259" s="74" t="str">
        <f t="shared" si="7"/>
        <v/>
      </c>
      <c r="K259" s="125"/>
    </row>
    <row r="260" spans="1:11" ht="29.1" customHeight="1" x14ac:dyDescent="0.25">
      <c r="A260" s="27">
        <v>255</v>
      </c>
      <c r="B260" s="121"/>
      <c r="C260" s="121"/>
      <c r="D260" s="121"/>
      <c r="E260" s="118"/>
      <c r="F260" s="119"/>
      <c r="G260" s="120"/>
      <c r="H260" s="120"/>
      <c r="I260" s="40" t="str">
        <f t="shared" si="6"/>
        <v/>
      </c>
      <c r="J260" s="74" t="str">
        <f t="shared" si="7"/>
        <v/>
      </c>
      <c r="K260" s="125"/>
    </row>
    <row r="261" spans="1:11" ht="29.1" customHeight="1" x14ac:dyDescent="0.25">
      <c r="A261" s="27">
        <v>256</v>
      </c>
      <c r="B261" s="121"/>
      <c r="C261" s="121"/>
      <c r="D261" s="121"/>
      <c r="E261" s="118"/>
      <c r="F261" s="119"/>
      <c r="G261" s="120"/>
      <c r="H261" s="120"/>
      <c r="I261" s="40" t="str">
        <f t="shared" ref="I261:I324" si="8">IF($E261="","",IF(OR(($F261=0),($G261=0)),0,$F261/$G261*$H261))</f>
        <v/>
      </c>
      <c r="J261" s="74" t="str">
        <f t="shared" si="7"/>
        <v/>
      </c>
      <c r="K261" s="125"/>
    </row>
    <row r="262" spans="1:11" ht="29.1" customHeight="1" x14ac:dyDescent="0.25">
      <c r="A262" s="27">
        <v>257</v>
      </c>
      <c r="B262" s="121"/>
      <c r="C262" s="121"/>
      <c r="D262" s="121"/>
      <c r="E262" s="118"/>
      <c r="F262" s="119"/>
      <c r="G262" s="120"/>
      <c r="H262" s="120"/>
      <c r="I262" s="40" t="str">
        <f t="shared" si="8"/>
        <v/>
      </c>
      <c r="J262" s="74" t="str">
        <f t="shared" si="7"/>
        <v/>
      </c>
      <c r="K262" s="125"/>
    </row>
    <row r="263" spans="1:11" ht="29.1" customHeight="1" x14ac:dyDescent="0.25">
      <c r="A263" s="27">
        <v>258</v>
      </c>
      <c r="B263" s="121"/>
      <c r="C263" s="121"/>
      <c r="D263" s="121"/>
      <c r="E263" s="118"/>
      <c r="F263" s="119"/>
      <c r="G263" s="120"/>
      <c r="H263" s="120"/>
      <c r="I263" s="40" t="str">
        <f t="shared" si="8"/>
        <v/>
      </c>
      <c r="J263" s="74" t="str">
        <f t="shared" ref="J263:J326" si="9">IF(H263="","",IF(E263="Assistant administratif et/ou financier",MIN(30000/1607*H263,30000),IF(E263="Chargé de mission",MIN(40000/1607*H263,40000),IF(E263="Coordinateur / chef de projet",MIN(50000/1607*H263,50000),IF(E263="Directeur",MIN(60000/1607*H263,60000))))))</f>
        <v/>
      </c>
      <c r="K263" s="125"/>
    </row>
    <row r="264" spans="1:11" ht="29.1" customHeight="1" x14ac:dyDescent="0.25">
      <c r="A264" s="27">
        <v>259</v>
      </c>
      <c r="B264" s="121"/>
      <c r="C264" s="121"/>
      <c r="D264" s="121"/>
      <c r="E264" s="118"/>
      <c r="F264" s="119"/>
      <c r="G264" s="120"/>
      <c r="H264" s="120"/>
      <c r="I264" s="40" t="str">
        <f t="shared" si="8"/>
        <v/>
      </c>
      <c r="J264" s="74" t="str">
        <f t="shared" si="9"/>
        <v/>
      </c>
      <c r="K264" s="125"/>
    </row>
    <row r="265" spans="1:11" ht="29.1" customHeight="1" x14ac:dyDescent="0.25">
      <c r="A265" s="27">
        <v>260</v>
      </c>
      <c r="B265" s="121"/>
      <c r="C265" s="121"/>
      <c r="D265" s="121"/>
      <c r="E265" s="118"/>
      <c r="F265" s="119"/>
      <c r="G265" s="120"/>
      <c r="H265" s="120"/>
      <c r="I265" s="40" t="str">
        <f t="shared" si="8"/>
        <v/>
      </c>
      <c r="J265" s="74" t="str">
        <f t="shared" si="9"/>
        <v/>
      </c>
      <c r="K265" s="125"/>
    </row>
    <row r="266" spans="1:11" ht="29.1" customHeight="1" x14ac:dyDescent="0.25">
      <c r="A266" s="27">
        <v>261</v>
      </c>
      <c r="B266" s="121"/>
      <c r="C266" s="121"/>
      <c r="D266" s="121"/>
      <c r="E266" s="118"/>
      <c r="F266" s="119"/>
      <c r="G266" s="120"/>
      <c r="H266" s="120"/>
      <c r="I266" s="40" t="str">
        <f t="shared" si="8"/>
        <v/>
      </c>
      <c r="J266" s="74" t="str">
        <f t="shared" si="9"/>
        <v/>
      </c>
      <c r="K266" s="125"/>
    </row>
    <row r="267" spans="1:11" ht="29.1" customHeight="1" x14ac:dyDescent="0.25">
      <c r="A267" s="27">
        <v>262</v>
      </c>
      <c r="B267" s="121"/>
      <c r="C267" s="121"/>
      <c r="D267" s="121"/>
      <c r="E267" s="118"/>
      <c r="F267" s="119"/>
      <c r="G267" s="120"/>
      <c r="H267" s="120"/>
      <c r="I267" s="40" t="str">
        <f t="shared" si="8"/>
        <v/>
      </c>
      <c r="J267" s="74" t="str">
        <f t="shared" si="9"/>
        <v/>
      </c>
      <c r="K267" s="125"/>
    </row>
    <row r="268" spans="1:11" ht="29.1" customHeight="1" x14ac:dyDescent="0.25">
      <c r="A268" s="27">
        <v>263</v>
      </c>
      <c r="B268" s="121"/>
      <c r="C268" s="121"/>
      <c r="D268" s="121"/>
      <c r="E268" s="118"/>
      <c r="F268" s="119"/>
      <c r="G268" s="120"/>
      <c r="H268" s="120"/>
      <c r="I268" s="40" t="str">
        <f t="shared" si="8"/>
        <v/>
      </c>
      <c r="J268" s="74" t="str">
        <f t="shared" si="9"/>
        <v/>
      </c>
      <c r="K268" s="125"/>
    </row>
    <row r="269" spans="1:11" ht="29.1" customHeight="1" x14ac:dyDescent="0.25">
      <c r="A269" s="27">
        <v>264</v>
      </c>
      <c r="B269" s="121"/>
      <c r="C269" s="121"/>
      <c r="D269" s="121"/>
      <c r="E269" s="118"/>
      <c r="F269" s="119"/>
      <c r="G269" s="120"/>
      <c r="H269" s="120"/>
      <c r="I269" s="40" t="str">
        <f t="shared" si="8"/>
        <v/>
      </c>
      <c r="J269" s="74" t="str">
        <f t="shared" si="9"/>
        <v/>
      </c>
      <c r="K269" s="125"/>
    </row>
    <row r="270" spans="1:11" ht="29.1" customHeight="1" x14ac:dyDescent="0.25">
      <c r="A270" s="27">
        <v>265</v>
      </c>
      <c r="B270" s="121"/>
      <c r="C270" s="121"/>
      <c r="D270" s="121"/>
      <c r="E270" s="118"/>
      <c r="F270" s="119"/>
      <c r="G270" s="120"/>
      <c r="H270" s="120"/>
      <c r="I270" s="40" t="str">
        <f t="shared" si="8"/>
        <v/>
      </c>
      <c r="J270" s="74" t="str">
        <f t="shared" si="9"/>
        <v/>
      </c>
      <c r="K270" s="125"/>
    </row>
    <row r="271" spans="1:11" ht="29.1" customHeight="1" x14ac:dyDescent="0.25">
      <c r="A271" s="27">
        <v>266</v>
      </c>
      <c r="B271" s="121"/>
      <c r="C271" s="121"/>
      <c r="D271" s="121"/>
      <c r="E271" s="118"/>
      <c r="F271" s="119"/>
      <c r="G271" s="120"/>
      <c r="H271" s="120"/>
      <c r="I271" s="40" t="str">
        <f t="shared" si="8"/>
        <v/>
      </c>
      <c r="J271" s="74" t="str">
        <f t="shared" si="9"/>
        <v/>
      </c>
      <c r="K271" s="125"/>
    </row>
    <row r="272" spans="1:11" ht="29.1" customHeight="1" x14ac:dyDescent="0.25">
      <c r="A272" s="27">
        <v>267</v>
      </c>
      <c r="B272" s="121"/>
      <c r="C272" s="121"/>
      <c r="D272" s="121"/>
      <c r="E272" s="118"/>
      <c r="F272" s="119"/>
      <c r="G272" s="120"/>
      <c r="H272" s="120"/>
      <c r="I272" s="40" t="str">
        <f t="shared" si="8"/>
        <v/>
      </c>
      <c r="J272" s="74" t="str">
        <f t="shared" si="9"/>
        <v/>
      </c>
      <c r="K272" s="125"/>
    </row>
    <row r="273" spans="1:11" ht="29.1" customHeight="1" x14ac:dyDescent="0.25">
      <c r="A273" s="27">
        <v>268</v>
      </c>
      <c r="B273" s="121"/>
      <c r="C273" s="121"/>
      <c r="D273" s="121"/>
      <c r="E273" s="118"/>
      <c r="F273" s="119"/>
      <c r="G273" s="120"/>
      <c r="H273" s="120"/>
      <c r="I273" s="40" t="str">
        <f t="shared" si="8"/>
        <v/>
      </c>
      <c r="J273" s="74" t="str">
        <f t="shared" si="9"/>
        <v/>
      </c>
      <c r="K273" s="125"/>
    </row>
    <row r="274" spans="1:11" ht="29.1" customHeight="1" x14ac:dyDescent="0.25">
      <c r="A274" s="27">
        <v>269</v>
      </c>
      <c r="B274" s="121"/>
      <c r="C274" s="121"/>
      <c r="D274" s="121"/>
      <c r="E274" s="118"/>
      <c r="F274" s="119"/>
      <c r="G274" s="120"/>
      <c r="H274" s="120"/>
      <c r="I274" s="40" t="str">
        <f t="shared" si="8"/>
        <v/>
      </c>
      <c r="J274" s="74" t="str">
        <f t="shared" si="9"/>
        <v/>
      </c>
      <c r="K274" s="125"/>
    </row>
    <row r="275" spans="1:11" ht="29.1" customHeight="1" x14ac:dyDescent="0.25">
      <c r="A275" s="27">
        <v>270</v>
      </c>
      <c r="B275" s="121"/>
      <c r="C275" s="121"/>
      <c r="D275" s="121"/>
      <c r="E275" s="118"/>
      <c r="F275" s="119"/>
      <c r="G275" s="120"/>
      <c r="H275" s="120"/>
      <c r="I275" s="40" t="str">
        <f t="shared" si="8"/>
        <v/>
      </c>
      <c r="J275" s="74" t="str">
        <f t="shared" si="9"/>
        <v/>
      </c>
      <c r="K275" s="125"/>
    </row>
    <row r="276" spans="1:11" ht="29.1" customHeight="1" x14ac:dyDescent="0.25">
      <c r="A276" s="27">
        <v>271</v>
      </c>
      <c r="B276" s="121"/>
      <c r="C276" s="121"/>
      <c r="D276" s="121"/>
      <c r="E276" s="118"/>
      <c r="F276" s="119"/>
      <c r="G276" s="120"/>
      <c r="H276" s="120"/>
      <c r="I276" s="40" t="str">
        <f t="shared" si="8"/>
        <v/>
      </c>
      <c r="J276" s="74" t="str">
        <f t="shared" si="9"/>
        <v/>
      </c>
      <c r="K276" s="125"/>
    </row>
    <row r="277" spans="1:11" ht="29.1" customHeight="1" x14ac:dyDescent="0.25">
      <c r="A277" s="27">
        <v>272</v>
      </c>
      <c r="B277" s="121"/>
      <c r="C277" s="121"/>
      <c r="D277" s="121"/>
      <c r="E277" s="118"/>
      <c r="F277" s="119"/>
      <c r="G277" s="120"/>
      <c r="H277" s="120"/>
      <c r="I277" s="40" t="str">
        <f t="shared" si="8"/>
        <v/>
      </c>
      <c r="J277" s="74" t="str">
        <f t="shared" si="9"/>
        <v/>
      </c>
      <c r="K277" s="125"/>
    </row>
    <row r="278" spans="1:11" ht="29.1" customHeight="1" x14ac:dyDescent="0.25">
      <c r="A278" s="27">
        <v>273</v>
      </c>
      <c r="B278" s="121"/>
      <c r="C278" s="121"/>
      <c r="D278" s="121"/>
      <c r="E278" s="118"/>
      <c r="F278" s="119"/>
      <c r="G278" s="120"/>
      <c r="H278" s="120"/>
      <c r="I278" s="40" t="str">
        <f t="shared" si="8"/>
        <v/>
      </c>
      <c r="J278" s="74" t="str">
        <f t="shared" si="9"/>
        <v/>
      </c>
      <c r="K278" s="125"/>
    </row>
    <row r="279" spans="1:11" ht="29.1" customHeight="1" x14ac:dyDescent="0.25">
      <c r="A279" s="27">
        <v>274</v>
      </c>
      <c r="B279" s="121"/>
      <c r="C279" s="121"/>
      <c r="D279" s="121"/>
      <c r="E279" s="118"/>
      <c r="F279" s="119"/>
      <c r="G279" s="120"/>
      <c r="H279" s="120"/>
      <c r="I279" s="40" t="str">
        <f t="shared" si="8"/>
        <v/>
      </c>
      <c r="J279" s="74" t="str">
        <f t="shared" si="9"/>
        <v/>
      </c>
      <c r="K279" s="125"/>
    </row>
    <row r="280" spans="1:11" ht="29.1" customHeight="1" x14ac:dyDescent="0.25">
      <c r="A280" s="27">
        <v>275</v>
      </c>
      <c r="B280" s="121"/>
      <c r="C280" s="121"/>
      <c r="D280" s="121"/>
      <c r="E280" s="118"/>
      <c r="F280" s="119"/>
      <c r="G280" s="120"/>
      <c r="H280" s="120"/>
      <c r="I280" s="40" t="str">
        <f t="shared" si="8"/>
        <v/>
      </c>
      <c r="J280" s="74" t="str">
        <f t="shared" si="9"/>
        <v/>
      </c>
      <c r="K280" s="125"/>
    </row>
    <row r="281" spans="1:11" ht="29.1" customHeight="1" x14ac:dyDescent="0.25">
      <c r="A281" s="27">
        <v>276</v>
      </c>
      <c r="B281" s="121"/>
      <c r="C281" s="121"/>
      <c r="D281" s="121"/>
      <c r="E281" s="118"/>
      <c r="F281" s="119"/>
      <c r="G281" s="120"/>
      <c r="H281" s="120"/>
      <c r="I281" s="40" t="str">
        <f t="shared" si="8"/>
        <v/>
      </c>
      <c r="J281" s="74" t="str">
        <f t="shared" si="9"/>
        <v/>
      </c>
      <c r="K281" s="125"/>
    </row>
    <row r="282" spans="1:11" ht="29.1" customHeight="1" x14ac:dyDescent="0.25">
      <c r="A282" s="27">
        <v>277</v>
      </c>
      <c r="B282" s="121"/>
      <c r="C282" s="121"/>
      <c r="D282" s="121"/>
      <c r="E282" s="118"/>
      <c r="F282" s="119"/>
      <c r="G282" s="120"/>
      <c r="H282" s="120"/>
      <c r="I282" s="40" t="str">
        <f t="shared" si="8"/>
        <v/>
      </c>
      <c r="J282" s="74" t="str">
        <f t="shared" si="9"/>
        <v/>
      </c>
      <c r="K282" s="125"/>
    </row>
    <row r="283" spans="1:11" ht="29.1" customHeight="1" x14ac:dyDescent="0.25">
      <c r="A283" s="27">
        <v>278</v>
      </c>
      <c r="B283" s="121"/>
      <c r="C283" s="121"/>
      <c r="D283" s="121"/>
      <c r="E283" s="118"/>
      <c r="F283" s="119"/>
      <c r="G283" s="120"/>
      <c r="H283" s="120"/>
      <c r="I283" s="40" t="str">
        <f t="shared" si="8"/>
        <v/>
      </c>
      <c r="J283" s="74" t="str">
        <f t="shared" si="9"/>
        <v/>
      </c>
      <c r="K283" s="125"/>
    </row>
    <row r="284" spans="1:11" ht="29.1" customHeight="1" x14ac:dyDescent="0.25">
      <c r="A284" s="27">
        <v>279</v>
      </c>
      <c r="B284" s="121"/>
      <c r="C284" s="121"/>
      <c r="D284" s="121"/>
      <c r="E284" s="118"/>
      <c r="F284" s="119"/>
      <c r="G284" s="120"/>
      <c r="H284" s="120"/>
      <c r="I284" s="40" t="str">
        <f t="shared" si="8"/>
        <v/>
      </c>
      <c r="J284" s="74" t="str">
        <f t="shared" si="9"/>
        <v/>
      </c>
      <c r="K284" s="125"/>
    </row>
    <row r="285" spans="1:11" ht="29.1" customHeight="1" x14ac:dyDescent="0.25">
      <c r="A285" s="27">
        <v>280</v>
      </c>
      <c r="B285" s="121"/>
      <c r="C285" s="121"/>
      <c r="D285" s="121"/>
      <c r="E285" s="118"/>
      <c r="F285" s="119"/>
      <c r="G285" s="120"/>
      <c r="H285" s="120"/>
      <c r="I285" s="40" t="str">
        <f t="shared" si="8"/>
        <v/>
      </c>
      <c r="J285" s="74" t="str">
        <f t="shared" si="9"/>
        <v/>
      </c>
      <c r="K285" s="125"/>
    </row>
    <row r="286" spans="1:11" ht="29.1" customHeight="1" x14ac:dyDescent="0.25">
      <c r="A286" s="27">
        <v>281</v>
      </c>
      <c r="B286" s="121"/>
      <c r="C286" s="121"/>
      <c r="D286" s="121"/>
      <c r="E286" s="118"/>
      <c r="F286" s="119"/>
      <c r="G286" s="120"/>
      <c r="H286" s="120"/>
      <c r="I286" s="40" t="str">
        <f t="shared" si="8"/>
        <v/>
      </c>
      <c r="J286" s="74" t="str">
        <f t="shared" si="9"/>
        <v/>
      </c>
      <c r="K286" s="125"/>
    </row>
    <row r="287" spans="1:11" ht="29.1" customHeight="1" x14ac:dyDescent="0.25">
      <c r="A287" s="27">
        <v>282</v>
      </c>
      <c r="B287" s="121"/>
      <c r="C287" s="121"/>
      <c r="D287" s="121"/>
      <c r="E287" s="118"/>
      <c r="F287" s="119"/>
      <c r="G287" s="120"/>
      <c r="H287" s="120"/>
      <c r="I287" s="40" t="str">
        <f t="shared" si="8"/>
        <v/>
      </c>
      <c r="J287" s="74" t="str">
        <f t="shared" si="9"/>
        <v/>
      </c>
      <c r="K287" s="125"/>
    </row>
    <row r="288" spans="1:11" ht="29.1" customHeight="1" x14ac:dyDescent="0.25">
      <c r="A288" s="27">
        <v>283</v>
      </c>
      <c r="B288" s="121"/>
      <c r="C288" s="121"/>
      <c r="D288" s="121"/>
      <c r="E288" s="118"/>
      <c r="F288" s="119"/>
      <c r="G288" s="120"/>
      <c r="H288" s="120"/>
      <c r="I288" s="40" t="str">
        <f t="shared" si="8"/>
        <v/>
      </c>
      <c r="J288" s="74" t="str">
        <f t="shared" si="9"/>
        <v/>
      </c>
      <c r="K288" s="125"/>
    </row>
    <row r="289" spans="1:11" ht="29.1" customHeight="1" x14ac:dyDescent="0.25">
      <c r="A289" s="27">
        <v>284</v>
      </c>
      <c r="B289" s="121"/>
      <c r="C289" s="121"/>
      <c r="D289" s="121"/>
      <c r="E289" s="118"/>
      <c r="F289" s="119"/>
      <c r="G289" s="120"/>
      <c r="H289" s="120"/>
      <c r="I289" s="40" t="str">
        <f t="shared" si="8"/>
        <v/>
      </c>
      <c r="J289" s="74" t="str">
        <f t="shared" si="9"/>
        <v/>
      </c>
      <c r="K289" s="125"/>
    </row>
    <row r="290" spans="1:11" ht="29.1" customHeight="1" x14ac:dyDescent="0.25">
      <c r="A290" s="27">
        <v>285</v>
      </c>
      <c r="B290" s="121"/>
      <c r="C290" s="121"/>
      <c r="D290" s="121"/>
      <c r="E290" s="118"/>
      <c r="F290" s="119"/>
      <c r="G290" s="120"/>
      <c r="H290" s="120"/>
      <c r="I290" s="40" t="str">
        <f t="shared" si="8"/>
        <v/>
      </c>
      <c r="J290" s="74" t="str">
        <f t="shared" si="9"/>
        <v/>
      </c>
      <c r="K290" s="125"/>
    </row>
    <row r="291" spans="1:11" ht="29.1" customHeight="1" x14ac:dyDescent="0.25">
      <c r="A291" s="27">
        <v>286</v>
      </c>
      <c r="B291" s="121"/>
      <c r="C291" s="121"/>
      <c r="D291" s="121"/>
      <c r="E291" s="118"/>
      <c r="F291" s="119"/>
      <c r="G291" s="120"/>
      <c r="H291" s="120"/>
      <c r="I291" s="40" t="str">
        <f t="shared" si="8"/>
        <v/>
      </c>
      <c r="J291" s="74" t="str">
        <f t="shared" si="9"/>
        <v/>
      </c>
      <c r="K291" s="125"/>
    </row>
    <row r="292" spans="1:11" ht="29.1" customHeight="1" x14ac:dyDescent="0.25">
      <c r="A292" s="27">
        <v>287</v>
      </c>
      <c r="B292" s="121"/>
      <c r="C292" s="121"/>
      <c r="D292" s="121"/>
      <c r="E292" s="118"/>
      <c r="F292" s="119"/>
      <c r="G292" s="120"/>
      <c r="H292" s="120"/>
      <c r="I292" s="40" t="str">
        <f t="shared" si="8"/>
        <v/>
      </c>
      <c r="J292" s="74" t="str">
        <f t="shared" si="9"/>
        <v/>
      </c>
      <c r="K292" s="125"/>
    </row>
    <row r="293" spans="1:11" ht="29.1" customHeight="1" x14ac:dyDescent="0.25">
      <c r="A293" s="27">
        <v>288</v>
      </c>
      <c r="B293" s="121"/>
      <c r="C293" s="121"/>
      <c r="D293" s="121"/>
      <c r="E293" s="118"/>
      <c r="F293" s="119"/>
      <c r="G293" s="120"/>
      <c r="H293" s="120"/>
      <c r="I293" s="40" t="str">
        <f t="shared" si="8"/>
        <v/>
      </c>
      <c r="J293" s="74" t="str">
        <f t="shared" si="9"/>
        <v/>
      </c>
      <c r="K293" s="125"/>
    </row>
    <row r="294" spans="1:11" ht="29.1" customHeight="1" x14ac:dyDescent="0.25">
      <c r="A294" s="27">
        <v>289</v>
      </c>
      <c r="B294" s="121"/>
      <c r="C294" s="121"/>
      <c r="D294" s="121"/>
      <c r="E294" s="118"/>
      <c r="F294" s="119"/>
      <c r="G294" s="120"/>
      <c r="H294" s="120"/>
      <c r="I294" s="40" t="str">
        <f t="shared" si="8"/>
        <v/>
      </c>
      <c r="J294" s="74" t="str">
        <f t="shared" si="9"/>
        <v/>
      </c>
      <c r="K294" s="125"/>
    </row>
    <row r="295" spans="1:11" ht="29.1" customHeight="1" x14ac:dyDescent="0.25">
      <c r="A295" s="27">
        <v>290</v>
      </c>
      <c r="B295" s="121"/>
      <c r="C295" s="121"/>
      <c r="D295" s="121"/>
      <c r="E295" s="118"/>
      <c r="F295" s="119"/>
      <c r="G295" s="120"/>
      <c r="H295" s="120"/>
      <c r="I295" s="40" t="str">
        <f t="shared" si="8"/>
        <v/>
      </c>
      <c r="J295" s="74" t="str">
        <f t="shared" si="9"/>
        <v/>
      </c>
      <c r="K295" s="125"/>
    </row>
    <row r="296" spans="1:11" ht="29.1" customHeight="1" x14ac:dyDescent="0.25">
      <c r="A296" s="27">
        <v>291</v>
      </c>
      <c r="B296" s="121"/>
      <c r="C296" s="121"/>
      <c r="D296" s="121"/>
      <c r="E296" s="118"/>
      <c r="F296" s="119"/>
      <c r="G296" s="120"/>
      <c r="H296" s="120"/>
      <c r="I296" s="40" t="str">
        <f t="shared" si="8"/>
        <v/>
      </c>
      <c r="J296" s="74" t="str">
        <f t="shared" si="9"/>
        <v/>
      </c>
      <c r="K296" s="125"/>
    </row>
    <row r="297" spans="1:11" ht="29.1" customHeight="1" x14ac:dyDescent="0.25">
      <c r="A297" s="27">
        <v>292</v>
      </c>
      <c r="B297" s="121"/>
      <c r="C297" s="121"/>
      <c r="D297" s="121"/>
      <c r="E297" s="118"/>
      <c r="F297" s="119"/>
      <c r="G297" s="120"/>
      <c r="H297" s="120"/>
      <c r="I297" s="40" t="str">
        <f t="shared" si="8"/>
        <v/>
      </c>
      <c r="J297" s="74" t="str">
        <f t="shared" si="9"/>
        <v/>
      </c>
      <c r="K297" s="125"/>
    </row>
    <row r="298" spans="1:11" ht="29.1" customHeight="1" x14ac:dyDescent="0.25">
      <c r="A298" s="27">
        <v>293</v>
      </c>
      <c r="B298" s="121"/>
      <c r="C298" s="121"/>
      <c r="D298" s="121"/>
      <c r="E298" s="118"/>
      <c r="F298" s="119"/>
      <c r="G298" s="120"/>
      <c r="H298" s="120"/>
      <c r="I298" s="40" t="str">
        <f t="shared" si="8"/>
        <v/>
      </c>
      <c r="J298" s="74" t="str">
        <f t="shared" si="9"/>
        <v/>
      </c>
      <c r="K298" s="125"/>
    </row>
    <row r="299" spans="1:11" ht="29.1" customHeight="1" x14ac:dyDescent="0.25">
      <c r="A299" s="27">
        <v>294</v>
      </c>
      <c r="B299" s="121"/>
      <c r="C299" s="121"/>
      <c r="D299" s="121"/>
      <c r="E299" s="118"/>
      <c r="F299" s="119"/>
      <c r="G299" s="120"/>
      <c r="H299" s="120"/>
      <c r="I299" s="40" t="str">
        <f t="shared" si="8"/>
        <v/>
      </c>
      <c r="J299" s="74" t="str">
        <f t="shared" si="9"/>
        <v/>
      </c>
      <c r="K299" s="125"/>
    </row>
    <row r="300" spans="1:11" ht="29.1" customHeight="1" x14ac:dyDescent="0.25">
      <c r="A300" s="27">
        <v>295</v>
      </c>
      <c r="B300" s="121"/>
      <c r="C300" s="121"/>
      <c r="D300" s="121"/>
      <c r="E300" s="118"/>
      <c r="F300" s="119"/>
      <c r="G300" s="120"/>
      <c r="H300" s="120"/>
      <c r="I300" s="40" t="str">
        <f t="shared" si="8"/>
        <v/>
      </c>
      <c r="J300" s="74" t="str">
        <f t="shared" si="9"/>
        <v/>
      </c>
      <c r="K300" s="125"/>
    </row>
    <row r="301" spans="1:11" ht="29.1" customHeight="1" x14ac:dyDescent="0.25">
      <c r="A301" s="27">
        <v>296</v>
      </c>
      <c r="B301" s="121"/>
      <c r="C301" s="121"/>
      <c r="D301" s="121"/>
      <c r="E301" s="118"/>
      <c r="F301" s="119"/>
      <c r="G301" s="120"/>
      <c r="H301" s="120"/>
      <c r="I301" s="40" t="str">
        <f t="shared" si="8"/>
        <v/>
      </c>
      <c r="J301" s="74" t="str">
        <f t="shared" si="9"/>
        <v/>
      </c>
      <c r="K301" s="125"/>
    </row>
    <row r="302" spans="1:11" ht="29.1" customHeight="1" x14ac:dyDescent="0.25">
      <c r="A302" s="27">
        <v>297</v>
      </c>
      <c r="B302" s="121"/>
      <c r="C302" s="121"/>
      <c r="D302" s="121"/>
      <c r="E302" s="118"/>
      <c r="F302" s="119"/>
      <c r="G302" s="120"/>
      <c r="H302" s="120"/>
      <c r="I302" s="40" t="str">
        <f t="shared" si="8"/>
        <v/>
      </c>
      <c r="J302" s="74" t="str">
        <f t="shared" si="9"/>
        <v/>
      </c>
      <c r="K302" s="125"/>
    </row>
    <row r="303" spans="1:11" ht="29.1" customHeight="1" x14ac:dyDescent="0.25">
      <c r="A303" s="27">
        <v>298</v>
      </c>
      <c r="B303" s="121"/>
      <c r="C303" s="121"/>
      <c r="D303" s="121"/>
      <c r="E303" s="118"/>
      <c r="F303" s="119"/>
      <c r="G303" s="120"/>
      <c r="H303" s="120"/>
      <c r="I303" s="40" t="str">
        <f t="shared" si="8"/>
        <v/>
      </c>
      <c r="J303" s="74" t="str">
        <f t="shared" si="9"/>
        <v/>
      </c>
      <c r="K303" s="125"/>
    </row>
    <row r="304" spans="1:11" ht="29.1" customHeight="1" x14ac:dyDescent="0.25">
      <c r="A304" s="27">
        <v>299</v>
      </c>
      <c r="B304" s="121"/>
      <c r="C304" s="121"/>
      <c r="D304" s="121"/>
      <c r="E304" s="118"/>
      <c r="F304" s="119"/>
      <c r="G304" s="120"/>
      <c r="H304" s="120"/>
      <c r="I304" s="40" t="str">
        <f t="shared" si="8"/>
        <v/>
      </c>
      <c r="J304" s="74" t="str">
        <f t="shared" si="9"/>
        <v/>
      </c>
      <c r="K304" s="125"/>
    </row>
    <row r="305" spans="1:11" ht="29.1" customHeight="1" x14ac:dyDescent="0.25">
      <c r="A305" s="27">
        <v>300</v>
      </c>
      <c r="B305" s="121"/>
      <c r="C305" s="121"/>
      <c r="D305" s="121"/>
      <c r="E305" s="118"/>
      <c r="F305" s="119"/>
      <c r="G305" s="120"/>
      <c r="H305" s="120"/>
      <c r="I305" s="40" t="str">
        <f t="shared" si="8"/>
        <v/>
      </c>
      <c r="J305" s="74" t="str">
        <f t="shared" si="9"/>
        <v/>
      </c>
      <c r="K305" s="125"/>
    </row>
    <row r="306" spans="1:11" ht="29.1" customHeight="1" x14ac:dyDescent="0.25">
      <c r="A306" s="27">
        <v>301</v>
      </c>
      <c r="B306" s="121"/>
      <c r="C306" s="121"/>
      <c r="D306" s="121"/>
      <c r="E306" s="118"/>
      <c r="F306" s="119"/>
      <c r="G306" s="120"/>
      <c r="H306" s="120"/>
      <c r="I306" s="40" t="str">
        <f t="shared" si="8"/>
        <v/>
      </c>
      <c r="J306" s="74" t="str">
        <f t="shared" si="9"/>
        <v/>
      </c>
      <c r="K306" s="125"/>
    </row>
    <row r="307" spans="1:11" ht="29.1" customHeight="1" x14ac:dyDescent="0.25">
      <c r="A307" s="27">
        <v>302</v>
      </c>
      <c r="B307" s="121"/>
      <c r="C307" s="121"/>
      <c r="D307" s="121"/>
      <c r="E307" s="118"/>
      <c r="F307" s="119"/>
      <c r="G307" s="120"/>
      <c r="H307" s="120"/>
      <c r="I307" s="40" t="str">
        <f t="shared" si="8"/>
        <v/>
      </c>
      <c r="J307" s="74" t="str">
        <f t="shared" si="9"/>
        <v/>
      </c>
      <c r="K307" s="125"/>
    </row>
    <row r="308" spans="1:11" ht="29.1" customHeight="1" x14ac:dyDescent="0.25">
      <c r="A308" s="27">
        <v>303</v>
      </c>
      <c r="B308" s="121"/>
      <c r="C308" s="121"/>
      <c r="D308" s="121"/>
      <c r="E308" s="118"/>
      <c r="F308" s="119"/>
      <c r="G308" s="120"/>
      <c r="H308" s="120"/>
      <c r="I308" s="40" t="str">
        <f t="shared" si="8"/>
        <v/>
      </c>
      <c r="J308" s="74" t="str">
        <f t="shared" si="9"/>
        <v/>
      </c>
      <c r="K308" s="125"/>
    </row>
    <row r="309" spans="1:11" ht="29.1" customHeight="1" x14ac:dyDescent="0.25">
      <c r="A309" s="27">
        <v>304</v>
      </c>
      <c r="B309" s="121"/>
      <c r="C309" s="121"/>
      <c r="D309" s="121"/>
      <c r="E309" s="118"/>
      <c r="F309" s="119"/>
      <c r="G309" s="120"/>
      <c r="H309" s="120"/>
      <c r="I309" s="40" t="str">
        <f t="shared" si="8"/>
        <v/>
      </c>
      <c r="J309" s="74" t="str">
        <f t="shared" si="9"/>
        <v/>
      </c>
      <c r="K309" s="125"/>
    </row>
    <row r="310" spans="1:11" ht="29.1" customHeight="1" x14ac:dyDescent="0.25">
      <c r="A310" s="27">
        <v>305</v>
      </c>
      <c r="B310" s="121"/>
      <c r="C310" s="121"/>
      <c r="D310" s="121"/>
      <c r="E310" s="118"/>
      <c r="F310" s="119"/>
      <c r="G310" s="120"/>
      <c r="H310" s="120"/>
      <c r="I310" s="40" t="str">
        <f t="shared" si="8"/>
        <v/>
      </c>
      <c r="J310" s="74" t="str">
        <f t="shared" si="9"/>
        <v/>
      </c>
      <c r="K310" s="125"/>
    </row>
    <row r="311" spans="1:11" ht="29.1" customHeight="1" x14ac:dyDescent="0.25">
      <c r="A311" s="27">
        <v>306</v>
      </c>
      <c r="B311" s="121"/>
      <c r="C311" s="121"/>
      <c r="D311" s="121"/>
      <c r="E311" s="118"/>
      <c r="F311" s="119"/>
      <c r="G311" s="120"/>
      <c r="H311" s="120"/>
      <c r="I311" s="40" t="str">
        <f t="shared" si="8"/>
        <v/>
      </c>
      <c r="J311" s="74" t="str">
        <f t="shared" si="9"/>
        <v/>
      </c>
      <c r="K311" s="125"/>
    </row>
    <row r="312" spans="1:11" ht="29.1" customHeight="1" x14ac:dyDescent="0.25">
      <c r="A312" s="27">
        <v>307</v>
      </c>
      <c r="B312" s="121"/>
      <c r="C312" s="121"/>
      <c r="D312" s="121"/>
      <c r="E312" s="118"/>
      <c r="F312" s="119"/>
      <c r="G312" s="120"/>
      <c r="H312" s="120"/>
      <c r="I312" s="40" t="str">
        <f t="shared" si="8"/>
        <v/>
      </c>
      <c r="J312" s="74" t="str">
        <f t="shared" si="9"/>
        <v/>
      </c>
      <c r="K312" s="125"/>
    </row>
    <row r="313" spans="1:11" ht="29.1" customHeight="1" x14ac:dyDescent="0.25">
      <c r="A313" s="27">
        <v>308</v>
      </c>
      <c r="B313" s="121"/>
      <c r="C313" s="121"/>
      <c r="D313" s="121"/>
      <c r="E313" s="118"/>
      <c r="F313" s="119"/>
      <c r="G313" s="120"/>
      <c r="H313" s="120"/>
      <c r="I313" s="40" t="str">
        <f t="shared" si="8"/>
        <v/>
      </c>
      <c r="J313" s="74" t="str">
        <f t="shared" si="9"/>
        <v/>
      </c>
      <c r="K313" s="125"/>
    </row>
    <row r="314" spans="1:11" ht="29.1" customHeight="1" x14ac:dyDescent="0.25">
      <c r="A314" s="27">
        <v>309</v>
      </c>
      <c r="B314" s="121"/>
      <c r="C314" s="121"/>
      <c r="D314" s="121"/>
      <c r="E314" s="118"/>
      <c r="F314" s="119"/>
      <c r="G314" s="120"/>
      <c r="H314" s="120"/>
      <c r="I314" s="40" t="str">
        <f t="shared" si="8"/>
        <v/>
      </c>
      <c r="J314" s="74" t="str">
        <f t="shared" si="9"/>
        <v/>
      </c>
      <c r="K314" s="125"/>
    </row>
    <row r="315" spans="1:11" ht="29.1" customHeight="1" x14ac:dyDescent="0.25">
      <c r="A315" s="27">
        <v>310</v>
      </c>
      <c r="B315" s="121"/>
      <c r="C315" s="121"/>
      <c r="D315" s="121"/>
      <c r="E315" s="118"/>
      <c r="F315" s="119"/>
      <c r="G315" s="120"/>
      <c r="H315" s="120"/>
      <c r="I315" s="40" t="str">
        <f t="shared" si="8"/>
        <v/>
      </c>
      <c r="J315" s="74" t="str">
        <f t="shared" si="9"/>
        <v/>
      </c>
      <c r="K315" s="125"/>
    </row>
    <row r="316" spans="1:11" ht="29.1" customHeight="1" x14ac:dyDescent="0.25">
      <c r="A316" s="27">
        <v>311</v>
      </c>
      <c r="B316" s="121"/>
      <c r="C316" s="121"/>
      <c r="D316" s="121"/>
      <c r="E316" s="118"/>
      <c r="F316" s="119"/>
      <c r="G316" s="120"/>
      <c r="H316" s="120"/>
      <c r="I316" s="40" t="str">
        <f t="shared" si="8"/>
        <v/>
      </c>
      <c r="J316" s="74" t="str">
        <f t="shared" si="9"/>
        <v/>
      </c>
      <c r="K316" s="125"/>
    </row>
    <row r="317" spans="1:11" ht="29.1" customHeight="1" x14ac:dyDescent="0.25">
      <c r="A317" s="27">
        <v>312</v>
      </c>
      <c r="B317" s="121"/>
      <c r="C317" s="121"/>
      <c r="D317" s="121"/>
      <c r="E317" s="118"/>
      <c r="F317" s="119"/>
      <c r="G317" s="120"/>
      <c r="H317" s="120"/>
      <c r="I317" s="40" t="str">
        <f t="shared" si="8"/>
        <v/>
      </c>
      <c r="J317" s="74" t="str">
        <f t="shared" si="9"/>
        <v/>
      </c>
      <c r="K317" s="125"/>
    </row>
    <row r="318" spans="1:11" ht="29.1" customHeight="1" x14ac:dyDescent="0.25">
      <c r="A318" s="27">
        <v>313</v>
      </c>
      <c r="B318" s="121"/>
      <c r="C318" s="121"/>
      <c r="D318" s="121"/>
      <c r="E318" s="118"/>
      <c r="F318" s="119"/>
      <c r="G318" s="120"/>
      <c r="H318" s="120"/>
      <c r="I318" s="40" t="str">
        <f t="shared" si="8"/>
        <v/>
      </c>
      <c r="J318" s="74" t="str">
        <f t="shared" si="9"/>
        <v/>
      </c>
      <c r="K318" s="125"/>
    </row>
    <row r="319" spans="1:11" ht="29.1" customHeight="1" x14ac:dyDescent="0.25">
      <c r="A319" s="27">
        <v>314</v>
      </c>
      <c r="B319" s="121"/>
      <c r="C319" s="121"/>
      <c r="D319" s="121"/>
      <c r="E319" s="118"/>
      <c r="F319" s="119"/>
      <c r="G319" s="120"/>
      <c r="H319" s="120"/>
      <c r="I319" s="40" t="str">
        <f t="shared" si="8"/>
        <v/>
      </c>
      <c r="J319" s="74" t="str">
        <f t="shared" si="9"/>
        <v/>
      </c>
      <c r="K319" s="125"/>
    </row>
    <row r="320" spans="1:11" ht="29.1" customHeight="1" x14ac:dyDescent="0.25">
      <c r="A320" s="27">
        <v>315</v>
      </c>
      <c r="B320" s="121"/>
      <c r="C320" s="121"/>
      <c r="D320" s="121"/>
      <c r="E320" s="118"/>
      <c r="F320" s="119"/>
      <c r="G320" s="120"/>
      <c r="H320" s="120"/>
      <c r="I320" s="40" t="str">
        <f t="shared" si="8"/>
        <v/>
      </c>
      <c r="J320" s="74" t="str">
        <f t="shared" si="9"/>
        <v/>
      </c>
      <c r="K320" s="125"/>
    </row>
    <row r="321" spans="1:11" ht="29.1" customHeight="1" x14ac:dyDescent="0.25">
      <c r="A321" s="27">
        <v>316</v>
      </c>
      <c r="B321" s="121"/>
      <c r="C321" s="121"/>
      <c r="D321" s="121"/>
      <c r="E321" s="118"/>
      <c r="F321" s="119"/>
      <c r="G321" s="120"/>
      <c r="H321" s="120"/>
      <c r="I321" s="40" t="str">
        <f t="shared" si="8"/>
        <v/>
      </c>
      <c r="J321" s="74" t="str">
        <f t="shared" si="9"/>
        <v/>
      </c>
      <c r="K321" s="125"/>
    </row>
    <row r="322" spans="1:11" ht="29.1" customHeight="1" x14ac:dyDescent="0.25">
      <c r="A322" s="27">
        <v>317</v>
      </c>
      <c r="B322" s="121"/>
      <c r="C322" s="121"/>
      <c r="D322" s="121"/>
      <c r="E322" s="118"/>
      <c r="F322" s="119"/>
      <c r="G322" s="120"/>
      <c r="H322" s="120"/>
      <c r="I322" s="40" t="str">
        <f t="shared" si="8"/>
        <v/>
      </c>
      <c r="J322" s="74" t="str">
        <f t="shared" si="9"/>
        <v/>
      </c>
      <c r="K322" s="125"/>
    </row>
    <row r="323" spans="1:11" ht="29.1" customHeight="1" x14ac:dyDescent="0.25">
      <c r="A323" s="27">
        <v>318</v>
      </c>
      <c r="B323" s="121"/>
      <c r="C323" s="121"/>
      <c r="D323" s="121"/>
      <c r="E323" s="118"/>
      <c r="F323" s="119"/>
      <c r="G323" s="120"/>
      <c r="H323" s="120"/>
      <c r="I323" s="40" t="str">
        <f t="shared" si="8"/>
        <v/>
      </c>
      <c r="J323" s="74" t="str">
        <f t="shared" si="9"/>
        <v/>
      </c>
      <c r="K323" s="125"/>
    </row>
    <row r="324" spans="1:11" ht="29.1" customHeight="1" x14ac:dyDescent="0.25">
      <c r="A324" s="27">
        <v>319</v>
      </c>
      <c r="B324" s="121"/>
      <c r="C324" s="121"/>
      <c r="D324" s="121"/>
      <c r="E324" s="118"/>
      <c r="F324" s="119"/>
      <c r="G324" s="120"/>
      <c r="H324" s="120"/>
      <c r="I324" s="40" t="str">
        <f t="shared" si="8"/>
        <v/>
      </c>
      <c r="J324" s="74" t="str">
        <f t="shared" si="9"/>
        <v/>
      </c>
      <c r="K324" s="125"/>
    </row>
    <row r="325" spans="1:11" ht="29.1" customHeight="1" x14ac:dyDescent="0.25">
      <c r="A325" s="27">
        <v>320</v>
      </c>
      <c r="B325" s="121"/>
      <c r="C325" s="121"/>
      <c r="D325" s="121"/>
      <c r="E325" s="118"/>
      <c r="F325" s="119"/>
      <c r="G325" s="120"/>
      <c r="H325" s="120"/>
      <c r="I325" s="40" t="str">
        <f t="shared" ref="I325:I388" si="10">IF($E325="","",IF(OR(($F325=0),($G325=0)),0,$F325/$G325*$H325))</f>
        <v/>
      </c>
      <c r="J325" s="74" t="str">
        <f t="shared" si="9"/>
        <v/>
      </c>
      <c r="K325" s="125"/>
    </row>
    <row r="326" spans="1:11" ht="29.1" customHeight="1" x14ac:dyDescent="0.25">
      <c r="A326" s="27">
        <v>321</v>
      </c>
      <c r="B326" s="121"/>
      <c r="C326" s="121"/>
      <c r="D326" s="121"/>
      <c r="E326" s="118"/>
      <c r="F326" s="119"/>
      <c r="G326" s="120"/>
      <c r="H326" s="120"/>
      <c r="I326" s="40" t="str">
        <f t="shared" si="10"/>
        <v/>
      </c>
      <c r="J326" s="74" t="str">
        <f t="shared" si="9"/>
        <v/>
      </c>
      <c r="K326" s="125"/>
    </row>
    <row r="327" spans="1:11" ht="29.1" customHeight="1" x14ac:dyDescent="0.25">
      <c r="A327" s="27">
        <v>322</v>
      </c>
      <c r="B327" s="121"/>
      <c r="C327" s="121"/>
      <c r="D327" s="121"/>
      <c r="E327" s="118"/>
      <c r="F327" s="119"/>
      <c r="G327" s="120"/>
      <c r="H327" s="120"/>
      <c r="I327" s="40" t="str">
        <f t="shared" si="10"/>
        <v/>
      </c>
      <c r="J327" s="74" t="str">
        <f t="shared" ref="J327:J390" si="11">IF(H327="","",IF(E327="Assistant administratif et/ou financier",MIN(30000/1607*H327,30000),IF(E327="Chargé de mission",MIN(40000/1607*H327,40000),IF(E327="Coordinateur / chef de projet",MIN(50000/1607*H327,50000),IF(E327="Directeur",MIN(60000/1607*H327,60000))))))</f>
        <v/>
      </c>
      <c r="K327" s="125"/>
    </row>
    <row r="328" spans="1:11" ht="29.1" customHeight="1" x14ac:dyDescent="0.25">
      <c r="A328" s="27">
        <v>323</v>
      </c>
      <c r="B328" s="121"/>
      <c r="C328" s="121"/>
      <c r="D328" s="121"/>
      <c r="E328" s="118"/>
      <c r="F328" s="119"/>
      <c r="G328" s="120"/>
      <c r="H328" s="120"/>
      <c r="I328" s="40" t="str">
        <f t="shared" si="10"/>
        <v/>
      </c>
      <c r="J328" s="74" t="str">
        <f t="shared" si="11"/>
        <v/>
      </c>
      <c r="K328" s="125"/>
    </row>
    <row r="329" spans="1:11" ht="29.1" customHeight="1" x14ac:dyDescent="0.25">
      <c r="A329" s="27">
        <v>324</v>
      </c>
      <c r="B329" s="121"/>
      <c r="C329" s="121"/>
      <c r="D329" s="121"/>
      <c r="E329" s="118"/>
      <c r="F329" s="119"/>
      <c r="G329" s="120"/>
      <c r="H329" s="120"/>
      <c r="I329" s="40" t="str">
        <f t="shared" si="10"/>
        <v/>
      </c>
      <c r="J329" s="74" t="str">
        <f t="shared" si="11"/>
        <v/>
      </c>
      <c r="K329" s="125"/>
    </row>
    <row r="330" spans="1:11" ht="29.1" customHeight="1" x14ac:dyDescent="0.25">
      <c r="A330" s="27">
        <v>325</v>
      </c>
      <c r="B330" s="121"/>
      <c r="C330" s="121"/>
      <c r="D330" s="121"/>
      <c r="E330" s="118"/>
      <c r="F330" s="119"/>
      <c r="G330" s="120"/>
      <c r="H330" s="120"/>
      <c r="I330" s="40" t="str">
        <f t="shared" si="10"/>
        <v/>
      </c>
      <c r="J330" s="74" t="str">
        <f t="shared" si="11"/>
        <v/>
      </c>
      <c r="K330" s="125"/>
    </row>
    <row r="331" spans="1:11" ht="29.1" customHeight="1" x14ac:dyDescent="0.25">
      <c r="A331" s="27">
        <v>326</v>
      </c>
      <c r="B331" s="121"/>
      <c r="C331" s="121"/>
      <c r="D331" s="121"/>
      <c r="E331" s="118"/>
      <c r="F331" s="119"/>
      <c r="G331" s="120"/>
      <c r="H331" s="120"/>
      <c r="I331" s="40" t="str">
        <f t="shared" si="10"/>
        <v/>
      </c>
      <c r="J331" s="74" t="str">
        <f t="shared" si="11"/>
        <v/>
      </c>
      <c r="K331" s="125"/>
    </row>
    <row r="332" spans="1:11" ht="29.1" customHeight="1" x14ac:dyDescent="0.25">
      <c r="A332" s="27">
        <v>327</v>
      </c>
      <c r="B332" s="121"/>
      <c r="C332" s="121"/>
      <c r="D332" s="121"/>
      <c r="E332" s="118"/>
      <c r="F332" s="119"/>
      <c r="G332" s="120"/>
      <c r="H332" s="120"/>
      <c r="I332" s="40" t="str">
        <f t="shared" si="10"/>
        <v/>
      </c>
      <c r="J332" s="74" t="str">
        <f t="shared" si="11"/>
        <v/>
      </c>
      <c r="K332" s="125"/>
    </row>
    <row r="333" spans="1:11" ht="29.1" customHeight="1" x14ac:dyDescent="0.25">
      <c r="A333" s="27">
        <v>328</v>
      </c>
      <c r="B333" s="121"/>
      <c r="C333" s="121"/>
      <c r="D333" s="121"/>
      <c r="E333" s="118"/>
      <c r="F333" s="119"/>
      <c r="G333" s="120"/>
      <c r="H333" s="120"/>
      <c r="I333" s="40" t="str">
        <f t="shared" si="10"/>
        <v/>
      </c>
      <c r="J333" s="74" t="str">
        <f t="shared" si="11"/>
        <v/>
      </c>
      <c r="K333" s="125"/>
    </row>
    <row r="334" spans="1:11" ht="29.1" customHeight="1" x14ac:dyDescent="0.25">
      <c r="A334" s="27">
        <v>329</v>
      </c>
      <c r="B334" s="121"/>
      <c r="C334" s="121"/>
      <c r="D334" s="121"/>
      <c r="E334" s="118"/>
      <c r="F334" s="119"/>
      <c r="G334" s="120"/>
      <c r="H334" s="120"/>
      <c r="I334" s="40" t="str">
        <f t="shared" si="10"/>
        <v/>
      </c>
      <c r="J334" s="74" t="str">
        <f t="shared" si="11"/>
        <v/>
      </c>
      <c r="K334" s="125"/>
    </row>
    <row r="335" spans="1:11" ht="29.1" customHeight="1" x14ac:dyDescent="0.25">
      <c r="A335" s="27">
        <v>330</v>
      </c>
      <c r="B335" s="121"/>
      <c r="C335" s="121"/>
      <c r="D335" s="121"/>
      <c r="E335" s="118"/>
      <c r="F335" s="119"/>
      <c r="G335" s="120"/>
      <c r="H335" s="120"/>
      <c r="I335" s="40" t="str">
        <f t="shared" si="10"/>
        <v/>
      </c>
      <c r="J335" s="74" t="str">
        <f t="shared" si="11"/>
        <v/>
      </c>
      <c r="K335" s="125"/>
    </row>
    <row r="336" spans="1:11" ht="29.1" customHeight="1" x14ac:dyDescent="0.25">
      <c r="A336" s="27">
        <v>331</v>
      </c>
      <c r="B336" s="121"/>
      <c r="C336" s="121"/>
      <c r="D336" s="121"/>
      <c r="E336" s="118"/>
      <c r="F336" s="119"/>
      <c r="G336" s="120"/>
      <c r="H336" s="120"/>
      <c r="I336" s="40" t="str">
        <f t="shared" si="10"/>
        <v/>
      </c>
      <c r="J336" s="74" t="str">
        <f t="shared" si="11"/>
        <v/>
      </c>
      <c r="K336" s="125"/>
    </row>
    <row r="337" spans="1:11" ht="29.1" customHeight="1" x14ac:dyDescent="0.25">
      <c r="A337" s="27">
        <v>332</v>
      </c>
      <c r="B337" s="121"/>
      <c r="C337" s="121"/>
      <c r="D337" s="121"/>
      <c r="E337" s="118"/>
      <c r="F337" s="119"/>
      <c r="G337" s="120"/>
      <c r="H337" s="120"/>
      <c r="I337" s="40" t="str">
        <f t="shared" si="10"/>
        <v/>
      </c>
      <c r="J337" s="74" t="str">
        <f t="shared" si="11"/>
        <v/>
      </c>
      <c r="K337" s="125"/>
    </row>
    <row r="338" spans="1:11" ht="29.1" customHeight="1" x14ac:dyDescent="0.25">
      <c r="A338" s="27">
        <v>333</v>
      </c>
      <c r="B338" s="121"/>
      <c r="C338" s="121"/>
      <c r="D338" s="121"/>
      <c r="E338" s="118"/>
      <c r="F338" s="119"/>
      <c r="G338" s="120"/>
      <c r="H338" s="120"/>
      <c r="I338" s="40" t="str">
        <f t="shared" si="10"/>
        <v/>
      </c>
      <c r="J338" s="74" t="str">
        <f t="shared" si="11"/>
        <v/>
      </c>
      <c r="K338" s="125"/>
    </row>
    <row r="339" spans="1:11" ht="29.1" customHeight="1" x14ac:dyDescent="0.25">
      <c r="A339" s="27">
        <v>334</v>
      </c>
      <c r="B339" s="121"/>
      <c r="C339" s="121"/>
      <c r="D339" s="121"/>
      <c r="E339" s="118"/>
      <c r="F339" s="119"/>
      <c r="G339" s="120"/>
      <c r="H339" s="120"/>
      <c r="I339" s="40" t="str">
        <f t="shared" si="10"/>
        <v/>
      </c>
      <c r="J339" s="74" t="str">
        <f t="shared" si="11"/>
        <v/>
      </c>
      <c r="K339" s="125"/>
    </row>
    <row r="340" spans="1:11" ht="29.1" customHeight="1" x14ac:dyDescent="0.25">
      <c r="A340" s="27">
        <v>335</v>
      </c>
      <c r="B340" s="121"/>
      <c r="C340" s="121"/>
      <c r="D340" s="121"/>
      <c r="E340" s="118"/>
      <c r="F340" s="119"/>
      <c r="G340" s="120"/>
      <c r="H340" s="120"/>
      <c r="I340" s="40" t="str">
        <f t="shared" si="10"/>
        <v/>
      </c>
      <c r="J340" s="74" t="str">
        <f t="shared" si="11"/>
        <v/>
      </c>
      <c r="K340" s="125"/>
    </row>
    <row r="341" spans="1:11" ht="29.1" customHeight="1" x14ac:dyDescent="0.25">
      <c r="A341" s="27">
        <v>336</v>
      </c>
      <c r="B341" s="121"/>
      <c r="C341" s="121"/>
      <c r="D341" s="121"/>
      <c r="E341" s="118"/>
      <c r="F341" s="119"/>
      <c r="G341" s="120"/>
      <c r="H341" s="120"/>
      <c r="I341" s="40" t="str">
        <f t="shared" si="10"/>
        <v/>
      </c>
      <c r="J341" s="74" t="str">
        <f t="shared" si="11"/>
        <v/>
      </c>
      <c r="K341" s="125"/>
    </row>
    <row r="342" spans="1:11" ht="29.1" customHeight="1" x14ac:dyDescent="0.25">
      <c r="A342" s="27">
        <v>337</v>
      </c>
      <c r="B342" s="121"/>
      <c r="C342" s="121"/>
      <c r="D342" s="121"/>
      <c r="E342" s="118"/>
      <c r="F342" s="119"/>
      <c r="G342" s="120"/>
      <c r="H342" s="120"/>
      <c r="I342" s="40" t="str">
        <f t="shared" si="10"/>
        <v/>
      </c>
      <c r="J342" s="74" t="str">
        <f t="shared" si="11"/>
        <v/>
      </c>
      <c r="K342" s="125"/>
    </row>
    <row r="343" spans="1:11" ht="29.1" customHeight="1" x14ac:dyDescent="0.25">
      <c r="A343" s="27">
        <v>338</v>
      </c>
      <c r="B343" s="121"/>
      <c r="C343" s="121"/>
      <c r="D343" s="121"/>
      <c r="E343" s="118"/>
      <c r="F343" s="119"/>
      <c r="G343" s="120"/>
      <c r="H343" s="120"/>
      <c r="I343" s="40" t="str">
        <f t="shared" si="10"/>
        <v/>
      </c>
      <c r="J343" s="74" t="str">
        <f t="shared" si="11"/>
        <v/>
      </c>
      <c r="K343" s="125"/>
    </row>
    <row r="344" spans="1:11" ht="29.1" customHeight="1" x14ac:dyDescent="0.25">
      <c r="A344" s="27">
        <v>339</v>
      </c>
      <c r="B344" s="121"/>
      <c r="C344" s="121"/>
      <c r="D344" s="121"/>
      <c r="E344" s="118"/>
      <c r="F344" s="119"/>
      <c r="G344" s="120"/>
      <c r="H344" s="120"/>
      <c r="I344" s="40" t="str">
        <f t="shared" si="10"/>
        <v/>
      </c>
      <c r="J344" s="74" t="str">
        <f t="shared" si="11"/>
        <v/>
      </c>
      <c r="K344" s="125"/>
    </row>
    <row r="345" spans="1:11" ht="29.1" customHeight="1" x14ac:dyDescent="0.25">
      <c r="A345" s="27">
        <v>340</v>
      </c>
      <c r="B345" s="121"/>
      <c r="C345" s="121"/>
      <c r="D345" s="121"/>
      <c r="E345" s="118"/>
      <c r="F345" s="119"/>
      <c r="G345" s="120"/>
      <c r="H345" s="120"/>
      <c r="I345" s="40" t="str">
        <f t="shared" si="10"/>
        <v/>
      </c>
      <c r="J345" s="74" t="str">
        <f t="shared" si="11"/>
        <v/>
      </c>
      <c r="K345" s="125"/>
    </row>
    <row r="346" spans="1:11" ht="29.1" customHeight="1" x14ac:dyDescent="0.25">
      <c r="A346" s="27">
        <v>341</v>
      </c>
      <c r="B346" s="121"/>
      <c r="C346" s="121"/>
      <c r="D346" s="121"/>
      <c r="E346" s="118"/>
      <c r="F346" s="119"/>
      <c r="G346" s="120"/>
      <c r="H346" s="120"/>
      <c r="I346" s="40" t="str">
        <f t="shared" si="10"/>
        <v/>
      </c>
      <c r="J346" s="74" t="str">
        <f t="shared" si="11"/>
        <v/>
      </c>
      <c r="K346" s="125"/>
    </row>
    <row r="347" spans="1:11" ht="29.1" customHeight="1" x14ac:dyDescent="0.25">
      <c r="A347" s="27">
        <v>342</v>
      </c>
      <c r="B347" s="121"/>
      <c r="C347" s="121"/>
      <c r="D347" s="121"/>
      <c r="E347" s="118"/>
      <c r="F347" s="119"/>
      <c r="G347" s="120"/>
      <c r="H347" s="120"/>
      <c r="I347" s="40" t="str">
        <f t="shared" si="10"/>
        <v/>
      </c>
      <c r="J347" s="74" t="str">
        <f t="shared" si="11"/>
        <v/>
      </c>
      <c r="K347" s="125"/>
    </row>
    <row r="348" spans="1:11" ht="29.1" customHeight="1" x14ac:dyDescent="0.25">
      <c r="A348" s="27">
        <v>343</v>
      </c>
      <c r="B348" s="121"/>
      <c r="C348" s="121"/>
      <c r="D348" s="121"/>
      <c r="E348" s="118"/>
      <c r="F348" s="119"/>
      <c r="G348" s="120"/>
      <c r="H348" s="120"/>
      <c r="I348" s="40" t="str">
        <f t="shared" si="10"/>
        <v/>
      </c>
      <c r="J348" s="74" t="str">
        <f t="shared" si="11"/>
        <v/>
      </c>
      <c r="K348" s="125"/>
    </row>
    <row r="349" spans="1:11" ht="29.1" customHeight="1" x14ac:dyDescent="0.25">
      <c r="A349" s="27">
        <v>344</v>
      </c>
      <c r="B349" s="121"/>
      <c r="C349" s="121"/>
      <c r="D349" s="121"/>
      <c r="E349" s="118"/>
      <c r="F349" s="119"/>
      <c r="G349" s="120"/>
      <c r="H349" s="120"/>
      <c r="I349" s="40" t="str">
        <f t="shared" si="10"/>
        <v/>
      </c>
      <c r="J349" s="74" t="str">
        <f t="shared" si="11"/>
        <v/>
      </c>
      <c r="K349" s="125"/>
    </row>
    <row r="350" spans="1:11" ht="29.1" customHeight="1" x14ac:dyDescent="0.25">
      <c r="A350" s="27">
        <v>345</v>
      </c>
      <c r="B350" s="121"/>
      <c r="C350" s="121"/>
      <c r="D350" s="121"/>
      <c r="E350" s="118"/>
      <c r="F350" s="119"/>
      <c r="G350" s="120"/>
      <c r="H350" s="120"/>
      <c r="I350" s="40" t="str">
        <f t="shared" si="10"/>
        <v/>
      </c>
      <c r="J350" s="74" t="str">
        <f t="shared" si="11"/>
        <v/>
      </c>
      <c r="K350" s="125"/>
    </row>
    <row r="351" spans="1:11" ht="29.1" customHeight="1" x14ac:dyDescent="0.25">
      <c r="A351" s="27">
        <v>346</v>
      </c>
      <c r="B351" s="121"/>
      <c r="C351" s="121"/>
      <c r="D351" s="121"/>
      <c r="E351" s="118"/>
      <c r="F351" s="119"/>
      <c r="G351" s="120"/>
      <c r="H351" s="120"/>
      <c r="I351" s="40" t="str">
        <f t="shared" si="10"/>
        <v/>
      </c>
      <c r="J351" s="74" t="str">
        <f t="shared" si="11"/>
        <v/>
      </c>
      <c r="K351" s="125"/>
    </row>
    <row r="352" spans="1:11" ht="29.1" customHeight="1" x14ac:dyDescent="0.25">
      <c r="A352" s="27">
        <v>347</v>
      </c>
      <c r="B352" s="121"/>
      <c r="C352" s="121"/>
      <c r="D352" s="121"/>
      <c r="E352" s="118"/>
      <c r="F352" s="119"/>
      <c r="G352" s="120"/>
      <c r="H352" s="120"/>
      <c r="I352" s="40" t="str">
        <f t="shared" si="10"/>
        <v/>
      </c>
      <c r="J352" s="74" t="str">
        <f t="shared" si="11"/>
        <v/>
      </c>
      <c r="K352" s="125"/>
    </row>
    <row r="353" spans="1:11" ht="29.1" customHeight="1" x14ac:dyDescent="0.25">
      <c r="A353" s="27">
        <v>348</v>
      </c>
      <c r="B353" s="121"/>
      <c r="C353" s="121"/>
      <c r="D353" s="121"/>
      <c r="E353" s="118"/>
      <c r="F353" s="119"/>
      <c r="G353" s="120"/>
      <c r="H353" s="120"/>
      <c r="I353" s="40" t="str">
        <f t="shared" si="10"/>
        <v/>
      </c>
      <c r="J353" s="74" t="str">
        <f t="shared" si="11"/>
        <v/>
      </c>
      <c r="K353" s="125"/>
    </row>
    <row r="354" spans="1:11" ht="29.1" customHeight="1" x14ac:dyDescent="0.25">
      <c r="A354" s="27">
        <v>349</v>
      </c>
      <c r="B354" s="121"/>
      <c r="C354" s="121"/>
      <c r="D354" s="121"/>
      <c r="E354" s="118"/>
      <c r="F354" s="119"/>
      <c r="G354" s="120"/>
      <c r="H354" s="120"/>
      <c r="I354" s="40" t="str">
        <f t="shared" si="10"/>
        <v/>
      </c>
      <c r="J354" s="74" t="str">
        <f t="shared" si="11"/>
        <v/>
      </c>
      <c r="K354" s="125"/>
    </row>
    <row r="355" spans="1:11" ht="29.1" customHeight="1" x14ac:dyDescent="0.25">
      <c r="A355" s="27">
        <v>350</v>
      </c>
      <c r="B355" s="121"/>
      <c r="C355" s="121"/>
      <c r="D355" s="121"/>
      <c r="E355" s="118"/>
      <c r="F355" s="119"/>
      <c r="G355" s="120"/>
      <c r="H355" s="120"/>
      <c r="I355" s="40" t="str">
        <f t="shared" si="10"/>
        <v/>
      </c>
      <c r="J355" s="74" t="str">
        <f t="shared" si="11"/>
        <v/>
      </c>
      <c r="K355" s="125"/>
    </row>
    <row r="356" spans="1:11" ht="29.1" customHeight="1" x14ac:dyDescent="0.25">
      <c r="A356" s="27">
        <v>351</v>
      </c>
      <c r="B356" s="121"/>
      <c r="C356" s="121"/>
      <c r="D356" s="121"/>
      <c r="E356" s="118"/>
      <c r="F356" s="119"/>
      <c r="G356" s="120"/>
      <c r="H356" s="120"/>
      <c r="I356" s="40" t="str">
        <f t="shared" si="10"/>
        <v/>
      </c>
      <c r="J356" s="74" t="str">
        <f t="shared" si="11"/>
        <v/>
      </c>
      <c r="K356" s="125"/>
    </row>
    <row r="357" spans="1:11" ht="29.1" customHeight="1" x14ac:dyDescent="0.25">
      <c r="A357" s="27">
        <v>352</v>
      </c>
      <c r="B357" s="121"/>
      <c r="C357" s="121"/>
      <c r="D357" s="121"/>
      <c r="E357" s="118"/>
      <c r="F357" s="119"/>
      <c r="G357" s="120"/>
      <c r="H357" s="120"/>
      <c r="I357" s="40" t="str">
        <f t="shared" si="10"/>
        <v/>
      </c>
      <c r="J357" s="74" t="str">
        <f t="shared" si="11"/>
        <v/>
      </c>
      <c r="K357" s="125"/>
    </row>
    <row r="358" spans="1:11" ht="29.1" customHeight="1" x14ac:dyDescent="0.25">
      <c r="A358" s="27">
        <v>353</v>
      </c>
      <c r="B358" s="121"/>
      <c r="C358" s="121"/>
      <c r="D358" s="121"/>
      <c r="E358" s="118"/>
      <c r="F358" s="119"/>
      <c r="G358" s="120"/>
      <c r="H358" s="120"/>
      <c r="I358" s="40" t="str">
        <f t="shared" si="10"/>
        <v/>
      </c>
      <c r="J358" s="74" t="str">
        <f t="shared" si="11"/>
        <v/>
      </c>
      <c r="K358" s="125"/>
    </row>
    <row r="359" spans="1:11" ht="29.1" customHeight="1" x14ac:dyDescent="0.25">
      <c r="A359" s="27">
        <v>354</v>
      </c>
      <c r="B359" s="121"/>
      <c r="C359" s="121"/>
      <c r="D359" s="121"/>
      <c r="E359" s="118"/>
      <c r="F359" s="119"/>
      <c r="G359" s="120"/>
      <c r="H359" s="120"/>
      <c r="I359" s="40" t="str">
        <f t="shared" si="10"/>
        <v/>
      </c>
      <c r="J359" s="74" t="str">
        <f t="shared" si="11"/>
        <v/>
      </c>
      <c r="K359" s="125"/>
    </row>
    <row r="360" spans="1:11" ht="29.1" customHeight="1" x14ac:dyDescent="0.25">
      <c r="A360" s="27">
        <v>355</v>
      </c>
      <c r="B360" s="121"/>
      <c r="C360" s="121"/>
      <c r="D360" s="121"/>
      <c r="E360" s="118"/>
      <c r="F360" s="119"/>
      <c r="G360" s="120"/>
      <c r="H360" s="120"/>
      <c r="I360" s="40" t="str">
        <f t="shared" si="10"/>
        <v/>
      </c>
      <c r="J360" s="74" t="str">
        <f t="shared" si="11"/>
        <v/>
      </c>
      <c r="K360" s="125"/>
    </row>
    <row r="361" spans="1:11" ht="29.1" customHeight="1" x14ac:dyDescent="0.25">
      <c r="A361" s="27">
        <v>356</v>
      </c>
      <c r="B361" s="121"/>
      <c r="C361" s="121"/>
      <c r="D361" s="121"/>
      <c r="E361" s="118"/>
      <c r="F361" s="119"/>
      <c r="G361" s="120"/>
      <c r="H361" s="120"/>
      <c r="I361" s="40" t="str">
        <f t="shared" si="10"/>
        <v/>
      </c>
      <c r="J361" s="74" t="str">
        <f t="shared" si="11"/>
        <v/>
      </c>
      <c r="K361" s="125"/>
    </row>
    <row r="362" spans="1:11" ht="29.1" customHeight="1" x14ac:dyDescent="0.25">
      <c r="A362" s="27">
        <v>357</v>
      </c>
      <c r="B362" s="121"/>
      <c r="C362" s="121"/>
      <c r="D362" s="121"/>
      <c r="E362" s="118"/>
      <c r="F362" s="119"/>
      <c r="G362" s="120"/>
      <c r="H362" s="120"/>
      <c r="I362" s="40" t="str">
        <f t="shared" si="10"/>
        <v/>
      </c>
      <c r="J362" s="74" t="str">
        <f t="shared" si="11"/>
        <v/>
      </c>
      <c r="K362" s="125"/>
    </row>
    <row r="363" spans="1:11" ht="29.1" customHeight="1" x14ac:dyDescent="0.25">
      <c r="A363" s="27">
        <v>358</v>
      </c>
      <c r="B363" s="121"/>
      <c r="C363" s="121"/>
      <c r="D363" s="121"/>
      <c r="E363" s="118"/>
      <c r="F363" s="119"/>
      <c r="G363" s="120"/>
      <c r="H363" s="120"/>
      <c r="I363" s="40" t="str">
        <f t="shared" si="10"/>
        <v/>
      </c>
      <c r="J363" s="74" t="str">
        <f t="shared" si="11"/>
        <v/>
      </c>
      <c r="K363" s="125"/>
    </row>
    <row r="364" spans="1:11" ht="29.1" customHeight="1" x14ac:dyDescent="0.25">
      <c r="A364" s="27">
        <v>359</v>
      </c>
      <c r="B364" s="121"/>
      <c r="C364" s="121"/>
      <c r="D364" s="121"/>
      <c r="E364" s="118"/>
      <c r="F364" s="119"/>
      <c r="G364" s="120"/>
      <c r="H364" s="120"/>
      <c r="I364" s="40" t="str">
        <f t="shared" si="10"/>
        <v/>
      </c>
      <c r="J364" s="74" t="str">
        <f t="shared" si="11"/>
        <v/>
      </c>
      <c r="K364" s="125"/>
    </row>
    <row r="365" spans="1:11" ht="29.1" customHeight="1" x14ac:dyDescent="0.25">
      <c r="A365" s="27">
        <v>360</v>
      </c>
      <c r="B365" s="121"/>
      <c r="C365" s="121"/>
      <c r="D365" s="121"/>
      <c r="E365" s="118"/>
      <c r="F365" s="119"/>
      <c r="G365" s="120"/>
      <c r="H365" s="120"/>
      <c r="I365" s="40" t="str">
        <f t="shared" si="10"/>
        <v/>
      </c>
      <c r="J365" s="74" t="str">
        <f t="shared" si="11"/>
        <v/>
      </c>
      <c r="K365" s="125"/>
    </row>
    <row r="366" spans="1:11" ht="29.1" customHeight="1" x14ac:dyDescent="0.25">
      <c r="A366" s="27">
        <v>361</v>
      </c>
      <c r="B366" s="121"/>
      <c r="C366" s="121"/>
      <c r="D366" s="121"/>
      <c r="E366" s="118"/>
      <c r="F366" s="119"/>
      <c r="G366" s="120"/>
      <c r="H366" s="120"/>
      <c r="I366" s="40" t="str">
        <f t="shared" si="10"/>
        <v/>
      </c>
      <c r="J366" s="74" t="str">
        <f t="shared" si="11"/>
        <v/>
      </c>
      <c r="K366" s="125"/>
    </row>
    <row r="367" spans="1:11" ht="29.1" customHeight="1" x14ac:dyDescent="0.25">
      <c r="A367" s="27">
        <v>362</v>
      </c>
      <c r="B367" s="121"/>
      <c r="C367" s="121"/>
      <c r="D367" s="121"/>
      <c r="E367" s="118"/>
      <c r="F367" s="119"/>
      <c r="G367" s="120"/>
      <c r="H367" s="120"/>
      <c r="I367" s="40" t="str">
        <f t="shared" si="10"/>
        <v/>
      </c>
      <c r="J367" s="74" t="str">
        <f t="shared" si="11"/>
        <v/>
      </c>
      <c r="K367" s="125"/>
    </row>
    <row r="368" spans="1:11" ht="29.1" customHeight="1" x14ac:dyDescent="0.25">
      <c r="A368" s="27">
        <v>363</v>
      </c>
      <c r="B368" s="121"/>
      <c r="C368" s="121"/>
      <c r="D368" s="121"/>
      <c r="E368" s="118"/>
      <c r="F368" s="119"/>
      <c r="G368" s="120"/>
      <c r="H368" s="120"/>
      <c r="I368" s="40" t="str">
        <f t="shared" si="10"/>
        <v/>
      </c>
      <c r="J368" s="74" t="str">
        <f t="shared" si="11"/>
        <v/>
      </c>
      <c r="K368" s="125"/>
    </row>
    <row r="369" spans="1:11" ht="29.1" customHeight="1" x14ac:dyDescent="0.25">
      <c r="A369" s="27">
        <v>364</v>
      </c>
      <c r="B369" s="121"/>
      <c r="C369" s="121"/>
      <c r="D369" s="121"/>
      <c r="E369" s="118"/>
      <c r="F369" s="119"/>
      <c r="G369" s="120"/>
      <c r="H369" s="120"/>
      <c r="I369" s="40" t="str">
        <f t="shared" si="10"/>
        <v/>
      </c>
      <c r="J369" s="74" t="str">
        <f t="shared" si="11"/>
        <v/>
      </c>
      <c r="K369" s="125"/>
    </row>
    <row r="370" spans="1:11" ht="29.1" customHeight="1" x14ac:dyDescent="0.25">
      <c r="A370" s="27">
        <v>365</v>
      </c>
      <c r="B370" s="121"/>
      <c r="C370" s="121"/>
      <c r="D370" s="121"/>
      <c r="E370" s="118"/>
      <c r="F370" s="119"/>
      <c r="G370" s="120"/>
      <c r="H370" s="120"/>
      <c r="I370" s="40" t="str">
        <f t="shared" si="10"/>
        <v/>
      </c>
      <c r="J370" s="74" t="str">
        <f t="shared" si="11"/>
        <v/>
      </c>
      <c r="K370" s="125"/>
    </row>
    <row r="371" spans="1:11" ht="29.1" customHeight="1" x14ac:dyDescent="0.25">
      <c r="A371" s="27">
        <v>366</v>
      </c>
      <c r="B371" s="121"/>
      <c r="C371" s="121"/>
      <c r="D371" s="121"/>
      <c r="E371" s="118"/>
      <c r="F371" s="119"/>
      <c r="G371" s="120"/>
      <c r="H371" s="120"/>
      <c r="I371" s="40" t="str">
        <f t="shared" si="10"/>
        <v/>
      </c>
      <c r="J371" s="74" t="str">
        <f t="shared" si="11"/>
        <v/>
      </c>
      <c r="K371" s="125"/>
    </row>
    <row r="372" spans="1:11" ht="29.1" customHeight="1" x14ac:dyDescent="0.25">
      <c r="A372" s="27">
        <v>367</v>
      </c>
      <c r="B372" s="121"/>
      <c r="C372" s="121"/>
      <c r="D372" s="121"/>
      <c r="E372" s="118"/>
      <c r="F372" s="119"/>
      <c r="G372" s="120"/>
      <c r="H372" s="120"/>
      <c r="I372" s="40" t="str">
        <f t="shared" si="10"/>
        <v/>
      </c>
      <c r="J372" s="74" t="str">
        <f t="shared" si="11"/>
        <v/>
      </c>
      <c r="K372" s="125"/>
    </row>
    <row r="373" spans="1:11" ht="29.1" customHeight="1" x14ac:dyDescent="0.25">
      <c r="A373" s="27">
        <v>368</v>
      </c>
      <c r="B373" s="121"/>
      <c r="C373" s="121"/>
      <c r="D373" s="121"/>
      <c r="E373" s="118"/>
      <c r="F373" s="119"/>
      <c r="G373" s="120"/>
      <c r="H373" s="120"/>
      <c r="I373" s="40" t="str">
        <f t="shared" si="10"/>
        <v/>
      </c>
      <c r="J373" s="74" t="str">
        <f t="shared" si="11"/>
        <v/>
      </c>
      <c r="K373" s="125"/>
    </row>
    <row r="374" spans="1:11" ht="29.1" customHeight="1" x14ac:dyDescent="0.25">
      <c r="A374" s="27">
        <v>369</v>
      </c>
      <c r="B374" s="121"/>
      <c r="C374" s="121"/>
      <c r="D374" s="121"/>
      <c r="E374" s="118"/>
      <c r="F374" s="119"/>
      <c r="G374" s="120"/>
      <c r="H374" s="120"/>
      <c r="I374" s="40" t="str">
        <f t="shared" si="10"/>
        <v/>
      </c>
      <c r="J374" s="74" t="str">
        <f t="shared" si="11"/>
        <v/>
      </c>
      <c r="K374" s="125"/>
    </row>
    <row r="375" spans="1:11" ht="29.1" customHeight="1" x14ac:dyDescent="0.25">
      <c r="A375" s="27">
        <v>370</v>
      </c>
      <c r="B375" s="121"/>
      <c r="C375" s="121"/>
      <c r="D375" s="121"/>
      <c r="E375" s="118"/>
      <c r="F375" s="119"/>
      <c r="G375" s="120"/>
      <c r="H375" s="120"/>
      <c r="I375" s="40" t="str">
        <f t="shared" si="10"/>
        <v/>
      </c>
      <c r="J375" s="74" t="str">
        <f t="shared" si="11"/>
        <v/>
      </c>
      <c r="K375" s="125"/>
    </row>
    <row r="376" spans="1:11" ht="29.1" customHeight="1" x14ac:dyDescent="0.25">
      <c r="A376" s="27">
        <v>371</v>
      </c>
      <c r="B376" s="121"/>
      <c r="C376" s="121"/>
      <c r="D376" s="121"/>
      <c r="E376" s="118"/>
      <c r="F376" s="119"/>
      <c r="G376" s="120"/>
      <c r="H376" s="120"/>
      <c r="I376" s="40" t="str">
        <f t="shared" si="10"/>
        <v/>
      </c>
      <c r="J376" s="74" t="str">
        <f t="shared" si="11"/>
        <v/>
      </c>
      <c r="K376" s="125"/>
    </row>
    <row r="377" spans="1:11" ht="29.1" customHeight="1" x14ac:dyDescent="0.25">
      <c r="A377" s="27">
        <v>372</v>
      </c>
      <c r="B377" s="121"/>
      <c r="C377" s="121"/>
      <c r="D377" s="121"/>
      <c r="E377" s="118"/>
      <c r="F377" s="119"/>
      <c r="G377" s="120"/>
      <c r="H377" s="120"/>
      <c r="I377" s="40" t="str">
        <f t="shared" si="10"/>
        <v/>
      </c>
      <c r="J377" s="74" t="str">
        <f t="shared" si="11"/>
        <v/>
      </c>
      <c r="K377" s="125"/>
    </row>
    <row r="378" spans="1:11" ht="29.1" customHeight="1" x14ac:dyDescent="0.25">
      <c r="A378" s="27">
        <v>373</v>
      </c>
      <c r="B378" s="121"/>
      <c r="C378" s="121"/>
      <c r="D378" s="121"/>
      <c r="E378" s="118"/>
      <c r="F378" s="119"/>
      <c r="G378" s="120"/>
      <c r="H378" s="120"/>
      <c r="I378" s="40" t="str">
        <f t="shared" si="10"/>
        <v/>
      </c>
      <c r="J378" s="74" t="str">
        <f t="shared" si="11"/>
        <v/>
      </c>
      <c r="K378" s="125"/>
    </row>
    <row r="379" spans="1:11" ht="29.1" customHeight="1" x14ac:dyDescent="0.25">
      <c r="A379" s="27">
        <v>374</v>
      </c>
      <c r="B379" s="121"/>
      <c r="C379" s="121"/>
      <c r="D379" s="121"/>
      <c r="E379" s="118"/>
      <c r="F379" s="119"/>
      <c r="G379" s="120"/>
      <c r="H379" s="120"/>
      <c r="I379" s="40" t="str">
        <f t="shared" si="10"/>
        <v/>
      </c>
      <c r="J379" s="74" t="str">
        <f t="shared" si="11"/>
        <v/>
      </c>
      <c r="K379" s="125"/>
    </row>
    <row r="380" spans="1:11" ht="29.1" customHeight="1" x14ac:dyDescent="0.25">
      <c r="A380" s="27">
        <v>375</v>
      </c>
      <c r="B380" s="121"/>
      <c r="C380" s="121"/>
      <c r="D380" s="121"/>
      <c r="E380" s="118"/>
      <c r="F380" s="119"/>
      <c r="G380" s="120"/>
      <c r="H380" s="120"/>
      <c r="I380" s="40" t="str">
        <f t="shared" si="10"/>
        <v/>
      </c>
      <c r="J380" s="74" t="str">
        <f t="shared" si="11"/>
        <v/>
      </c>
      <c r="K380" s="125"/>
    </row>
    <row r="381" spans="1:11" ht="29.1" customHeight="1" x14ac:dyDescent="0.25">
      <c r="A381" s="27">
        <v>376</v>
      </c>
      <c r="B381" s="121"/>
      <c r="C381" s="121"/>
      <c r="D381" s="121"/>
      <c r="E381" s="118"/>
      <c r="F381" s="119"/>
      <c r="G381" s="120"/>
      <c r="H381" s="120"/>
      <c r="I381" s="40" t="str">
        <f t="shared" si="10"/>
        <v/>
      </c>
      <c r="J381" s="74" t="str">
        <f t="shared" si="11"/>
        <v/>
      </c>
      <c r="K381" s="125"/>
    </row>
    <row r="382" spans="1:11" ht="29.1" customHeight="1" x14ac:dyDescent="0.25">
      <c r="A382" s="27">
        <v>377</v>
      </c>
      <c r="B382" s="121"/>
      <c r="C382" s="121"/>
      <c r="D382" s="121"/>
      <c r="E382" s="118"/>
      <c r="F382" s="119"/>
      <c r="G382" s="120"/>
      <c r="H382" s="120"/>
      <c r="I382" s="40" t="str">
        <f t="shared" si="10"/>
        <v/>
      </c>
      <c r="J382" s="74" t="str">
        <f t="shared" si="11"/>
        <v/>
      </c>
      <c r="K382" s="125"/>
    </row>
    <row r="383" spans="1:11" ht="29.1" customHeight="1" x14ac:dyDescent="0.25">
      <c r="A383" s="27">
        <v>378</v>
      </c>
      <c r="B383" s="121"/>
      <c r="C383" s="121"/>
      <c r="D383" s="121"/>
      <c r="E383" s="118"/>
      <c r="F383" s="119"/>
      <c r="G383" s="120"/>
      <c r="H383" s="120"/>
      <c r="I383" s="40" t="str">
        <f t="shared" si="10"/>
        <v/>
      </c>
      <c r="J383" s="74" t="str">
        <f t="shared" si="11"/>
        <v/>
      </c>
      <c r="K383" s="125"/>
    </row>
    <row r="384" spans="1:11" ht="29.1" customHeight="1" x14ac:dyDescent="0.25">
      <c r="A384" s="27">
        <v>379</v>
      </c>
      <c r="B384" s="121"/>
      <c r="C384" s="121"/>
      <c r="D384" s="121"/>
      <c r="E384" s="118"/>
      <c r="F384" s="119"/>
      <c r="G384" s="120"/>
      <c r="H384" s="120"/>
      <c r="I384" s="40" t="str">
        <f t="shared" si="10"/>
        <v/>
      </c>
      <c r="J384" s="74" t="str">
        <f t="shared" si="11"/>
        <v/>
      </c>
      <c r="K384" s="125"/>
    </row>
    <row r="385" spans="1:11" ht="29.1" customHeight="1" x14ac:dyDescent="0.25">
      <c r="A385" s="27">
        <v>380</v>
      </c>
      <c r="B385" s="121"/>
      <c r="C385" s="121"/>
      <c r="D385" s="121"/>
      <c r="E385" s="118"/>
      <c r="F385" s="119"/>
      <c r="G385" s="120"/>
      <c r="H385" s="120"/>
      <c r="I385" s="40" t="str">
        <f t="shared" si="10"/>
        <v/>
      </c>
      <c r="J385" s="74" t="str">
        <f t="shared" si="11"/>
        <v/>
      </c>
      <c r="K385" s="125"/>
    </row>
    <row r="386" spans="1:11" ht="29.1" customHeight="1" x14ac:dyDescent="0.25">
      <c r="A386" s="27">
        <v>381</v>
      </c>
      <c r="B386" s="121"/>
      <c r="C386" s="121"/>
      <c r="D386" s="121"/>
      <c r="E386" s="118"/>
      <c r="F386" s="119"/>
      <c r="G386" s="120"/>
      <c r="H386" s="120"/>
      <c r="I386" s="40" t="str">
        <f t="shared" si="10"/>
        <v/>
      </c>
      <c r="J386" s="74" t="str">
        <f t="shared" si="11"/>
        <v/>
      </c>
      <c r="K386" s="125"/>
    </row>
    <row r="387" spans="1:11" ht="29.1" customHeight="1" x14ac:dyDescent="0.25">
      <c r="A387" s="27">
        <v>382</v>
      </c>
      <c r="B387" s="121"/>
      <c r="C387" s="121"/>
      <c r="D387" s="121"/>
      <c r="E387" s="118"/>
      <c r="F387" s="119"/>
      <c r="G387" s="120"/>
      <c r="H387" s="120"/>
      <c r="I387" s="40" t="str">
        <f t="shared" si="10"/>
        <v/>
      </c>
      <c r="J387" s="74" t="str">
        <f t="shared" si="11"/>
        <v/>
      </c>
      <c r="K387" s="125"/>
    </row>
    <row r="388" spans="1:11" ht="29.1" customHeight="1" x14ac:dyDescent="0.25">
      <c r="A388" s="27">
        <v>383</v>
      </c>
      <c r="B388" s="121"/>
      <c r="C388" s="121"/>
      <c r="D388" s="121"/>
      <c r="E388" s="118"/>
      <c r="F388" s="119"/>
      <c r="G388" s="120"/>
      <c r="H388" s="120"/>
      <c r="I388" s="40" t="str">
        <f t="shared" si="10"/>
        <v/>
      </c>
      <c r="J388" s="74" t="str">
        <f t="shared" si="11"/>
        <v/>
      </c>
      <c r="K388" s="125"/>
    </row>
    <row r="389" spans="1:11" ht="29.1" customHeight="1" x14ac:dyDescent="0.25">
      <c r="A389" s="27">
        <v>384</v>
      </c>
      <c r="B389" s="121"/>
      <c r="C389" s="121"/>
      <c r="D389" s="121"/>
      <c r="E389" s="118"/>
      <c r="F389" s="119"/>
      <c r="G389" s="120"/>
      <c r="H389" s="120"/>
      <c r="I389" s="40" t="str">
        <f t="shared" ref="I389:I452" si="12">IF($E389="","",IF(OR(($F389=0),($G389=0)),0,$F389/$G389*$H389))</f>
        <v/>
      </c>
      <c r="J389" s="74" t="str">
        <f t="shared" si="11"/>
        <v/>
      </c>
      <c r="K389" s="125"/>
    </row>
    <row r="390" spans="1:11" ht="29.1" customHeight="1" x14ac:dyDescent="0.25">
      <c r="A390" s="27">
        <v>385</v>
      </c>
      <c r="B390" s="121"/>
      <c r="C390" s="121"/>
      <c r="D390" s="121"/>
      <c r="E390" s="118"/>
      <c r="F390" s="119"/>
      <c r="G390" s="120"/>
      <c r="H390" s="120"/>
      <c r="I390" s="40" t="str">
        <f t="shared" si="12"/>
        <v/>
      </c>
      <c r="J390" s="74" t="str">
        <f t="shared" si="11"/>
        <v/>
      </c>
      <c r="K390" s="125"/>
    </row>
    <row r="391" spans="1:11" ht="29.1" customHeight="1" x14ac:dyDescent="0.25">
      <c r="A391" s="27">
        <v>386</v>
      </c>
      <c r="B391" s="121"/>
      <c r="C391" s="121"/>
      <c r="D391" s="121"/>
      <c r="E391" s="118"/>
      <c r="F391" s="119"/>
      <c r="G391" s="120"/>
      <c r="H391" s="120"/>
      <c r="I391" s="40" t="str">
        <f t="shared" si="12"/>
        <v/>
      </c>
      <c r="J391" s="74" t="str">
        <f t="shared" ref="J391:J454" si="13">IF(H391="","",IF(E391="Assistant administratif et/ou financier",MIN(30000/1607*H391,30000),IF(E391="Chargé de mission",MIN(40000/1607*H391,40000),IF(E391="Coordinateur / chef de projet",MIN(50000/1607*H391,50000),IF(E391="Directeur",MIN(60000/1607*H391,60000))))))</f>
        <v/>
      </c>
      <c r="K391" s="125"/>
    </row>
    <row r="392" spans="1:11" ht="29.1" customHeight="1" x14ac:dyDescent="0.25">
      <c r="A392" s="27">
        <v>387</v>
      </c>
      <c r="B392" s="121"/>
      <c r="C392" s="121"/>
      <c r="D392" s="121"/>
      <c r="E392" s="118"/>
      <c r="F392" s="119"/>
      <c r="G392" s="120"/>
      <c r="H392" s="120"/>
      <c r="I392" s="40" t="str">
        <f t="shared" si="12"/>
        <v/>
      </c>
      <c r="J392" s="74" t="str">
        <f t="shared" si="13"/>
        <v/>
      </c>
      <c r="K392" s="125"/>
    </row>
    <row r="393" spans="1:11" ht="29.1" customHeight="1" x14ac:dyDescent="0.25">
      <c r="A393" s="27">
        <v>388</v>
      </c>
      <c r="B393" s="121"/>
      <c r="C393" s="121"/>
      <c r="D393" s="121"/>
      <c r="E393" s="118"/>
      <c r="F393" s="119"/>
      <c r="G393" s="120"/>
      <c r="H393" s="120"/>
      <c r="I393" s="40" t="str">
        <f t="shared" si="12"/>
        <v/>
      </c>
      <c r="J393" s="74" t="str">
        <f t="shared" si="13"/>
        <v/>
      </c>
      <c r="K393" s="125"/>
    </row>
    <row r="394" spans="1:11" ht="29.1" customHeight="1" x14ac:dyDescent="0.25">
      <c r="A394" s="27">
        <v>389</v>
      </c>
      <c r="B394" s="121"/>
      <c r="C394" s="121"/>
      <c r="D394" s="121"/>
      <c r="E394" s="118"/>
      <c r="F394" s="119"/>
      <c r="G394" s="120"/>
      <c r="H394" s="120"/>
      <c r="I394" s="40" t="str">
        <f t="shared" si="12"/>
        <v/>
      </c>
      <c r="J394" s="74" t="str">
        <f t="shared" si="13"/>
        <v/>
      </c>
      <c r="K394" s="125"/>
    </row>
    <row r="395" spans="1:11" ht="29.1" customHeight="1" x14ac:dyDescent="0.25">
      <c r="A395" s="27">
        <v>390</v>
      </c>
      <c r="B395" s="121"/>
      <c r="C395" s="121"/>
      <c r="D395" s="121"/>
      <c r="E395" s="118"/>
      <c r="F395" s="119"/>
      <c r="G395" s="120"/>
      <c r="H395" s="120"/>
      <c r="I395" s="40" t="str">
        <f t="shared" si="12"/>
        <v/>
      </c>
      <c r="J395" s="74" t="str">
        <f t="shared" si="13"/>
        <v/>
      </c>
      <c r="K395" s="125"/>
    </row>
    <row r="396" spans="1:11" ht="29.1" customHeight="1" x14ac:dyDescent="0.25">
      <c r="A396" s="27">
        <v>391</v>
      </c>
      <c r="B396" s="121"/>
      <c r="C396" s="121"/>
      <c r="D396" s="121"/>
      <c r="E396" s="118"/>
      <c r="F396" s="119"/>
      <c r="G396" s="120"/>
      <c r="H396" s="120"/>
      <c r="I396" s="40" t="str">
        <f t="shared" si="12"/>
        <v/>
      </c>
      <c r="J396" s="74" t="str">
        <f t="shared" si="13"/>
        <v/>
      </c>
      <c r="K396" s="125"/>
    </row>
    <row r="397" spans="1:11" ht="29.1" customHeight="1" x14ac:dyDescent="0.25">
      <c r="A397" s="27">
        <v>392</v>
      </c>
      <c r="B397" s="121"/>
      <c r="C397" s="121"/>
      <c r="D397" s="121"/>
      <c r="E397" s="118"/>
      <c r="F397" s="119"/>
      <c r="G397" s="120"/>
      <c r="H397" s="120"/>
      <c r="I397" s="40" t="str">
        <f t="shared" si="12"/>
        <v/>
      </c>
      <c r="J397" s="74" t="str">
        <f t="shared" si="13"/>
        <v/>
      </c>
      <c r="K397" s="125"/>
    </row>
    <row r="398" spans="1:11" ht="29.1" customHeight="1" x14ac:dyDescent="0.25">
      <c r="A398" s="27">
        <v>393</v>
      </c>
      <c r="B398" s="121"/>
      <c r="C398" s="121"/>
      <c r="D398" s="121"/>
      <c r="E398" s="118"/>
      <c r="F398" s="119"/>
      <c r="G398" s="120"/>
      <c r="H398" s="120"/>
      <c r="I398" s="40" t="str">
        <f t="shared" si="12"/>
        <v/>
      </c>
      <c r="J398" s="74" t="str">
        <f t="shared" si="13"/>
        <v/>
      </c>
      <c r="K398" s="125"/>
    </row>
    <row r="399" spans="1:11" ht="29.1" customHeight="1" x14ac:dyDescent="0.25">
      <c r="A399" s="27">
        <v>394</v>
      </c>
      <c r="B399" s="121"/>
      <c r="C399" s="121"/>
      <c r="D399" s="121"/>
      <c r="E399" s="118"/>
      <c r="F399" s="119"/>
      <c r="G399" s="120"/>
      <c r="H399" s="120"/>
      <c r="I399" s="40" t="str">
        <f t="shared" si="12"/>
        <v/>
      </c>
      <c r="J399" s="74" t="str">
        <f t="shared" si="13"/>
        <v/>
      </c>
      <c r="K399" s="125"/>
    </row>
    <row r="400" spans="1:11" ht="29.1" customHeight="1" x14ac:dyDescent="0.25">
      <c r="A400" s="27">
        <v>395</v>
      </c>
      <c r="B400" s="121"/>
      <c r="C400" s="121"/>
      <c r="D400" s="121"/>
      <c r="E400" s="118"/>
      <c r="F400" s="119"/>
      <c r="G400" s="120"/>
      <c r="H400" s="120"/>
      <c r="I400" s="40" t="str">
        <f t="shared" si="12"/>
        <v/>
      </c>
      <c r="J400" s="74" t="str">
        <f t="shared" si="13"/>
        <v/>
      </c>
      <c r="K400" s="125"/>
    </row>
    <row r="401" spans="1:11" ht="29.1" customHeight="1" x14ac:dyDescent="0.25">
      <c r="A401" s="27">
        <v>396</v>
      </c>
      <c r="B401" s="121"/>
      <c r="C401" s="121"/>
      <c r="D401" s="121"/>
      <c r="E401" s="118"/>
      <c r="F401" s="119"/>
      <c r="G401" s="120"/>
      <c r="H401" s="120"/>
      <c r="I401" s="40" t="str">
        <f t="shared" si="12"/>
        <v/>
      </c>
      <c r="J401" s="74" t="str">
        <f t="shared" si="13"/>
        <v/>
      </c>
      <c r="K401" s="125"/>
    </row>
    <row r="402" spans="1:11" ht="29.1" customHeight="1" x14ac:dyDescent="0.25">
      <c r="A402" s="27">
        <v>397</v>
      </c>
      <c r="B402" s="121"/>
      <c r="C402" s="121"/>
      <c r="D402" s="121"/>
      <c r="E402" s="118"/>
      <c r="F402" s="119"/>
      <c r="G402" s="120"/>
      <c r="H402" s="120"/>
      <c r="I402" s="40" t="str">
        <f t="shared" si="12"/>
        <v/>
      </c>
      <c r="J402" s="74" t="str">
        <f t="shared" si="13"/>
        <v/>
      </c>
      <c r="K402" s="125"/>
    </row>
    <row r="403" spans="1:11" ht="29.1" customHeight="1" x14ac:dyDescent="0.25">
      <c r="A403" s="27">
        <v>398</v>
      </c>
      <c r="B403" s="121"/>
      <c r="C403" s="121"/>
      <c r="D403" s="121"/>
      <c r="E403" s="118"/>
      <c r="F403" s="119"/>
      <c r="G403" s="120"/>
      <c r="H403" s="120"/>
      <c r="I403" s="40" t="str">
        <f t="shared" si="12"/>
        <v/>
      </c>
      <c r="J403" s="74" t="str">
        <f t="shared" si="13"/>
        <v/>
      </c>
      <c r="K403" s="125"/>
    </row>
    <row r="404" spans="1:11" ht="29.1" customHeight="1" x14ac:dyDescent="0.25">
      <c r="A404" s="27">
        <v>399</v>
      </c>
      <c r="B404" s="121"/>
      <c r="C404" s="121"/>
      <c r="D404" s="121"/>
      <c r="E404" s="118"/>
      <c r="F404" s="119"/>
      <c r="G404" s="120"/>
      <c r="H404" s="120"/>
      <c r="I404" s="40" t="str">
        <f t="shared" si="12"/>
        <v/>
      </c>
      <c r="J404" s="74" t="str">
        <f t="shared" si="13"/>
        <v/>
      </c>
      <c r="K404" s="125"/>
    </row>
    <row r="405" spans="1:11" ht="29.1" customHeight="1" x14ac:dyDescent="0.25">
      <c r="A405" s="27">
        <v>400</v>
      </c>
      <c r="B405" s="121"/>
      <c r="C405" s="121"/>
      <c r="D405" s="121"/>
      <c r="E405" s="118"/>
      <c r="F405" s="119"/>
      <c r="G405" s="120"/>
      <c r="H405" s="120"/>
      <c r="I405" s="40" t="str">
        <f t="shared" si="12"/>
        <v/>
      </c>
      <c r="J405" s="74" t="str">
        <f t="shared" si="13"/>
        <v/>
      </c>
      <c r="K405" s="125"/>
    </row>
    <row r="406" spans="1:11" ht="29.1" customHeight="1" x14ac:dyDescent="0.25">
      <c r="A406" s="27">
        <v>401</v>
      </c>
      <c r="B406" s="121"/>
      <c r="C406" s="121"/>
      <c r="D406" s="121"/>
      <c r="E406" s="118"/>
      <c r="F406" s="119"/>
      <c r="G406" s="120"/>
      <c r="H406" s="120"/>
      <c r="I406" s="40" t="str">
        <f t="shared" si="12"/>
        <v/>
      </c>
      <c r="J406" s="74" t="str">
        <f t="shared" si="13"/>
        <v/>
      </c>
      <c r="K406" s="125"/>
    </row>
    <row r="407" spans="1:11" ht="29.1" customHeight="1" x14ac:dyDescent="0.25">
      <c r="A407" s="27">
        <v>402</v>
      </c>
      <c r="B407" s="121"/>
      <c r="C407" s="121"/>
      <c r="D407" s="121"/>
      <c r="E407" s="118"/>
      <c r="F407" s="119"/>
      <c r="G407" s="120"/>
      <c r="H407" s="120"/>
      <c r="I407" s="40" t="str">
        <f t="shared" si="12"/>
        <v/>
      </c>
      <c r="J407" s="74" t="str">
        <f t="shared" si="13"/>
        <v/>
      </c>
      <c r="K407" s="125"/>
    </row>
    <row r="408" spans="1:11" ht="29.1" customHeight="1" x14ac:dyDescent="0.25">
      <c r="A408" s="27">
        <v>403</v>
      </c>
      <c r="B408" s="121"/>
      <c r="C408" s="121"/>
      <c r="D408" s="121"/>
      <c r="E408" s="118"/>
      <c r="F408" s="119"/>
      <c r="G408" s="120"/>
      <c r="H408" s="120"/>
      <c r="I408" s="40" t="str">
        <f t="shared" si="12"/>
        <v/>
      </c>
      <c r="J408" s="74" t="str">
        <f t="shared" si="13"/>
        <v/>
      </c>
      <c r="K408" s="125"/>
    </row>
    <row r="409" spans="1:11" ht="29.1" customHeight="1" x14ac:dyDescent="0.25">
      <c r="A409" s="27">
        <v>404</v>
      </c>
      <c r="B409" s="121"/>
      <c r="C409" s="121"/>
      <c r="D409" s="121"/>
      <c r="E409" s="118"/>
      <c r="F409" s="119"/>
      <c r="G409" s="120"/>
      <c r="H409" s="120"/>
      <c r="I409" s="40" t="str">
        <f t="shared" si="12"/>
        <v/>
      </c>
      <c r="J409" s="74" t="str">
        <f t="shared" si="13"/>
        <v/>
      </c>
      <c r="K409" s="125"/>
    </row>
    <row r="410" spans="1:11" ht="29.1" customHeight="1" x14ac:dyDescent="0.25">
      <c r="A410" s="27">
        <v>405</v>
      </c>
      <c r="B410" s="121"/>
      <c r="C410" s="121"/>
      <c r="D410" s="121"/>
      <c r="E410" s="118"/>
      <c r="F410" s="119"/>
      <c r="G410" s="120"/>
      <c r="H410" s="120"/>
      <c r="I410" s="40" t="str">
        <f t="shared" si="12"/>
        <v/>
      </c>
      <c r="J410" s="74" t="str">
        <f t="shared" si="13"/>
        <v/>
      </c>
      <c r="K410" s="125"/>
    </row>
    <row r="411" spans="1:11" ht="29.1" customHeight="1" x14ac:dyDescent="0.25">
      <c r="A411" s="27">
        <v>406</v>
      </c>
      <c r="B411" s="121"/>
      <c r="C411" s="121"/>
      <c r="D411" s="121"/>
      <c r="E411" s="118"/>
      <c r="F411" s="119"/>
      <c r="G411" s="120"/>
      <c r="H411" s="120"/>
      <c r="I411" s="40" t="str">
        <f t="shared" si="12"/>
        <v/>
      </c>
      <c r="J411" s="74" t="str">
        <f t="shared" si="13"/>
        <v/>
      </c>
      <c r="K411" s="125"/>
    </row>
    <row r="412" spans="1:11" ht="29.1" customHeight="1" x14ac:dyDescent="0.25">
      <c r="A412" s="27">
        <v>407</v>
      </c>
      <c r="B412" s="121"/>
      <c r="C412" s="121"/>
      <c r="D412" s="121"/>
      <c r="E412" s="118"/>
      <c r="F412" s="119"/>
      <c r="G412" s="120"/>
      <c r="H412" s="120"/>
      <c r="I412" s="40" t="str">
        <f t="shared" si="12"/>
        <v/>
      </c>
      <c r="J412" s="74" t="str">
        <f t="shared" si="13"/>
        <v/>
      </c>
      <c r="K412" s="125"/>
    </row>
    <row r="413" spans="1:11" ht="29.1" customHeight="1" x14ac:dyDescent="0.25">
      <c r="A413" s="27">
        <v>408</v>
      </c>
      <c r="B413" s="121"/>
      <c r="C413" s="121"/>
      <c r="D413" s="121"/>
      <c r="E413" s="118"/>
      <c r="F413" s="119"/>
      <c r="G413" s="120"/>
      <c r="H413" s="120"/>
      <c r="I413" s="40" t="str">
        <f t="shared" si="12"/>
        <v/>
      </c>
      <c r="J413" s="74" t="str">
        <f t="shared" si="13"/>
        <v/>
      </c>
      <c r="K413" s="125"/>
    </row>
    <row r="414" spans="1:11" ht="29.1" customHeight="1" x14ac:dyDescent="0.25">
      <c r="A414" s="27">
        <v>409</v>
      </c>
      <c r="B414" s="121"/>
      <c r="C414" s="121"/>
      <c r="D414" s="121"/>
      <c r="E414" s="118"/>
      <c r="F414" s="119"/>
      <c r="G414" s="120"/>
      <c r="H414" s="120"/>
      <c r="I414" s="40" t="str">
        <f t="shared" si="12"/>
        <v/>
      </c>
      <c r="J414" s="74" t="str">
        <f t="shared" si="13"/>
        <v/>
      </c>
      <c r="K414" s="125"/>
    </row>
    <row r="415" spans="1:11" ht="29.1" customHeight="1" x14ac:dyDescent="0.25">
      <c r="A415" s="27">
        <v>410</v>
      </c>
      <c r="B415" s="121"/>
      <c r="C415" s="121"/>
      <c r="D415" s="121"/>
      <c r="E415" s="118"/>
      <c r="F415" s="119"/>
      <c r="G415" s="120"/>
      <c r="H415" s="120"/>
      <c r="I415" s="40" t="str">
        <f t="shared" si="12"/>
        <v/>
      </c>
      <c r="J415" s="74" t="str">
        <f t="shared" si="13"/>
        <v/>
      </c>
      <c r="K415" s="125"/>
    </row>
    <row r="416" spans="1:11" ht="29.1" customHeight="1" x14ac:dyDescent="0.25">
      <c r="A416" s="27">
        <v>411</v>
      </c>
      <c r="B416" s="121"/>
      <c r="C416" s="121"/>
      <c r="D416" s="121"/>
      <c r="E416" s="118"/>
      <c r="F416" s="119"/>
      <c r="G416" s="120"/>
      <c r="H416" s="120"/>
      <c r="I416" s="40" t="str">
        <f t="shared" si="12"/>
        <v/>
      </c>
      <c r="J416" s="74" t="str">
        <f t="shared" si="13"/>
        <v/>
      </c>
      <c r="K416" s="125"/>
    </row>
    <row r="417" spans="1:11" ht="29.1" customHeight="1" x14ac:dyDescent="0.25">
      <c r="A417" s="27">
        <v>412</v>
      </c>
      <c r="B417" s="121"/>
      <c r="C417" s="121"/>
      <c r="D417" s="121"/>
      <c r="E417" s="118"/>
      <c r="F417" s="119"/>
      <c r="G417" s="120"/>
      <c r="H417" s="120"/>
      <c r="I417" s="40" t="str">
        <f t="shared" si="12"/>
        <v/>
      </c>
      <c r="J417" s="74" t="str">
        <f t="shared" si="13"/>
        <v/>
      </c>
      <c r="K417" s="125"/>
    </row>
    <row r="418" spans="1:11" ht="29.1" customHeight="1" x14ac:dyDescent="0.25">
      <c r="A418" s="27">
        <v>413</v>
      </c>
      <c r="B418" s="121"/>
      <c r="C418" s="121"/>
      <c r="D418" s="121"/>
      <c r="E418" s="118"/>
      <c r="F418" s="119"/>
      <c r="G418" s="120"/>
      <c r="H418" s="120"/>
      <c r="I418" s="40" t="str">
        <f t="shared" si="12"/>
        <v/>
      </c>
      <c r="J418" s="74" t="str">
        <f t="shared" si="13"/>
        <v/>
      </c>
      <c r="K418" s="125"/>
    </row>
    <row r="419" spans="1:11" ht="29.1" customHeight="1" x14ac:dyDescent="0.25">
      <c r="A419" s="27">
        <v>414</v>
      </c>
      <c r="B419" s="121"/>
      <c r="C419" s="121"/>
      <c r="D419" s="121"/>
      <c r="E419" s="118"/>
      <c r="F419" s="119"/>
      <c r="G419" s="120"/>
      <c r="H419" s="120"/>
      <c r="I419" s="40" t="str">
        <f t="shared" si="12"/>
        <v/>
      </c>
      <c r="J419" s="74" t="str">
        <f t="shared" si="13"/>
        <v/>
      </c>
      <c r="K419" s="125"/>
    </row>
    <row r="420" spans="1:11" ht="29.1" customHeight="1" x14ac:dyDescent="0.25">
      <c r="A420" s="27">
        <v>415</v>
      </c>
      <c r="B420" s="121"/>
      <c r="C420" s="121"/>
      <c r="D420" s="121"/>
      <c r="E420" s="118"/>
      <c r="F420" s="119"/>
      <c r="G420" s="120"/>
      <c r="H420" s="120"/>
      <c r="I420" s="40" t="str">
        <f t="shared" si="12"/>
        <v/>
      </c>
      <c r="J420" s="74" t="str">
        <f t="shared" si="13"/>
        <v/>
      </c>
      <c r="K420" s="125"/>
    </row>
    <row r="421" spans="1:11" ht="29.1" customHeight="1" x14ac:dyDescent="0.25">
      <c r="A421" s="27">
        <v>416</v>
      </c>
      <c r="B421" s="121"/>
      <c r="C421" s="121"/>
      <c r="D421" s="121"/>
      <c r="E421" s="118"/>
      <c r="F421" s="119"/>
      <c r="G421" s="120"/>
      <c r="H421" s="120"/>
      <c r="I421" s="40" t="str">
        <f t="shared" si="12"/>
        <v/>
      </c>
      <c r="J421" s="74" t="str">
        <f t="shared" si="13"/>
        <v/>
      </c>
      <c r="K421" s="125"/>
    </row>
    <row r="422" spans="1:11" ht="29.1" customHeight="1" x14ac:dyDescent="0.25">
      <c r="A422" s="27">
        <v>417</v>
      </c>
      <c r="B422" s="121"/>
      <c r="C422" s="121"/>
      <c r="D422" s="121"/>
      <c r="E422" s="118"/>
      <c r="F422" s="119"/>
      <c r="G422" s="120"/>
      <c r="H422" s="120"/>
      <c r="I422" s="40" t="str">
        <f t="shared" si="12"/>
        <v/>
      </c>
      <c r="J422" s="74" t="str">
        <f t="shared" si="13"/>
        <v/>
      </c>
      <c r="K422" s="125"/>
    </row>
    <row r="423" spans="1:11" ht="29.1" customHeight="1" x14ac:dyDescent="0.25">
      <c r="A423" s="27">
        <v>418</v>
      </c>
      <c r="B423" s="121"/>
      <c r="C423" s="121"/>
      <c r="D423" s="121"/>
      <c r="E423" s="118"/>
      <c r="F423" s="119"/>
      <c r="G423" s="120"/>
      <c r="H423" s="120"/>
      <c r="I423" s="40" t="str">
        <f t="shared" si="12"/>
        <v/>
      </c>
      <c r="J423" s="74" t="str">
        <f t="shared" si="13"/>
        <v/>
      </c>
      <c r="K423" s="125"/>
    </row>
    <row r="424" spans="1:11" ht="29.1" customHeight="1" x14ac:dyDescent="0.25">
      <c r="A424" s="27">
        <v>419</v>
      </c>
      <c r="B424" s="121"/>
      <c r="C424" s="121"/>
      <c r="D424" s="121"/>
      <c r="E424" s="118"/>
      <c r="F424" s="119"/>
      <c r="G424" s="120"/>
      <c r="H424" s="120"/>
      <c r="I424" s="40" t="str">
        <f t="shared" si="12"/>
        <v/>
      </c>
      <c r="J424" s="74" t="str">
        <f t="shared" si="13"/>
        <v/>
      </c>
      <c r="K424" s="125"/>
    </row>
    <row r="425" spans="1:11" ht="29.1" customHeight="1" x14ac:dyDescent="0.25">
      <c r="A425" s="27">
        <v>420</v>
      </c>
      <c r="B425" s="121"/>
      <c r="C425" s="121"/>
      <c r="D425" s="121"/>
      <c r="E425" s="118"/>
      <c r="F425" s="119"/>
      <c r="G425" s="120"/>
      <c r="H425" s="120"/>
      <c r="I425" s="40" t="str">
        <f t="shared" si="12"/>
        <v/>
      </c>
      <c r="J425" s="74" t="str">
        <f t="shared" si="13"/>
        <v/>
      </c>
      <c r="K425" s="125"/>
    </row>
    <row r="426" spans="1:11" ht="29.1" customHeight="1" x14ac:dyDescent="0.25">
      <c r="A426" s="27">
        <v>421</v>
      </c>
      <c r="B426" s="121"/>
      <c r="C426" s="121"/>
      <c r="D426" s="121"/>
      <c r="E426" s="118"/>
      <c r="F426" s="119"/>
      <c r="G426" s="120"/>
      <c r="H426" s="120"/>
      <c r="I426" s="40" t="str">
        <f t="shared" si="12"/>
        <v/>
      </c>
      <c r="J426" s="74" t="str">
        <f t="shared" si="13"/>
        <v/>
      </c>
      <c r="K426" s="125"/>
    </row>
    <row r="427" spans="1:11" ht="29.1" customHeight="1" x14ac:dyDescent="0.25">
      <c r="A427" s="27">
        <v>422</v>
      </c>
      <c r="B427" s="121"/>
      <c r="C427" s="121"/>
      <c r="D427" s="121"/>
      <c r="E427" s="118"/>
      <c r="F427" s="119"/>
      <c r="G427" s="120"/>
      <c r="H427" s="120"/>
      <c r="I427" s="40" t="str">
        <f t="shared" si="12"/>
        <v/>
      </c>
      <c r="J427" s="74" t="str">
        <f t="shared" si="13"/>
        <v/>
      </c>
      <c r="K427" s="125"/>
    </row>
    <row r="428" spans="1:11" ht="29.1" customHeight="1" x14ac:dyDescent="0.25">
      <c r="A428" s="27">
        <v>423</v>
      </c>
      <c r="B428" s="121"/>
      <c r="C428" s="121"/>
      <c r="D428" s="121"/>
      <c r="E428" s="118"/>
      <c r="F428" s="119"/>
      <c r="G428" s="120"/>
      <c r="H428" s="120"/>
      <c r="I428" s="40" t="str">
        <f t="shared" si="12"/>
        <v/>
      </c>
      <c r="J428" s="74" t="str">
        <f t="shared" si="13"/>
        <v/>
      </c>
      <c r="K428" s="125"/>
    </row>
    <row r="429" spans="1:11" ht="29.1" customHeight="1" x14ac:dyDescent="0.25">
      <c r="A429" s="27">
        <v>424</v>
      </c>
      <c r="B429" s="121"/>
      <c r="C429" s="121"/>
      <c r="D429" s="121"/>
      <c r="E429" s="118"/>
      <c r="F429" s="119"/>
      <c r="G429" s="120"/>
      <c r="H429" s="120"/>
      <c r="I429" s="40" t="str">
        <f t="shared" si="12"/>
        <v/>
      </c>
      <c r="J429" s="74" t="str">
        <f t="shared" si="13"/>
        <v/>
      </c>
      <c r="K429" s="125"/>
    </row>
    <row r="430" spans="1:11" ht="29.1" customHeight="1" x14ac:dyDescent="0.25">
      <c r="A430" s="27">
        <v>425</v>
      </c>
      <c r="B430" s="121"/>
      <c r="C430" s="121"/>
      <c r="D430" s="121"/>
      <c r="E430" s="118"/>
      <c r="F430" s="119"/>
      <c r="G430" s="120"/>
      <c r="H430" s="120"/>
      <c r="I430" s="40" t="str">
        <f t="shared" si="12"/>
        <v/>
      </c>
      <c r="J430" s="74" t="str">
        <f t="shared" si="13"/>
        <v/>
      </c>
      <c r="K430" s="125"/>
    </row>
    <row r="431" spans="1:11" ht="29.1" customHeight="1" x14ac:dyDescent="0.25">
      <c r="A431" s="27">
        <v>426</v>
      </c>
      <c r="B431" s="121"/>
      <c r="C431" s="121"/>
      <c r="D431" s="121"/>
      <c r="E431" s="118"/>
      <c r="F431" s="119"/>
      <c r="G431" s="120"/>
      <c r="H431" s="120"/>
      <c r="I431" s="40" t="str">
        <f t="shared" si="12"/>
        <v/>
      </c>
      <c r="J431" s="74" t="str">
        <f t="shared" si="13"/>
        <v/>
      </c>
      <c r="K431" s="125"/>
    </row>
    <row r="432" spans="1:11" ht="29.1" customHeight="1" x14ac:dyDescent="0.25">
      <c r="A432" s="27">
        <v>427</v>
      </c>
      <c r="B432" s="121"/>
      <c r="C432" s="121"/>
      <c r="D432" s="121"/>
      <c r="E432" s="118"/>
      <c r="F432" s="119"/>
      <c r="G432" s="120"/>
      <c r="H432" s="120"/>
      <c r="I432" s="40" t="str">
        <f t="shared" si="12"/>
        <v/>
      </c>
      <c r="J432" s="74" t="str">
        <f t="shared" si="13"/>
        <v/>
      </c>
      <c r="K432" s="125"/>
    </row>
    <row r="433" spans="1:11" ht="29.1" customHeight="1" x14ac:dyDescent="0.25">
      <c r="A433" s="27">
        <v>428</v>
      </c>
      <c r="B433" s="121"/>
      <c r="C433" s="121"/>
      <c r="D433" s="121"/>
      <c r="E433" s="118"/>
      <c r="F433" s="119"/>
      <c r="G433" s="120"/>
      <c r="H433" s="120"/>
      <c r="I433" s="40" t="str">
        <f t="shared" si="12"/>
        <v/>
      </c>
      <c r="J433" s="74" t="str">
        <f t="shared" si="13"/>
        <v/>
      </c>
      <c r="K433" s="125"/>
    </row>
    <row r="434" spans="1:11" ht="29.1" customHeight="1" x14ac:dyDescent="0.25">
      <c r="A434" s="27">
        <v>429</v>
      </c>
      <c r="B434" s="121"/>
      <c r="C434" s="121"/>
      <c r="D434" s="121"/>
      <c r="E434" s="118"/>
      <c r="F434" s="119"/>
      <c r="G434" s="120"/>
      <c r="H434" s="120"/>
      <c r="I434" s="40" t="str">
        <f t="shared" si="12"/>
        <v/>
      </c>
      <c r="J434" s="74" t="str">
        <f t="shared" si="13"/>
        <v/>
      </c>
      <c r="K434" s="125"/>
    </row>
    <row r="435" spans="1:11" ht="29.1" customHeight="1" x14ac:dyDescent="0.25">
      <c r="A435" s="27">
        <v>430</v>
      </c>
      <c r="B435" s="121"/>
      <c r="C435" s="121"/>
      <c r="D435" s="121"/>
      <c r="E435" s="118"/>
      <c r="F435" s="119"/>
      <c r="G435" s="120"/>
      <c r="H435" s="120"/>
      <c r="I435" s="40" t="str">
        <f t="shared" si="12"/>
        <v/>
      </c>
      <c r="J435" s="74" t="str">
        <f t="shared" si="13"/>
        <v/>
      </c>
      <c r="K435" s="125"/>
    </row>
    <row r="436" spans="1:11" ht="29.1" customHeight="1" x14ac:dyDescent="0.25">
      <c r="A436" s="27">
        <v>431</v>
      </c>
      <c r="B436" s="121"/>
      <c r="C436" s="121"/>
      <c r="D436" s="121"/>
      <c r="E436" s="118"/>
      <c r="F436" s="119"/>
      <c r="G436" s="120"/>
      <c r="H436" s="120"/>
      <c r="I436" s="40" t="str">
        <f t="shared" si="12"/>
        <v/>
      </c>
      <c r="J436" s="74" t="str">
        <f t="shared" si="13"/>
        <v/>
      </c>
      <c r="K436" s="125"/>
    </row>
    <row r="437" spans="1:11" ht="29.1" customHeight="1" x14ac:dyDescent="0.25">
      <c r="A437" s="27">
        <v>432</v>
      </c>
      <c r="B437" s="121"/>
      <c r="C437" s="121"/>
      <c r="D437" s="121"/>
      <c r="E437" s="118"/>
      <c r="F437" s="119"/>
      <c r="G437" s="120"/>
      <c r="H437" s="120"/>
      <c r="I437" s="40" t="str">
        <f t="shared" si="12"/>
        <v/>
      </c>
      <c r="J437" s="74" t="str">
        <f t="shared" si="13"/>
        <v/>
      </c>
      <c r="K437" s="125"/>
    </row>
    <row r="438" spans="1:11" ht="29.1" customHeight="1" x14ac:dyDescent="0.25">
      <c r="A438" s="27">
        <v>433</v>
      </c>
      <c r="B438" s="121"/>
      <c r="C438" s="121"/>
      <c r="D438" s="121"/>
      <c r="E438" s="118"/>
      <c r="F438" s="119"/>
      <c r="G438" s="120"/>
      <c r="H438" s="120"/>
      <c r="I438" s="40" t="str">
        <f t="shared" si="12"/>
        <v/>
      </c>
      <c r="J438" s="74" t="str">
        <f t="shared" si="13"/>
        <v/>
      </c>
      <c r="K438" s="125"/>
    </row>
    <row r="439" spans="1:11" ht="29.1" customHeight="1" x14ac:dyDescent="0.25">
      <c r="A439" s="27">
        <v>434</v>
      </c>
      <c r="B439" s="121"/>
      <c r="C439" s="121"/>
      <c r="D439" s="121"/>
      <c r="E439" s="118"/>
      <c r="F439" s="119"/>
      <c r="G439" s="120"/>
      <c r="H439" s="120"/>
      <c r="I439" s="40" t="str">
        <f t="shared" si="12"/>
        <v/>
      </c>
      <c r="J439" s="74" t="str">
        <f t="shared" si="13"/>
        <v/>
      </c>
      <c r="K439" s="125"/>
    </row>
    <row r="440" spans="1:11" ht="29.1" customHeight="1" x14ac:dyDescent="0.25">
      <c r="A440" s="27">
        <v>435</v>
      </c>
      <c r="B440" s="121"/>
      <c r="C440" s="121"/>
      <c r="D440" s="121"/>
      <c r="E440" s="118"/>
      <c r="F440" s="119"/>
      <c r="G440" s="120"/>
      <c r="H440" s="120"/>
      <c r="I440" s="40" t="str">
        <f t="shared" si="12"/>
        <v/>
      </c>
      <c r="J440" s="74" t="str">
        <f t="shared" si="13"/>
        <v/>
      </c>
      <c r="K440" s="125"/>
    </row>
    <row r="441" spans="1:11" ht="29.1" customHeight="1" x14ac:dyDescent="0.25">
      <c r="A441" s="27">
        <v>436</v>
      </c>
      <c r="B441" s="121"/>
      <c r="C441" s="121"/>
      <c r="D441" s="121"/>
      <c r="E441" s="118"/>
      <c r="F441" s="119"/>
      <c r="G441" s="120"/>
      <c r="H441" s="120"/>
      <c r="I441" s="40" t="str">
        <f t="shared" si="12"/>
        <v/>
      </c>
      <c r="J441" s="74" t="str">
        <f t="shared" si="13"/>
        <v/>
      </c>
      <c r="K441" s="125"/>
    </row>
    <row r="442" spans="1:11" ht="29.1" customHeight="1" x14ac:dyDescent="0.25">
      <c r="A442" s="27">
        <v>437</v>
      </c>
      <c r="B442" s="121"/>
      <c r="C442" s="121"/>
      <c r="D442" s="121"/>
      <c r="E442" s="118"/>
      <c r="F442" s="119"/>
      <c r="G442" s="120"/>
      <c r="H442" s="120"/>
      <c r="I442" s="40" t="str">
        <f t="shared" si="12"/>
        <v/>
      </c>
      <c r="J442" s="74" t="str">
        <f t="shared" si="13"/>
        <v/>
      </c>
      <c r="K442" s="125"/>
    </row>
    <row r="443" spans="1:11" ht="29.1" customHeight="1" x14ac:dyDescent="0.25">
      <c r="A443" s="27">
        <v>438</v>
      </c>
      <c r="B443" s="121"/>
      <c r="C443" s="121"/>
      <c r="D443" s="121"/>
      <c r="E443" s="118"/>
      <c r="F443" s="119"/>
      <c r="G443" s="120"/>
      <c r="H443" s="120"/>
      <c r="I443" s="40" t="str">
        <f t="shared" si="12"/>
        <v/>
      </c>
      <c r="J443" s="74" t="str">
        <f t="shared" si="13"/>
        <v/>
      </c>
      <c r="K443" s="125"/>
    </row>
    <row r="444" spans="1:11" ht="29.1" customHeight="1" x14ac:dyDescent="0.25">
      <c r="A444" s="27">
        <v>439</v>
      </c>
      <c r="B444" s="121"/>
      <c r="C444" s="121"/>
      <c r="D444" s="121"/>
      <c r="E444" s="118"/>
      <c r="F444" s="119"/>
      <c r="G444" s="120"/>
      <c r="H444" s="120"/>
      <c r="I444" s="40" t="str">
        <f t="shared" si="12"/>
        <v/>
      </c>
      <c r="J444" s="74" t="str">
        <f t="shared" si="13"/>
        <v/>
      </c>
      <c r="K444" s="125"/>
    </row>
    <row r="445" spans="1:11" ht="29.1" customHeight="1" x14ac:dyDescent="0.25">
      <c r="A445" s="27">
        <v>440</v>
      </c>
      <c r="B445" s="121"/>
      <c r="C445" s="121"/>
      <c r="D445" s="121"/>
      <c r="E445" s="118"/>
      <c r="F445" s="119"/>
      <c r="G445" s="120"/>
      <c r="H445" s="120"/>
      <c r="I445" s="40" t="str">
        <f t="shared" si="12"/>
        <v/>
      </c>
      <c r="J445" s="74" t="str">
        <f t="shared" si="13"/>
        <v/>
      </c>
      <c r="K445" s="125"/>
    </row>
    <row r="446" spans="1:11" ht="29.1" customHeight="1" x14ac:dyDescent="0.25">
      <c r="A446" s="27">
        <v>441</v>
      </c>
      <c r="B446" s="121"/>
      <c r="C446" s="121"/>
      <c r="D446" s="121"/>
      <c r="E446" s="118"/>
      <c r="F446" s="119"/>
      <c r="G446" s="120"/>
      <c r="H446" s="120"/>
      <c r="I446" s="40" t="str">
        <f t="shared" si="12"/>
        <v/>
      </c>
      <c r="J446" s="74" t="str">
        <f t="shared" si="13"/>
        <v/>
      </c>
      <c r="K446" s="125"/>
    </row>
    <row r="447" spans="1:11" ht="29.1" customHeight="1" x14ac:dyDescent="0.25">
      <c r="A447" s="27">
        <v>442</v>
      </c>
      <c r="B447" s="121"/>
      <c r="C447" s="121"/>
      <c r="D447" s="121"/>
      <c r="E447" s="118"/>
      <c r="F447" s="119"/>
      <c r="G447" s="120"/>
      <c r="H447" s="120"/>
      <c r="I447" s="40" t="str">
        <f t="shared" si="12"/>
        <v/>
      </c>
      <c r="J447" s="74" t="str">
        <f t="shared" si="13"/>
        <v/>
      </c>
      <c r="K447" s="125"/>
    </row>
    <row r="448" spans="1:11" ht="29.1" customHeight="1" x14ac:dyDescent="0.25">
      <c r="A448" s="27">
        <v>443</v>
      </c>
      <c r="B448" s="121"/>
      <c r="C448" s="121"/>
      <c r="D448" s="121"/>
      <c r="E448" s="118"/>
      <c r="F448" s="119"/>
      <c r="G448" s="120"/>
      <c r="H448" s="120"/>
      <c r="I448" s="40" t="str">
        <f t="shared" si="12"/>
        <v/>
      </c>
      <c r="J448" s="74" t="str">
        <f t="shared" si="13"/>
        <v/>
      </c>
      <c r="K448" s="125"/>
    </row>
    <row r="449" spans="1:11" ht="29.1" customHeight="1" x14ac:dyDescent="0.25">
      <c r="A449" s="27">
        <v>444</v>
      </c>
      <c r="B449" s="121"/>
      <c r="C449" s="121"/>
      <c r="D449" s="121"/>
      <c r="E449" s="118"/>
      <c r="F449" s="119"/>
      <c r="G449" s="120"/>
      <c r="H449" s="120"/>
      <c r="I449" s="40" t="str">
        <f t="shared" si="12"/>
        <v/>
      </c>
      <c r="J449" s="74" t="str">
        <f t="shared" si="13"/>
        <v/>
      </c>
      <c r="K449" s="125"/>
    </row>
    <row r="450" spans="1:11" ht="29.1" customHeight="1" x14ac:dyDescent="0.25">
      <c r="A450" s="27">
        <v>445</v>
      </c>
      <c r="B450" s="121"/>
      <c r="C450" s="121"/>
      <c r="D450" s="121"/>
      <c r="E450" s="118"/>
      <c r="F450" s="119"/>
      <c r="G450" s="120"/>
      <c r="H450" s="120"/>
      <c r="I450" s="40" t="str">
        <f t="shared" si="12"/>
        <v/>
      </c>
      <c r="J450" s="74" t="str">
        <f t="shared" si="13"/>
        <v/>
      </c>
      <c r="K450" s="125"/>
    </row>
    <row r="451" spans="1:11" ht="29.1" customHeight="1" x14ac:dyDescent="0.25">
      <c r="A451" s="27">
        <v>446</v>
      </c>
      <c r="B451" s="121"/>
      <c r="C451" s="121"/>
      <c r="D451" s="121"/>
      <c r="E451" s="118"/>
      <c r="F451" s="119"/>
      <c r="G451" s="120"/>
      <c r="H451" s="120"/>
      <c r="I451" s="40" t="str">
        <f t="shared" si="12"/>
        <v/>
      </c>
      <c r="J451" s="74" t="str">
        <f t="shared" si="13"/>
        <v/>
      </c>
      <c r="K451" s="125"/>
    </row>
    <row r="452" spans="1:11" ht="29.1" customHeight="1" x14ac:dyDescent="0.25">
      <c r="A452" s="27">
        <v>447</v>
      </c>
      <c r="B452" s="121"/>
      <c r="C452" s="121"/>
      <c r="D452" s="121"/>
      <c r="E452" s="118"/>
      <c r="F452" s="119"/>
      <c r="G452" s="120"/>
      <c r="H452" s="120"/>
      <c r="I452" s="40" t="str">
        <f t="shared" si="12"/>
        <v/>
      </c>
      <c r="J452" s="74" t="str">
        <f t="shared" si="13"/>
        <v/>
      </c>
      <c r="K452" s="125"/>
    </row>
    <row r="453" spans="1:11" ht="29.1" customHeight="1" x14ac:dyDescent="0.25">
      <c r="A453" s="27">
        <v>448</v>
      </c>
      <c r="B453" s="121"/>
      <c r="C453" s="121"/>
      <c r="D453" s="121"/>
      <c r="E453" s="118"/>
      <c r="F453" s="119"/>
      <c r="G453" s="120"/>
      <c r="H453" s="120"/>
      <c r="I453" s="40" t="str">
        <f t="shared" ref="I453:I505" si="14">IF($E453="","",IF(OR(($F453=0),($G453=0)),0,$F453/$G453*$H453))</f>
        <v/>
      </c>
      <c r="J453" s="74" t="str">
        <f t="shared" si="13"/>
        <v/>
      </c>
      <c r="K453" s="125"/>
    </row>
    <row r="454" spans="1:11" ht="29.1" customHeight="1" x14ac:dyDescent="0.25">
      <c r="A454" s="27">
        <v>449</v>
      </c>
      <c r="B454" s="121"/>
      <c r="C454" s="121"/>
      <c r="D454" s="121"/>
      <c r="E454" s="118"/>
      <c r="F454" s="119"/>
      <c r="G454" s="120"/>
      <c r="H454" s="120"/>
      <c r="I454" s="40" t="str">
        <f t="shared" si="14"/>
        <v/>
      </c>
      <c r="J454" s="74" t="str">
        <f t="shared" si="13"/>
        <v/>
      </c>
      <c r="K454" s="125"/>
    </row>
    <row r="455" spans="1:11" ht="29.1" customHeight="1" x14ac:dyDescent="0.25">
      <c r="A455" s="27">
        <v>450</v>
      </c>
      <c r="B455" s="121"/>
      <c r="C455" s="121"/>
      <c r="D455" s="121"/>
      <c r="E455" s="118"/>
      <c r="F455" s="119"/>
      <c r="G455" s="120"/>
      <c r="H455" s="120"/>
      <c r="I455" s="40" t="str">
        <f t="shared" si="14"/>
        <v/>
      </c>
      <c r="J455" s="74" t="str">
        <f t="shared" ref="J455:J505" si="15">IF(H455="","",IF(E455="Assistant administratif et/ou financier",MIN(30000/1607*H455,30000),IF(E455="Chargé de mission",MIN(40000/1607*H455,40000),IF(E455="Coordinateur / chef de projet",MIN(50000/1607*H455,50000),IF(E455="Directeur",MIN(60000/1607*H455,60000))))))</f>
        <v/>
      </c>
      <c r="K455" s="125"/>
    </row>
    <row r="456" spans="1:11" ht="29.1" customHeight="1" x14ac:dyDescent="0.25">
      <c r="A456" s="27">
        <v>451</v>
      </c>
      <c r="B456" s="121"/>
      <c r="C456" s="121"/>
      <c r="D456" s="121"/>
      <c r="E456" s="118"/>
      <c r="F456" s="119"/>
      <c r="G456" s="120"/>
      <c r="H456" s="120"/>
      <c r="I456" s="40" t="str">
        <f t="shared" si="14"/>
        <v/>
      </c>
      <c r="J456" s="74" t="str">
        <f t="shared" si="15"/>
        <v/>
      </c>
      <c r="K456" s="125"/>
    </row>
    <row r="457" spans="1:11" ht="29.1" customHeight="1" x14ac:dyDescent="0.25">
      <c r="A457" s="27">
        <v>452</v>
      </c>
      <c r="B457" s="121"/>
      <c r="C457" s="121"/>
      <c r="D457" s="121"/>
      <c r="E457" s="118"/>
      <c r="F457" s="119"/>
      <c r="G457" s="120"/>
      <c r="H457" s="120"/>
      <c r="I457" s="40" t="str">
        <f t="shared" si="14"/>
        <v/>
      </c>
      <c r="J457" s="74" t="str">
        <f t="shared" si="15"/>
        <v/>
      </c>
      <c r="K457" s="125"/>
    </row>
    <row r="458" spans="1:11" ht="29.1" customHeight="1" x14ac:dyDescent="0.25">
      <c r="A458" s="27">
        <v>453</v>
      </c>
      <c r="B458" s="121"/>
      <c r="C458" s="121"/>
      <c r="D458" s="121"/>
      <c r="E458" s="118"/>
      <c r="F458" s="119"/>
      <c r="G458" s="120"/>
      <c r="H458" s="120"/>
      <c r="I458" s="40" t="str">
        <f t="shared" si="14"/>
        <v/>
      </c>
      <c r="J458" s="74" t="str">
        <f t="shared" si="15"/>
        <v/>
      </c>
      <c r="K458" s="125"/>
    </row>
    <row r="459" spans="1:11" ht="29.1" customHeight="1" x14ac:dyDescent="0.25">
      <c r="A459" s="27">
        <v>454</v>
      </c>
      <c r="B459" s="121"/>
      <c r="C459" s="121"/>
      <c r="D459" s="121"/>
      <c r="E459" s="118"/>
      <c r="F459" s="119"/>
      <c r="G459" s="120"/>
      <c r="H459" s="120"/>
      <c r="I459" s="40" t="str">
        <f t="shared" si="14"/>
        <v/>
      </c>
      <c r="J459" s="74" t="str">
        <f t="shared" si="15"/>
        <v/>
      </c>
      <c r="K459" s="125"/>
    </row>
    <row r="460" spans="1:11" ht="29.1" customHeight="1" x14ac:dyDescent="0.25">
      <c r="A460" s="27">
        <v>455</v>
      </c>
      <c r="B460" s="121"/>
      <c r="C460" s="121"/>
      <c r="D460" s="121"/>
      <c r="E460" s="118"/>
      <c r="F460" s="119"/>
      <c r="G460" s="120"/>
      <c r="H460" s="120"/>
      <c r="I460" s="40" t="str">
        <f t="shared" si="14"/>
        <v/>
      </c>
      <c r="J460" s="74" t="str">
        <f t="shared" si="15"/>
        <v/>
      </c>
      <c r="K460" s="125"/>
    </row>
    <row r="461" spans="1:11" ht="29.1" customHeight="1" x14ac:dyDescent="0.25">
      <c r="A461" s="27">
        <v>456</v>
      </c>
      <c r="B461" s="121"/>
      <c r="C461" s="121"/>
      <c r="D461" s="121"/>
      <c r="E461" s="118"/>
      <c r="F461" s="119"/>
      <c r="G461" s="120"/>
      <c r="H461" s="120"/>
      <c r="I461" s="40" t="str">
        <f t="shared" si="14"/>
        <v/>
      </c>
      <c r="J461" s="74" t="str">
        <f t="shared" si="15"/>
        <v/>
      </c>
      <c r="K461" s="125"/>
    </row>
    <row r="462" spans="1:11" ht="29.1" customHeight="1" x14ac:dyDescent="0.25">
      <c r="A462" s="27">
        <v>457</v>
      </c>
      <c r="B462" s="121"/>
      <c r="C462" s="121"/>
      <c r="D462" s="121"/>
      <c r="E462" s="118"/>
      <c r="F462" s="119"/>
      <c r="G462" s="120"/>
      <c r="H462" s="120"/>
      <c r="I462" s="40" t="str">
        <f t="shared" si="14"/>
        <v/>
      </c>
      <c r="J462" s="74" t="str">
        <f t="shared" si="15"/>
        <v/>
      </c>
      <c r="K462" s="125"/>
    </row>
    <row r="463" spans="1:11" ht="29.1" customHeight="1" x14ac:dyDescent="0.25">
      <c r="A463" s="27">
        <v>458</v>
      </c>
      <c r="B463" s="121"/>
      <c r="C463" s="121"/>
      <c r="D463" s="121"/>
      <c r="E463" s="118"/>
      <c r="F463" s="119"/>
      <c r="G463" s="120"/>
      <c r="H463" s="120"/>
      <c r="I463" s="40" t="str">
        <f t="shared" si="14"/>
        <v/>
      </c>
      <c r="J463" s="74" t="str">
        <f t="shared" si="15"/>
        <v/>
      </c>
      <c r="K463" s="125"/>
    </row>
    <row r="464" spans="1:11" ht="29.1" customHeight="1" x14ac:dyDescent="0.25">
      <c r="A464" s="27">
        <v>459</v>
      </c>
      <c r="B464" s="121"/>
      <c r="C464" s="121"/>
      <c r="D464" s="121"/>
      <c r="E464" s="118"/>
      <c r="F464" s="119"/>
      <c r="G464" s="120"/>
      <c r="H464" s="120"/>
      <c r="I464" s="40" t="str">
        <f t="shared" si="14"/>
        <v/>
      </c>
      <c r="J464" s="74" t="str">
        <f t="shared" si="15"/>
        <v/>
      </c>
      <c r="K464" s="125"/>
    </row>
    <row r="465" spans="1:11" ht="29.1" customHeight="1" x14ac:dyDescent="0.25">
      <c r="A465" s="27">
        <v>460</v>
      </c>
      <c r="B465" s="121"/>
      <c r="C465" s="121"/>
      <c r="D465" s="121"/>
      <c r="E465" s="118"/>
      <c r="F465" s="119"/>
      <c r="G465" s="120"/>
      <c r="H465" s="120"/>
      <c r="I465" s="40" t="str">
        <f t="shared" si="14"/>
        <v/>
      </c>
      <c r="J465" s="74" t="str">
        <f t="shared" si="15"/>
        <v/>
      </c>
      <c r="K465" s="125"/>
    </row>
    <row r="466" spans="1:11" ht="29.1" customHeight="1" x14ac:dyDescent="0.25">
      <c r="A466" s="27">
        <v>461</v>
      </c>
      <c r="B466" s="121"/>
      <c r="C466" s="121"/>
      <c r="D466" s="121"/>
      <c r="E466" s="118"/>
      <c r="F466" s="119"/>
      <c r="G466" s="120"/>
      <c r="H466" s="120"/>
      <c r="I466" s="40" t="str">
        <f t="shared" si="14"/>
        <v/>
      </c>
      <c r="J466" s="74" t="str">
        <f t="shared" si="15"/>
        <v/>
      </c>
      <c r="K466" s="125"/>
    </row>
    <row r="467" spans="1:11" ht="29.1" customHeight="1" x14ac:dyDescent="0.25">
      <c r="A467" s="27">
        <v>462</v>
      </c>
      <c r="B467" s="121"/>
      <c r="C467" s="121"/>
      <c r="D467" s="121"/>
      <c r="E467" s="118"/>
      <c r="F467" s="119"/>
      <c r="G467" s="120"/>
      <c r="H467" s="120"/>
      <c r="I467" s="40" t="str">
        <f t="shared" si="14"/>
        <v/>
      </c>
      <c r="J467" s="74" t="str">
        <f t="shared" si="15"/>
        <v/>
      </c>
      <c r="K467" s="125"/>
    </row>
    <row r="468" spans="1:11" ht="29.1" customHeight="1" x14ac:dyDescent="0.25">
      <c r="A468" s="27">
        <v>463</v>
      </c>
      <c r="B468" s="121"/>
      <c r="C468" s="121"/>
      <c r="D468" s="121"/>
      <c r="E468" s="118"/>
      <c r="F468" s="119"/>
      <c r="G468" s="120"/>
      <c r="H468" s="120"/>
      <c r="I468" s="40" t="str">
        <f t="shared" si="14"/>
        <v/>
      </c>
      <c r="J468" s="74" t="str">
        <f t="shared" si="15"/>
        <v/>
      </c>
      <c r="K468" s="125"/>
    </row>
    <row r="469" spans="1:11" ht="29.1" customHeight="1" x14ac:dyDescent="0.25">
      <c r="A469" s="27">
        <v>464</v>
      </c>
      <c r="B469" s="121"/>
      <c r="C469" s="121"/>
      <c r="D469" s="121"/>
      <c r="E469" s="118"/>
      <c r="F469" s="119"/>
      <c r="G469" s="120"/>
      <c r="H469" s="120"/>
      <c r="I469" s="40" t="str">
        <f t="shared" si="14"/>
        <v/>
      </c>
      <c r="J469" s="74" t="str">
        <f t="shared" si="15"/>
        <v/>
      </c>
      <c r="K469" s="125"/>
    </row>
    <row r="470" spans="1:11" ht="29.1" customHeight="1" x14ac:dyDescent="0.25">
      <c r="A470" s="27">
        <v>465</v>
      </c>
      <c r="B470" s="121"/>
      <c r="C470" s="121"/>
      <c r="D470" s="121"/>
      <c r="E470" s="118"/>
      <c r="F470" s="119"/>
      <c r="G470" s="120"/>
      <c r="H470" s="120"/>
      <c r="I470" s="40" t="str">
        <f t="shared" si="14"/>
        <v/>
      </c>
      <c r="J470" s="74" t="str">
        <f t="shared" si="15"/>
        <v/>
      </c>
      <c r="K470" s="125"/>
    </row>
    <row r="471" spans="1:11" ht="29.1" customHeight="1" x14ac:dyDescent="0.25">
      <c r="A471" s="27">
        <v>466</v>
      </c>
      <c r="B471" s="121"/>
      <c r="C471" s="121"/>
      <c r="D471" s="121"/>
      <c r="E471" s="118"/>
      <c r="F471" s="119"/>
      <c r="G471" s="120"/>
      <c r="H471" s="120"/>
      <c r="I471" s="40" t="str">
        <f t="shared" si="14"/>
        <v/>
      </c>
      <c r="J471" s="74" t="str">
        <f t="shared" si="15"/>
        <v/>
      </c>
      <c r="K471" s="125"/>
    </row>
    <row r="472" spans="1:11" ht="29.1" customHeight="1" x14ac:dyDescent="0.25">
      <c r="A472" s="27">
        <v>467</v>
      </c>
      <c r="B472" s="121"/>
      <c r="C472" s="121"/>
      <c r="D472" s="121"/>
      <c r="E472" s="118"/>
      <c r="F472" s="119"/>
      <c r="G472" s="120"/>
      <c r="H472" s="120"/>
      <c r="I472" s="40" t="str">
        <f t="shared" si="14"/>
        <v/>
      </c>
      <c r="J472" s="74" t="str">
        <f t="shared" si="15"/>
        <v/>
      </c>
      <c r="K472" s="125"/>
    </row>
    <row r="473" spans="1:11" ht="29.1" customHeight="1" x14ac:dyDescent="0.25">
      <c r="A473" s="27">
        <v>468</v>
      </c>
      <c r="B473" s="121"/>
      <c r="C473" s="121"/>
      <c r="D473" s="121"/>
      <c r="E473" s="118"/>
      <c r="F473" s="119"/>
      <c r="G473" s="120"/>
      <c r="H473" s="120"/>
      <c r="I473" s="40" t="str">
        <f t="shared" si="14"/>
        <v/>
      </c>
      <c r="J473" s="74" t="str">
        <f t="shared" si="15"/>
        <v/>
      </c>
      <c r="K473" s="125"/>
    </row>
    <row r="474" spans="1:11" ht="29.1" customHeight="1" x14ac:dyDescent="0.25">
      <c r="A474" s="27">
        <v>469</v>
      </c>
      <c r="B474" s="121"/>
      <c r="C474" s="121"/>
      <c r="D474" s="121"/>
      <c r="E474" s="118"/>
      <c r="F474" s="119"/>
      <c r="G474" s="120"/>
      <c r="H474" s="120"/>
      <c r="I474" s="40" t="str">
        <f t="shared" si="14"/>
        <v/>
      </c>
      <c r="J474" s="74" t="str">
        <f t="shared" si="15"/>
        <v/>
      </c>
      <c r="K474" s="125"/>
    </row>
    <row r="475" spans="1:11" ht="29.1" customHeight="1" x14ac:dyDescent="0.25">
      <c r="A475" s="27">
        <v>470</v>
      </c>
      <c r="B475" s="121"/>
      <c r="C475" s="121"/>
      <c r="D475" s="121"/>
      <c r="E475" s="118"/>
      <c r="F475" s="119"/>
      <c r="G475" s="120"/>
      <c r="H475" s="120"/>
      <c r="I475" s="40" t="str">
        <f t="shared" si="14"/>
        <v/>
      </c>
      <c r="J475" s="74" t="str">
        <f t="shared" si="15"/>
        <v/>
      </c>
      <c r="K475" s="125"/>
    </row>
    <row r="476" spans="1:11" ht="29.1" customHeight="1" x14ac:dyDescent="0.25">
      <c r="A476" s="27">
        <v>471</v>
      </c>
      <c r="B476" s="121"/>
      <c r="C476" s="121"/>
      <c r="D476" s="121"/>
      <c r="E476" s="118"/>
      <c r="F476" s="119"/>
      <c r="G476" s="120"/>
      <c r="H476" s="120"/>
      <c r="I476" s="40" t="str">
        <f t="shared" si="14"/>
        <v/>
      </c>
      <c r="J476" s="74" t="str">
        <f t="shared" si="15"/>
        <v/>
      </c>
      <c r="K476" s="125"/>
    </row>
    <row r="477" spans="1:11" ht="29.1" customHeight="1" x14ac:dyDescent="0.25">
      <c r="A477" s="27">
        <v>472</v>
      </c>
      <c r="B477" s="121"/>
      <c r="C477" s="121"/>
      <c r="D477" s="121"/>
      <c r="E477" s="118"/>
      <c r="F477" s="119"/>
      <c r="G477" s="120"/>
      <c r="H477" s="120"/>
      <c r="I477" s="40" t="str">
        <f t="shared" si="14"/>
        <v/>
      </c>
      <c r="J477" s="74" t="str">
        <f t="shared" si="15"/>
        <v/>
      </c>
      <c r="K477" s="125"/>
    </row>
    <row r="478" spans="1:11" ht="29.1" customHeight="1" x14ac:dyDescent="0.25">
      <c r="A478" s="27">
        <v>473</v>
      </c>
      <c r="B478" s="121"/>
      <c r="C478" s="121"/>
      <c r="D478" s="121"/>
      <c r="E478" s="118"/>
      <c r="F478" s="119"/>
      <c r="G478" s="120"/>
      <c r="H478" s="120"/>
      <c r="I478" s="40" t="str">
        <f t="shared" si="14"/>
        <v/>
      </c>
      <c r="J478" s="74" t="str">
        <f t="shared" si="15"/>
        <v/>
      </c>
      <c r="K478" s="125"/>
    </row>
    <row r="479" spans="1:11" ht="29.1" customHeight="1" x14ac:dyDescent="0.25">
      <c r="A479" s="27">
        <v>474</v>
      </c>
      <c r="B479" s="121"/>
      <c r="C479" s="121"/>
      <c r="D479" s="121"/>
      <c r="E479" s="118"/>
      <c r="F479" s="119"/>
      <c r="G479" s="120"/>
      <c r="H479" s="120"/>
      <c r="I479" s="40" t="str">
        <f t="shared" si="14"/>
        <v/>
      </c>
      <c r="J479" s="74" t="str">
        <f t="shared" si="15"/>
        <v/>
      </c>
      <c r="K479" s="125"/>
    </row>
    <row r="480" spans="1:11" ht="29.1" customHeight="1" x14ac:dyDescent="0.25">
      <c r="A480" s="27">
        <v>475</v>
      </c>
      <c r="B480" s="121"/>
      <c r="C480" s="121"/>
      <c r="D480" s="121"/>
      <c r="E480" s="118"/>
      <c r="F480" s="119"/>
      <c r="G480" s="120"/>
      <c r="H480" s="120"/>
      <c r="I480" s="40" t="str">
        <f t="shared" si="14"/>
        <v/>
      </c>
      <c r="J480" s="74" t="str">
        <f t="shared" si="15"/>
        <v/>
      </c>
      <c r="K480" s="125"/>
    </row>
    <row r="481" spans="1:11" ht="29.1" customHeight="1" x14ac:dyDescent="0.25">
      <c r="A481" s="27">
        <v>476</v>
      </c>
      <c r="B481" s="121"/>
      <c r="C481" s="121"/>
      <c r="D481" s="121"/>
      <c r="E481" s="118"/>
      <c r="F481" s="119"/>
      <c r="G481" s="120"/>
      <c r="H481" s="120"/>
      <c r="I481" s="40" t="str">
        <f t="shared" si="14"/>
        <v/>
      </c>
      <c r="J481" s="74" t="str">
        <f t="shared" si="15"/>
        <v/>
      </c>
      <c r="K481" s="125"/>
    </row>
    <row r="482" spans="1:11" ht="29.1" customHeight="1" x14ac:dyDescent="0.25">
      <c r="A482" s="27">
        <v>477</v>
      </c>
      <c r="B482" s="121"/>
      <c r="C482" s="121"/>
      <c r="D482" s="121"/>
      <c r="E482" s="118"/>
      <c r="F482" s="119"/>
      <c r="G482" s="120"/>
      <c r="H482" s="120"/>
      <c r="I482" s="40" t="str">
        <f t="shared" si="14"/>
        <v/>
      </c>
      <c r="J482" s="74" t="str">
        <f t="shared" si="15"/>
        <v/>
      </c>
      <c r="K482" s="125"/>
    </row>
    <row r="483" spans="1:11" ht="29.1" customHeight="1" x14ac:dyDescent="0.25">
      <c r="A483" s="27">
        <v>478</v>
      </c>
      <c r="B483" s="121"/>
      <c r="C483" s="121"/>
      <c r="D483" s="121"/>
      <c r="E483" s="118"/>
      <c r="F483" s="119"/>
      <c r="G483" s="120"/>
      <c r="H483" s="120"/>
      <c r="I483" s="40" t="str">
        <f t="shared" si="14"/>
        <v/>
      </c>
      <c r="J483" s="74" t="str">
        <f t="shared" si="15"/>
        <v/>
      </c>
      <c r="K483" s="125"/>
    </row>
    <row r="484" spans="1:11" ht="29.1" customHeight="1" x14ac:dyDescent="0.25">
      <c r="A484" s="27">
        <v>479</v>
      </c>
      <c r="B484" s="121"/>
      <c r="C484" s="121"/>
      <c r="D484" s="121"/>
      <c r="E484" s="118"/>
      <c r="F484" s="119"/>
      <c r="G484" s="120"/>
      <c r="H484" s="120"/>
      <c r="I484" s="40" t="str">
        <f t="shared" si="14"/>
        <v/>
      </c>
      <c r="J484" s="74" t="str">
        <f t="shared" si="15"/>
        <v/>
      </c>
      <c r="K484" s="125"/>
    </row>
    <row r="485" spans="1:11" ht="29.1" customHeight="1" x14ac:dyDescent="0.25">
      <c r="A485" s="27">
        <v>480</v>
      </c>
      <c r="B485" s="121"/>
      <c r="C485" s="121"/>
      <c r="D485" s="121"/>
      <c r="E485" s="118"/>
      <c r="F485" s="119"/>
      <c r="G485" s="120"/>
      <c r="H485" s="120"/>
      <c r="I485" s="40" t="str">
        <f t="shared" si="14"/>
        <v/>
      </c>
      <c r="J485" s="74" t="str">
        <f t="shared" si="15"/>
        <v/>
      </c>
      <c r="K485" s="125"/>
    </row>
    <row r="486" spans="1:11" ht="29.1" customHeight="1" x14ac:dyDescent="0.25">
      <c r="A486" s="27">
        <v>481</v>
      </c>
      <c r="B486" s="121"/>
      <c r="C486" s="121"/>
      <c r="D486" s="121"/>
      <c r="E486" s="118"/>
      <c r="F486" s="119"/>
      <c r="G486" s="120"/>
      <c r="H486" s="120"/>
      <c r="I486" s="40" t="str">
        <f t="shared" si="14"/>
        <v/>
      </c>
      <c r="J486" s="74" t="str">
        <f t="shared" si="15"/>
        <v/>
      </c>
      <c r="K486" s="125"/>
    </row>
    <row r="487" spans="1:11" ht="29.1" customHeight="1" x14ac:dyDescent="0.25">
      <c r="A487" s="27">
        <v>482</v>
      </c>
      <c r="B487" s="121"/>
      <c r="C487" s="121"/>
      <c r="D487" s="121"/>
      <c r="E487" s="118"/>
      <c r="F487" s="119"/>
      <c r="G487" s="120"/>
      <c r="H487" s="120"/>
      <c r="I487" s="40" t="str">
        <f t="shared" si="14"/>
        <v/>
      </c>
      <c r="J487" s="74" t="str">
        <f t="shared" si="15"/>
        <v/>
      </c>
      <c r="K487" s="125"/>
    </row>
    <row r="488" spans="1:11" ht="29.1" customHeight="1" x14ac:dyDescent="0.25">
      <c r="A488" s="27">
        <v>483</v>
      </c>
      <c r="B488" s="121"/>
      <c r="C488" s="121"/>
      <c r="D488" s="121"/>
      <c r="E488" s="118"/>
      <c r="F488" s="119"/>
      <c r="G488" s="120"/>
      <c r="H488" s="120"/>
      <c r="I488" s="40" t="str">
        <f t="shared" si="14"/>
        <v/>
      </c>
      <c r="J488" s="74" t="str">
        <f t="shared" si="15"/>
        <v/>
      </c>
      <c r="K488" s="125"/>
    </row>
    <row r="489" spans="1:11" ht="29.1" customHeight="1" x14ac:dyDescent="0.25">
      <c r="A489" s="27">
        <v>484</v>
      </c>
      <c r="B489" s="121"/>
      <c r="C489" s="121"/>
      <c r="D489" s="121"/>
      <c r="E489" s="118"/>
      <c r="F489" s="119"/>
      <c r="G489" s="120"/>
      <c r="H489" s="120"/>
      <c r="I489" s="40" t="str">
        <f t="shared" si="14"/>
        <v/>
      </c>
      <c r="J489" s="74" t="str">
        <f t="shared" si="15"/>
        <v/>
      </c>
      <c r="K489" s="125"/>
    </row>
    <row r="490" spans="1:11" ht="29.1" customHeight="1" x14ac:dyDescent="0.25">
      <c r="A490" s="27">
        <v>485</v>
      </c>
      <c r="B490" s="121"/>
      <c r="C490" s="121"/>
      <c r="D490" s="121"/>
      <c r="E490" s="118"/>
      <c r="F490" s="119"/>
      <c r="G490" s="120"/>
      <c r="H490" s="120"/>
      <c r="I490" s="40" t="str">
        <f t="shared" si="14"/>
        <v/>
      </c>
      <c r="J490" s="74" t="str">
        <f t="shared" si="15"/>
        <v/>
      </c>
      <c r="K490" s="125"/>
    </row>
    <row r="491" spans="1:11" ht="29.1" customHeight="1" x14ac:dyDescent="0.25">
      <c r="A491" s="27">
        <v>486</v>
      </c>
      <c r="B491" s="121"/>
      <c r="C491" s="121"/>
      <c r="D491" s="121"/>
      <c r="E491" s="118"/>
      <c r="F491" s="119"/>
      <c r="G491" s="120"/>
      <c r="H491" s="120"/>
      <c r="I491" s="40" t="str">
        <f t="shared" si="14"/>
        <v/>
      </c>
      <c r="J491" s="74" t="str">
        <f t="shared" si="15"/>
        <v/>
      </c>
      <c r="K491" s="125"/>
    </row>
    <row r="492" spans="1:11" ht="29.1" customHeight="1" x14ac:dyDescent="0.25">
      <c r="A492" s="27">
        <v>487</v>
      </c>
      <c r="B492" s="121"/>
      <c r="C492" s="121"/>
      <c r="D492" s="121"/>
      <c r="E492" s="118"/>
      <c r="F492" s="119"/>
      <c r="G492" s="120"/>
      <c r="H492" s="120"/>
      <c r="I492" s="40" t="str">
        <f t="shared" si="14"/>
        <v/>
      </c>
      <c r="J492" s="74" t="str">
        <f t="shared" si="15"/>
        <v/>
      </c>
      <c r="K492" s="125"/>
    </row>
    <row r="493" spans="1:11" ht="29.1" customHeight="1" x14ac:dyDescent="0.25">
      <c r="A493" s="27">
        <v>488</v>
      </c>
      <c r="B493" s="121"/>
      <c r="C493" s="121"/>
      <c r="D493" s="121"/>
      <c r="E493" s="118"/>
      <c r="F493" s="119"/>
      <c r="G493" s="120"/>
      <c r="H493" s="120"/>
      <c r="I493" s="40" t="str">
        <f t="shared" si="14"/>
        <v/>
      </c>
      <c r="J493" s="74" t="str">
        <f t="shared" si="15"/>
        <v/>
      </c>
      <c r="K493" s="125"/>
    </row>
    <row r="494" spans="1:11" ht="29.1" customHeight="1" x14ac:dyDescent="0.25">
      <c r="A494" s="27">
        <v>489</v>
      </c>
      <c r="B494" s="121"/>
      <c r="C494" s="121"/>
      <c r="D494" s="121"/>
      <c r="E494" s="118"/>
      <c r="F494" s="119"/>
      <c r="G494" s="120"/>
      <c r="H494" s="120"/>
      <c r="I494" s="40" t="str">
        <f t="shared" si="14"/>
        <v/>
      </c>
      <c r="J494" s="74" t="str">
        <f t="shared" si="15"/>
        <v/>
      </c>
      <c r="K494" s="125"/>
    </row>
    <row r="495" spans="1:11" ht="29.1" customHeight="1" x14ac:dyDescent="0.25">
      <c r="A495" s="27">
        <v>490</v>
      </c>
      <c r="B495" s="121"/>
      <c r="C495" s="121"/>
      <c r="D495" s="121"/>
      <c r="E495" s="118"/>
      <c r="F495" s="119"/>
      <c r="G495" s="120"/>
      <c r="H495" s="120"/>
      <c r="I495" s="40" t="str">
        <f t="shared" si="14"/>
        <v/>
      </c>
      <c r="J495" s="74" t="str">
        <f t="shared" si="15"/>
        <v/>
      </c>
      <c r="K495" s="125"/>
    </row>
    <row r="496" spans="1:11" ht="29.1" customHeight="1" x14ac:dyDescent="0.25">
      <c r="A496" s="27">
        <v>491</v>
      </c>
      <c r="B496" s="121"/>
      <c r="C496" s="121"/>
      <c r="D496" s="121"/>
      <c r="E496" s="118"/>
      <c r="F496" s="119"/>
      <c r="G496" s="120"/>
      <c r="H496" s="120"/>
      <c r="I496" s="40" t="str">
        <f t="shared" si="14"/>
        <v/>
      </c>
      <c r="J496" s="74" t="str">
        <f t="shared" si="15"/>
        <v/>
      </c>
      <c r="K496" s="125"/>
    </row>
    <row r="497" spans="1:11" ht="29.1" customHeight="1" x14ac:dyDescent="0.25">
      <c r="A497" s="27">
        <v>492</v>
      </c>
      <c r="B497" s="121"/>
      <c r="C497" s="121"/>
      <c r="D497" s="121"/>
      <c r="E497" s="118"/>
      <c r="F497" s="119"/>
      <c r="G497" s="120"/>
      <c r="H497" s="120"/>
      <c r="I497" s="40" t="str">
        <f t="shared" si="14"/>
        <v/>
      </c>
      <c r="J497" s="74" t="str">
        <f t="shared" si="15"/>
        <v/>
      </c>
      <c r="K497" s="125"/>
    </row>
    <row r="498" spans="1:11" ht="29.1" customHeight="1" x14ac:dyDescent="0.25">
      <c r="A498" s="27">
        <v>493</v>
      </c>
      <c r="B498" s="121"/>
      <c r="C498" s="121"/>
      <c r="D498" s="121"/>
      <c r="E498" s="118"/>
      <c r="F498" s="119"/>
      <c r="G498" s="120"/>
      <c r="H498" s="120"/>
      <c r="I498" s="40" t="str">
        <f t="shared" si="14"/>
        <v/>
      </c>
      <c r="J498" s="74" t="str">
        <f t="shared" si="15"/>
        <v/>
      </c>
      <c r="K498" s="125"/>
    </row>
    <row r="499" spans="1:11" ht="29.1" customHeight="1" x14ac:dyDescent="0.25">
      <c r="A499" s="27">
        <v>494</v>
      </c>
      <c r="B499" s="121"/>
      <c r="C499" s="121"/>
      <c r="D499" s="121"/>
      <c r="E499" s="118"/>
      <c r="F499" s="119"/>
      <c r="G499" s="120"/>
      <c r="H499" s="120"/>
      <c r="I499" s="40" t="str">
        <f t="shared" si="14"/>
        <v/>
      </c>
      <c r="J499" s="74" t="str">
        <f t="shared" si="15"/>
        <v/>
      </c>
      <c r="K499" s="125"/>
    </row>
    <row r="500" spans="1:11" ht="29.1" customHeight="1" x14ac:dyDescent="0.25">
      <c r="A500" s="27">
        <v>495</v>
      </c>
      <c r="B500" s="121"/>
      <c r="C500" s="121"/>
      <c r="D500" s="121"/>
      <c r="E500" s="118"/>
      <c r="F500" s="119"/>
      <c r="G500" s="120"/>
      <c r="H500" s="120"/>
      <c r="I500" s="40" t="str">
        <f t="shared" si="14"/>
        <v/>
      </c>
      <c r="J500" s="74" t="str">
        <f t="shared" si="15"/>
        <v/>
      </c>
      <c r="K500" s="125"/>
    </row>
    <row r="501" spans="1:11" ht="29.1" customHeight="1" x14ac:dyDescent="0.25">
      <c r="A501" s="27">
        <v>496</v>
      </c>
      <c r="B501" s="121"/>
      <c r="C501" s="121"/>
      <c r="D501" s="121"/>
      <c r="E501" s="118"/>
      <c r="F501" s="119"/>
      <c r="G501" s="120"/>
      <c r="H501" s="120"/>
      <c r="I501" s="40" t="str">
        <f t="shared" si="14"/>
        <v/>
      </c>
      <c r="J501" s="74" t="str">
        <f t="shared" si="15"/>
        <v/>
      </c>
      <c r="K501" s="125"/>
    </row>
    <row r="502" spans="1:11" ht="29.1" customHeight="1" x14ac:dyDescent="0.25">
      <c r="A502" s="27">
        <v>497</v>
      </c>
      <c r="B502" s="121"/>
      <c r="C502" s="121"/>
      <c r="D502" s="121"/>
      <c r="E502" s="118"/>
      <c r="F502" s="119"/>
      <c r="G502" s="120"/>
      <c r="H502" s="120"/>
      <c r="I502" s="40" t="str">
        <f t="shared" si="14"/>
        <v/>
      </c>
      <c r="J502" s="74" t="str">
        <f t="shared" si="15"/>
        <v/>
      </c>
      <c r="K502" s="125"/>
    </row>
    <row r="503" spans="1:11" ht="29.1" customHeight="1" x14ac:dyDescent="0.25">
      <c r="A503" s="27">
        <v>498</v>
      </c>
      <c r="B503" s="121"/>
      <c r="C503" s="121"/>
      <c r="D503" s="121"/>
      <c r="E503" s="118"/>
      <c r="F503" s="119"/>
      <c r="G503" s="120"/>
      <c r="H503" s="120"/>
      <c r="I503" s="40" t="str">
        <f t="shared" si="14"/>
        <v/>
      </c>
      <c r="J503" s="74" t="str">
        <f t="shared" si="15"/>
        <v/>
      </c>
      <c r="K503" s="125"/>
    </row>
    <row r="504" spans="1:11" ht="29.1" customHeight="1" x14ac:dyDescent="0.25">
      <c r="A504" s="27">
        <v>499</v>
      </c>
      <c r="B504" s="121"/>
      <c r="C504" s="121"/>
      <c r="D504" s="121"/>
      <c r="E504" s="118"/>
      <c r="F504" s="119"/>
      <c r="G504" s="120"/>
      <c r="H504" s="120"/>
      <c r="I504" s="40" t="str">
        <f t="shared" si="14"/>
        <v/>
      </c>
      <c r="J504" s="74" t="str">
        <f t="shared" si="15"/>
        <v/>
      </c>
      <c r="K504" s="125"/>
    </row>
    <row r="505" spans="1:11" ht="29.1" customHeight="1" thickBot="1" x14ac:dyDescent="0.3">
      <c r="A505" s="28">
        <v>500</v>
      </c>
      <c r="B505" s="122"/>
      <c r="C505" s="122"/>
      <c r="D505" s="123"/>
      <c r="E505" s="123"/>
      <c r="F505" s="124"/>
      <c r="G505" s="120"/>
      <c r="H505" s="120"/>
      <c r="I505" s="40" t="str">
        <f t="shared" si="14"/>
        <v/>
      </c>
      <c r="J505" s="81" t="str">
        <f t="shared" si="15"/>
        <v/>
      </c>
      <c r="K505" s="126"/>
    </row>
    <row r="506" spans="1:11" s="29" customFormat="1" ht="20.100000000000001" customHeight="1" thickBot="1" x14ac:dyDescent="0.35">
      <c r="E506" s="31"/>
      <c r="F506" s="34"/>
      <c r="G506" s="396" t="s">
        <v>43</v>
      </c>
      <c r="H506" s="397"/>
      <c r="I506" s="30">
        <f>SUM(I6:I505)</f>
        <v>0</v>
      </c>
      <c r="J506" s="17"/>
      <c r="K506" s="17"/>
    </row>
  </sheetData>
  <sheetProtection algorithmName="SHA-512" hashValue="Nj2QgQ+1/11ALms9eujpwGp5Bp7O07/9ZD86oikUkGgZCbJQ0AK31Hvf1Ubo/7ypTqv4er6IWxEeVeWtzOUoVg==" saltValue="4MkPb7J/M+yYOxzNb/wqsg==" spinCount="100000" sheet="1" objects="1" scenarios="1"/>
  <mergeCells count="5">
    <mergeCell ref="G506:H506"/>
    <mergeCell ref="A1:K1"/>
    <mergeCell ref="A2:K2"/>
    <mergeCell ref="A3:A4"/>
    <mergeCell ref="F4:H4"/>
  </mergeCells>
  <dataValidations count="1">
    <dataValidation type="decimal" operator="greaterThan" allowBlank="1" showInputMessage="1" showErrorMessage="1" sqref="I5:I505 F6:F505">
      <formula1>0</formula1>
    </dataValidation>
  </dataValidations>
  <pageMargins left="0.7" right="0.7" top="0.75" bottom="0.75" header="0.3" footer="0.3"/>
  <pageSetup paperSize="9" scale="50" fitToHeight="0" orientation="landscape" r:id="rId1"/>
  <extLst>
    <ext xmlns:x14="http://schemas.microsoft.com/office/spreadsheetml/2009/9/main" uri="{CCE6A557-97BC-4b89-ADB6-D9C93CAAB3DF}">
      <x14:dataValidations xmlns:xm="http://schemas.microsoft.com/office/excel/2006/main" count="2">
        <x14:dataValidation type="list" showInputMessage="1" showErrorMessage="1">
          <x14:formula1>
            <xm:f>Listes!$B$3:$B$6</xm:f>
          </x14:formula1>
          <xm:sqref>E6:E505</xm:sqref>
        </x14:dataValidation>
        <x14:dataValidation type="list" allowBlank="1" showInputMessage="1" showErrorMessage="1">
          <x14:formula1>
            <xm:f>'T:\14-FONDS_EUROPE\FEADER\PSN\6. SAFRAN\1. Dispositifs PSN\77.05 - LEADER\77.05.02 - Animation GAL\1. Parametrage Usager\1. Envoi ASP\Envoi 5\[FSD 77.05.02 v2.xlsx]Listes'!#REF!</xm:f>
          </x14:formula1>
          <xm:sqref>E5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tabColor theme="4" tint="0.39997558519241921"/>
    <pageSetUpPr fitToPage="1"/>
  </sheetPr>
  <dimension ref="A1:N506"/>
  <sheetViews>
    <sheetView zoomScale="85" zoomScaleNormal="85" workbookViewId="0">
      <pane ySplit="4" topLeftCell="A5" activePane="bottomLeft" state="frozen"/>
      <selection activeCell="A2" sqref="A1:O2"/>
      <selection pane="bottomLeft" activeCell="D22" sqref="D22"/>
    </sheetView>
  </sheetViews>
  <sheetFormatPr baseColWidth="10" defaultColWidth="11.42578125" defaultRowHeight="15" x14ac:dyDescent="0.25"/>
  <cols>
    <col min="1" max="1" width="10.7109375" style="17" customWidth="1"/>
    <col min="2" max="2" width="42.85546875" style="17" customWidth="1"/>
    <col min="3" max="3" width="35" style="17" bestFit="1" customWidth="1"/>
    <col min="4" max="5" width="15.7109375" style="17" customWidth="1"/>
    <col min="6" max="6" width="44" style="17" customWidth="1"/>
    <col min="7" max="7" width="45.5703125" style="17" bestFit="1" customWidth="1"/>
    <col min="8" max="8" width="37" style="17" customWidth="1"/>
    <col min="9" max="9" width="12.28515625" style="17" customWidth="1"/>
    <col min="10" max="12" width="15.7109375" style="17" hidden="1" customWidth="1"/>
    <col min="13" max="13" width="15.7109375" style="17" customWidth="1"/>
    <col min="14" max="14" width="45.7109375" style="17" customWidth="1"/>
    <col min="15" max="16384" width="11.42578125" style="17"/>
  </cols>
  <sheetData>
    <row r="1" spans="1:14" ht="29.25" thickBot="1" x14ac:dyDescent="0.3">
      <c r="A1" s="398" t="s">
        <v>4</v>
      </c>
      <c r="B1" s="399"/>
      <c r="C1" s="399"/>
      <c r="D1" s="399"/>
      <c r="E1" s="399"/>
      <c r="F1" s="399"/>
      <c r="G1" s="399"/>
      <c r="H1" s="399"/>
      <c r="I1" s="399"/>
      <c r="J1" s="399"/>
      <c r="K1" s="399"/>
      <c r="L1" s="399"/>
      <c r="M1" s="399"/>
      <c r="N1" s="400"/>
    </row>
    <row r="2" spans="1:14" ht="45" customHeight="1" thickBot="1" x14ac:dyDescent="0.3">
      <c r="A2" s="408" t="s">
        <v>153</v>
      </c>
      <c r="B2" s="409"/>
      <c r="C2" s="409"/>
      <c r="D2" s="409"/>
      <c r="E2" s="409"/>
      <c r="F2" s="409"/>
      <c r="G2" s="409"/>
      <c r="H2" s="409"/>
      <c r="I2" s="409"/>
      <c r="J2" s="409"/>
      <c r="K2" s="409"/>
      <c r="L2" s="409"/>
      <c r="M2" s="409"/>
      <c r="N2" s="410"/>
    </row>
    <row r="3" spans="1:14" ht="30" customHeight="1" x14ac:dyDescent="0.25">
      <c r="A3" s="403" t="s">
        <v>0</v>
      </c>
      <c r="B3" s="19" t="s">
        <v>67</v>
      </c>
      <c r="C3" s="19" t="s">
        <v>115</v>
      </c>
      <c r="D3" s="19" t="s">
        <v>109</v>
      </c>
      <c r="E3" s="19" t="s">
        <v>110</v>
      </c>
      <c r="F3" s="19" t="s">
        <v>111</v>
      </c>
      <c r="G3" s="19" t="s">
        <v>42</v>
      </c>
      <c r="H3" s="19" t="s">
        <v>112</v>
      </c>
      <c r="I3" s="19" t="s">
        <v>156</v>
      </c>
      <c r="J3" s="411" t="s">
        <v>137</v>
      </c>
      <c r="K3" s="411"/>
      <c r="L3" s="412"/>
      <c r="M3" s="19" t="s">
        <v>71</v>
      </c>
      <c r="N3" s="20" t="s">
        <v>35</v>
      </c>
    </row>
    <row r="4" spans="1:14" ht="30" customHeight="1" x14ac:dyDescent="0.25">
      <c r="A4" s="404"/>
      <c r="B4" s="44" t="s">
        <v>113</v>
      </c>
      <c r="C4" s="44" t="s">
        <v>114</v>
      </c>
      <c r="D4" s="405" t="s">
        <v>116</v>
      </c>
      <c r="E4" s="407"/>
      <c r="F4" s="44" t="s">
        <v>117</v>
      </c>
      <c r="G4" s="44" t="s">
        <v>72</v>
      </c>
      <c r="H4" s="44" t="s">
        <v>226</v>
      </c>
      <c r="I4" s="45"/>
      <c r="J4" s="405" t="s">
        <v>142</v>
      </c>
      <c r="K4" s="405"/>
      <c r="L4" s="407"/>
      <c r="M4" s="44" t="s">
        <v>118</v>
      </c>
      <c r="N4" s="46" t="s">
        <v>38</v>
      </c>
    </row>
    <row r="5" spans="1:14" ht="20.100000000000001" customHeight="1" x14ac:dyDescent="0.25">
      <c r="A5" s="21" t="s">
        <v>39</v>
      </c>
      <c r="B5" s="22" t="s">
        <v>139</v>
      </c>
      <c r="C5" s="22" t="s">
        <v>97</v>
      </c>
      <c r="D5" s="22" t="s">
        <v>90</v>
      </c>
      <c r="E5" s="22">
        <v>24</v>
      </c>
      <c r="F5" s="22"/>
      <c r="G5" s="22" t="s">
        <v>64</v>
      </c>
      <c r="H5" s="22">
        <v>1</v>
      </c>
      <c r="I5" s="22" t="s">
        <v>157</v>
      </c>
      <c r="J5" s="39">
        <f>IF($G5="","",IF($C5=[1]Listes!$B$35,IF('[1]Frais Forfaitaires'!$E5&lt;=[1]Listes!$B$56,('[1]Frais Forfaitaires'!$E5*(VLOOKUP('[1]Frais Forfaitaires'!$D5,[1]Listes!$A$57:$E$63,2,FALSE))),IF('[1]Frais Forfaitaires'!$E5&gt;[1]Listes!$E$56,('[1]Frais Forfaitaires'!$E5*(VLOOKUP('[1]Frais Forfaitaires'!$D5,[1]Listes!$A$57:$E$63,5,FALSE))),('[1]Frais Forfaitaires'!$E5*(VLOOKUP('[1]Frais Forfaitaires'!$D5,[1]Listes!$A$57:$E$63,3,FALSE)))+(VLOOKUP('[1]Frais Forfaitaires'!$D5,[1]Listes!$A$57:$E$63,4,FALSE))))))</f>
        <v>11.232000000000001</v>
      </c>
      <c r="K5" s="39" t="b">
        <f>IF($G5="","",IF($C5=[1]Listes!$B$34,IF('[1]Frais Forfaitaires'!$E5&lt;=[1]Listes!$B$45,('[1]Frais Forfaitaires'!$E5*(VLOOKUP('[1]Frais Forfaitaires'!$D5,[1]Listes!$A$46:$E$52,2,FALSE))),IF('[1]Frais Forfaitaires'!$E5&gt;[1]Listes!$D$45,('[1]Frais Forfaitaires'!$E5*(VLOOKUP('[1]Frais Forfaitaires'!$D5,[1]Listes!$A$46:$E$52,5,FALSE))),('[1]Frais Forfaitaires'!$E5*(VLOOKUP('[1]Frais Forfaitaires'!$D5,[1]Listes!$A$46:$E$52,3,FALSE)))+(VLOOKUP('[1]Frais Forfaitaires'!$D5,[1]Listes!$A$46:$E$52,4,FALSE))))))</f>
        <v>0</v>
      </c>
      <c r="L5" s="39" t="b">
        <f>IF($G5="","",IF($C5=Listes!$B$40,Listes!$I$37,IF($C5=Listes!$B$41,(VLOOKUP('Frais Forfaitaires'!$F5,Listes!$E$37:$F$42,2,FALSE)),IF($C5=Listes!$B$39,IF('Frais Forfaitaires'!$E5&lt;=Listes!$A$70,'Frais Forfaitaires'!$E5*Listes!$A$71,IF('Frais Forfaitaires'!$E5&gt;Listes!$D$70,'Frais Forfaitaires'!$E5*Listes!$D$71,(('Frais Forfaitaires'!$E5*Listes!$B$71)+Listes!$C$71)))))))</f>
        <v>0</v>
      </c>
      <c r="M5" s="24">
        <f>IF($H5="","",($L5+$K5+$J5)*$H5)</f>
        <v>11.232000000000001</v>
      </c>
      <c r="N5" s="25"/>
    </row>
    <row r="6" spans="1:14" ht="20.100000000000001" customHeight="1" x14ac:dyDescent="0.25">
      <c r="A6" s="26">
        <v>1</v>
      </c>
      <c r="B6" s="118"/>
      <c r="C6" s="118"/>
      <c r="D6" s="118"/>
      <c r="E6" s="118"/>
      <c r="F6" s="118"/>
      <c r="G6" s="50" t="str">
        <f>IF(C6="","",IF(C6="","",(VLOOKUP(C6,Listes!$B$37:$C$41,2,FALSE))))</f>
        <v/>
      </c>
      <c r="H6" s="118" t="str">
        <f t="shared" ref="H6:H13" si="0">IF(G6="Frais de déplacement (barèmes kilométriques) ",1,"")</f>
        <v/>
      </c>
      <c r="I6" s="40" t="str">
        <f>IF(G6="","",IF(G6="","",(VLOOKUP(G6,Listes!$C$37:$D$41,2,FALSE))))</f>
        <v/>
      </c>
      <c r="J6" s="39" t="str">
        <f>IF($G6="","",IF($C6=Listes!$B$38,IF('Frais Forfaitaires'!$E6&lt;=Listes!$B$59,('Frais Forfaitaires'!$E6*(VLOOKUP('Frais Forfaitaires'!$D6,Listes!$A$60:$E$66,2,FALSE))),IF('Frais Forfaitaires'!$E6&gt;Listes!$E$59,('Frais Forfaitaires'!$E6*(VLOOKUP('Frais Forfaitaires'!$D6,Listes!$A$60:$E$66,5,FALSE))),('Frais Forfaitaires'!$E6*(VLOOKUP('Frais Forfaitaires'!$D6,Listes!$A$60:$E$66,3,FALSE)))+(VLOOKUP('Frais Forfaitaires'!$D6,Listes!$A$60:$E$66,4,FALSE))))))</f>
        <v/>
      </c>
      <c r="K6" s="39" t="str">
        <f>IF($G6="","",IF($C6=Listes!$B$37,IF('Frais Forfaitaires'!$E6&lt;=Listes!$B$48,('Frais Forfaitaires'!$E6*(VLOOKUP('Frais Forfaitaires'!$D6,Listes!$A$49:$E$55,2,FALSE))),IF('Frais Forfaitaires'!$E6&gt;Listes!$D$48,('Frais Forfaitaires'!$E6*(VLOOKUP('Frais Forfaitaires'!$D6,Listes!$A$49:$E$55,5,FALSE))),('Frais Forfaitaires'!$E6*(VLOOKUP('Frais Forfaitaires'!$D6,Listes!$A$49:$E$55,3,FALSE)))+(VLOOKUP('Frais Forfaitaires'!$D6,Listes!$A$49:$E$55,4,FALSE))))))</f>
        <v/>
      </c>
      <c r="L6" s="39" t="str">
        <f>IF($G6="","",IF($C6=Listes!$B$40,Listes!$I$37,IF($C6=Listes!$B$41,(VLOOKUP('Frais Forfaitaires'!$F6,Listes!$E$37:$F$42,2,FALSE)),IF($C6=Listes!$B$39,IF('Frais Forfaitaires'!$E6&lt;=Listes!$A$70,'Frais Forfaitaires'!$E6*Listes!$A$71,IF('Frais Forfaitaires'!$E6&gt;Listes!$D$70,'Frais Forfaitaires'!$E6*Listes!$D$71,(('Frais Forfaitaires'!$E6*Listes!$B$71)+Listes!$C$71)))))))</f>
        <v/>
      </c>
      <c r="M6" s="40" t="str">
        <f t="shared" ref="M6:M69" si="1">IF($H6="","",($L6+$K6+$J6)*$H6)</f>
        <v/>
      </c>
      <c r="N6" s="127"/>
    </row>
    <row r="7" spans="1:14" ht="20.100000000000001" customHeight="1" x14ac:dyDescent="0.25">
      <c r="A7" s="27">
        <v>2</v>
      </c>
      <c r="B7" s="118"/>
      <c r="C7" s="118"/>
      <c r="D7" s="118"/>
      <c r="E7" s="118"/>
      <c r="F7" s="118"/>
      <c r="G7" s="50" t="str">
        <f>IF(C7="","",IF(C7="","",(VLOOKUP(C7,Listes!$B$37:$C$41,2,FALSE))))</f>
        <v/>
      </c>
      <c r="H7" s="118" t="str">
        <f t="shared" si="0"/>
        <v/>
      </c>
      <c r="I7" s="40" t="str">
        <f>IF(G7="","",IF(G7="","",(VLOOKUP(G7,Listes!$C$37:$D$41,2,FALSE))))</f>
        <v/>
      </c>
      <c r="J7" s="39" t="str">
        <f>IF($G7="","",IF($C7=Listes!$B$38,IF('Frais Forfaitaires'!$E7&lt;=Listes!$B$59,('Frais Forfaitaires'!$E7*(VLOOKUP('Frais Forfaitaires'!$D7,Listes!$A$60:$E$66,2,FALSE))),IF('Frais Forfaitaires'!$E7&gt;Listes!$E$59,('Frais Forfaitaires'!$E7*(VLOOKUP('Frais Forfaitaires'!$D7,Listes!$A$60:$E$66,5,FALSE))),('Frais Forfaitaires'!$E7*(VLOOKUP('Frais Forfaitaires'!$D7,Listes!$A$60:$E$66,3,FALSE)))+(VLOOKUP('Frais Forfaitaires'!$D7,Listes!$A$60:$E$66,4,FALSE))))))</f>
        <v/>
      </c>
      <c r="K7" s="39" t="str">
        <f>IF($G7="","",IF($C7=Listes!$B$37,IF('Frais Forfaitaires'!$E7&lt;=Listes!$B$48,('Frais Forfaitaires'!$E7*(VLOOKUP('Frais Forfaitaires'!$D7,Listes!$A$49:$E$55,2,FALSE))),IF('Frais Forfaitaires'!$E7&gt;Listes!$D$48,('Frais Forfaitaires'!$E7*(VLOOKUP('Frais Forfaitaires'!$D7,Listes!$A$49:$E$55,5,FALSE))),('Frais Forfaitaires'!$E7*(VLOOKUP('Frais Forfaitaires'!$D7,Listes!$A$49:$E$55,3,FALSE)))+(VLOOKUP('Frais Forfaitaires'!$D7,Listes!$A$49:$E$55,4,FALSE))))))</f>
        <v/>
      </c>
      <c r="L7" s="39" t="str">
        <f>IF($G7="","",IF($C7=Listes!$B$40,Listes!$I$37,IF($C7=Listes!$B$41,(VLOOKUP('Frais Forfaitaires'!$F7,Listes!$E$37:$F$42,2,FALSE)),IF($C7=Listes!$B$39,IF('Frais Forfaitaires'!$E7&lt;=Listes!$A$70,'Frais Forfaitaires'!$E7*Listes!$A$71,IF('Frais Forfaitaires'!$E7&gt;Listes!$D$70,'Frais Forfaitaires'!$E7*Listes!$D$71,(('Frais Forfaitaires'!$E7*Listes!$B$71)+Listes!$C$71)))))))</f>
        <v/>
      </c>
      <c r="M7" s="40" t="str">
        <f t="shared" si="1"/>
        <v/>
      </c>
      <c r="N7" s="125"/>
    </row>
    <row r="8" spans="1:14" ht="20.100000000000001" customHeight="1" x14ac:dyDescent="0.25">
      <c r="A8" s="27">
        <v>3</v>
      </c>
      <c r="B8" s="118"/>
      <c r="C8" s="118"/>
      <c r="D8" s="118"/>
      <c r="E8" s="118"/>
      <c r="F8" s="118"/>
      <c r="G8" s="50" t="str">
        <f>IF(C8="","",IF(C8="","",(VLOOKUP(C8,Listes!$B$37:$C$41,2,FALSE))))</f>
        <v/>
      </c>
      <c r="H8" s="118" t="str">
        <f t="shared" si="0"/>
        <v/>
      </c>
      <c r="I8" s="40" t="str">
        <f>IF(G8="","",IF(G8="","",(VLOOKUP(G8,Listes!$C$37:$D$41,2,FALSE))))</f>
        <v/>
      </c>
      <c r="J8" s="39" t="str">
        <f>IF($G8="","",IF($C8=Listes!$B$38,IF('Frais Forfaitaires'!$E8&lt;=Listes!$B$59,('Frais Forfaitaires'!$E8*(VLOOKUP('Frais Forfaitaires'!$D8,Listes!$A$60:$E$66,2,FALSE))),IF('Frais Forfaitaires'!$E8&gt;Listes!$E$59,('Frais Forfaitaires'!$E8*(VLOOKUP('Frais Forfaitaires'!$D8,Listes!$A$60:$E$66,5,FALSE))),('Frais Forfaitaires'!$E8*(VLOOKUP('Frais Forfaitaires'!$D8,Listes!$A$60:$E$66,3,FALSE)))+(VLOOKUP('Frais Forfaitaires'!$D8,Listes!$A$60:$E$66,4,FALSE))))))</f>
        <v/>
      </c>
      <c r="K8" s="39" t="str">
        <f>IF($G8="","",IF($C8=Listes!$B$37,IF('Frais Forfaitaires'!$E8&lt;=Listes!$B$48,('Frais Forfaitaires'!$E8*(VLOOKUP('Frais Forfaitaires'!$D8,Listes!$A$49:$E$55,2,FALSE))),IF('Frais Forfaitaires'!$E8&gt;Listes!$D$48,('Frais Forfaitaires'!$E8*(VLOOKUP('Frais Forfaitaires'!$D8,Listes!$A$49:$E$55,5,FALSE))),('Frais Forfaitaires'!$E8*(VLOOKUP('Frais Forfaitaires'!$D8,Listes!$A$49:$E$55,3,FALSE)))+(VLOOKUP('Frais Forfaitaires'!$D8,Listes!$A$49:$E$55,4,FALSE))))))</f>
        <v/>
      </c>
      <c r="L8" s="39" t="str">
        <f>IF($G8="","",IF($C8=Listes!$B$40,Listes!$I$37,IF($C8=Listes!$B$41,(VLOOKUP('Frais Forfaitaires'!$F8,Listes!$E$37:$F$42,2,FALSE)),IF($C8=Listes!$B$39,IF('Frais Forfaitaires'!$E8&lt;=Listes!$A$70,'Frais Forfaitaires'!$E8*Listes!$A$71,IF('Frais Forfaitaires'!$E8&gt;Listes!$D$70,'Frais Forfaitaires'!$E8*Listes!$D$71,(('Frais Forfaitaires'!$E8*Listes!$B$71)+Listes!$C$71)))))))</f>
        <v/>
      </c>
      <c r="M8" s="40" t="str">
        <f t="shared" si="1"/>
        <v/>
      </c>
      <c r="N8" s="125"/>
    </row>
    <row r="9" spans="1:14" ht="20.100000000000001" customHeight="1" x14ac:dyDescent="0.25">
      <c r="A9" s="27">
        <v>4</v>
      </c>
      <c r="B9" s="118"/>
      <c r="C9" s="118"/>
      <c r="D9" s="118"/>
      <c r="E9" s="118"/>
      <c r="F9" s="118"/>
      <c r="G9" s="50" t="str">
        <f>IF(C9="","",IF(C9="","",(VLOOKUP(C9,Listes!$B$37:$C$41,2,FALSE))))</f>
        <v/>
      </c>
      <c r="H9" s="118" t="str">
        <f t="shared" si="0"/>
        <v/>
      </c>
      <c r="I9" s="40" t="str">
        <f>IF(G9="","",IF(G9="","",(VLOOKUP(G9,Listes!$C$37:$D$41,2,FALSE))))</f>
        <v/>
      </c>
      <c r="J9" s="39" t="str">
        <f>IF($G9="","",IF($C9=Listes!$B$38,IF('Frais Forfaitaires'!$E9&lt;=Listes!$B$59,('Frais Forfaitaires'!$E9*(VLOOKUP('Frais Forfaitaires'!$D9,Listes!$A$60:$E$66,2,FALSE))),IF('Frais Forfaitaires'!$E9&gt;Listes!$E$59,('Frais Forfaitaires'!$E9*(VLOOKUP('Frais Forfaitaires'!$D9,Listes!$A$60:$E$66,5,FALSE))),('Frais Forfaitaires'!$E9*(VLOOKUP('Frais Forfaitaires'!$D9,Listes!$A$60:$E$66,3,FALSE)))+(VLOOKUP('Frais Forfaitaires'!$D9,Listes!$A$60:$E$66,4,FALSE))))))</f>
        <v/>
      </c>
      <c r="K9" s="39" t="str">
        <f>IF($G9="","",IF($C9=Listes!$B$37,IF('Frais Forfaitaires'!$E9&lt;=Listes!$B$48,('Frais Forfaitaires'!$E9*(VLOOKUP('Frais Forfaitaires'!$D9,Listes!$A$49:$E$55,2,FALSE))),IF('Frais Forfaitaires'!$E9&gt;Listes!$D$48,('Frais Forfaitaires'!$E9*(VLOOKUP('Frais Forfaitaires'!$D9,Listes!$A$49:$E$55,5,FALSE))),('Frais Forfaitaires'!$E9*(VLOOKUP('Frais Forfaitaires'!$D9,Listes!$A$49:$E$55,3,FALSE)))+(VLOOKUP('Frais Forfaitaires'!$D9,Listes!$A$49:$E$55,4,FALSE))))))</f>
        <v/>
      </c>
      <c r="L9" s="39" t="str">
        <f>IF($G9="","",IF($C9=Listes!$B$40,Listes!$I$37,IF($C9=Listes!$B$41,(VLOOKUP('Frais Forfaitaires'!$F9,Listes!$E$37:$F$42,2,FALSE)),IF($C9=Listes!$B$39,IF('Frais Forfaitaires'!$E9&lt;=Listes!$A$70,'Frais Forfaitaires'!$E9*Listes!$A$71,IF('Frais Forfaitaires'!$E9&gt;Listes!$D$70,'Frais Forfaitaires'!$E9*Listes!$D$71,(('Frais Forfaitaires'!$E9*Listes!$B$71)+Listes!$C$71)))))))</f>
        <v/>
      </c>
      <c r="M9" s="40" t="str">
        <f t="shared" si="1"/>
        <v/>
      </c>
      <c r="N9" s="125"/>
    </row>
    <row r="10" spans="1:14" ht="20.100000000000001" customHeight="1" x14ac:dyDescent="0.25">
      <c r="A10" s="27">
        <v>5</v>
      </c>
      <c r="B10" s="118"/>
      <c r="C10" s="118"/>
      <c r="D10" s="118"/>
      <c r="E10" s="118"/>
      <c r="F10" s="118"/>
      <c r="G10" s="50" t="str">
        <f>IF(C10="","",IF(C10="","",(VLOOKUP(C10,Listes!$B$37:$C$41,2,FALSE))))</f>
        <v/>
      </c>
      <c r="H10" s="118" t="str">
        <f t="shared" si="0"/>
        <v/>
      </c>
      <c r="I10" s="40" t="str">
        <f>IF(G10="","",IF(G10="","",(VLOOKUP(G10,Listes!$C$37:$D$41,2,FALSE))))</f>
        <v/>
      </c>
      <c r="J10" s="39" t="str">
        <f>IF($G10="","",IF($C10=Listes!$B$38,IF('Frais Forfaitaires'!$E10&lt;=Listes!$B$59,('Frais Forfaitaires'!$E10*(VLOOKUP('Frais Forfaitaires'!$D10,Listes!$A$60:$E$66,2,FALSE))),IF('Frais Forfaitaires'!$E10&gt;Listes!$E$59,('Frais Forfaitaires'!$E10*(VLOOKUP('Frais Forfaitaires'!$D10,Listes!$A$60:$E$66,5,FALSE))),('Frais Forfaitaires'!$E10*(VLOOKUP('Frais Forfaitaires'!$D10,Listes!$A$60:$E$66,3,FALSE)))+(VLOOKUP('Frais Forfaitaires'!$D10,Listes!$A$60:$E$66,4,FALSE))))))</f>
        <v/>
      </c>
      <c r="K10" s="39" t="str">
        <f>IF($G10="","",IF($C10=Listes!$B$37,IF('Frais Forfaitaires'!$E10&lt;=Listes!$B$48,('Frais Forfaitaires'!$E10*(VLOOKUP('Frais Forfaitaires'!$D10,Listes!$A$49:$E$55,2,FALSE))),IF('Frais Forfaitaires'!$E10&gt;Listes!$D$48,('Frais Forfaitaires'!$E10*(VLOOKUP('Frais Forfaitaires'!$D10,Listes!$A$49:$E$55,5,FALSE))),('Frais Forfaitaires'!$E10*(VLOOKUP('Frais Forfaitaires'!$D10,Listes!$A$49:$E$55,3,FALSE)))+(VLOOKUP('Frais Forfaitaires'!$D10,Listes!$A$49:$E$55,4,FALSE))))))</f>
        <v/>
      </c>
      <c r="L10" s="39" t="str">
        <f>IF($G10="","",IF($C10=Listes!$B$40,Listes!$I$37,IF($C10=Listes!$B$41,(VLOOKUP('Frais Forfaitaires'!$F10,Listes!$E$37:$F$42,2,FALSE)),IF($C10=Listes!$B$39,IF('Frais Forfaitaires'!$E10&lt;=Listes!$A$70,'Frais Forfaitaires'!$E10*Listes!$A$71,IF('Frais Forfaitaires'!$E10&gt;Listes!$D$70,'Frais Forfaitaires'!$E10*Listes!$D$71,(('Frais Forfaitaires'!$E10*Listes!$B$71)+Listes!$C$71)))))))</f>
        <v/>
      </c>
      <c r="M10" s="40" t="str">
        <f t="shared" si="1"/>
        <v/>
      </c>
      <c r="N10" s="125"/>
    </row>
    <row r="11" spans="1:14" ht="20.100000000000001" customHeight="1" x14ac:dyDescent="0.25">
      <c r="A11" s="27">
        <v>6</v>
      </c>
      <c r="B11" s="118"/>
      <c r="C11" s="118"/>
      <c r="D11" s="118"/>
      <c r="E11" s="118"/>
      <c r="F11" s="118"/>
      <c r="G11" s="50" t="str">
        <f>IF(C11="","",IF(C11="","",(VLOOKUP(C11,Listes!$B$37:$C$41,2,FALSE))))</f>
        <v/>
      </c>
      <c r="H11" s="118" t="str">
        <f t="shared" si="0"/>
        <v/>
      </c>
      <c r="I11" s="40" t="str">
        <f>IF(G11="","",IF(G11="","",(VLOOKUP(G11,Listes!$C$37:$D$41,2,FALSE))))</f>
        <v/>
      </c>
      <c r="J11" s="39" t="str">
        <f>IF($G11="","",IF($C11=Listes!$B$38,IF('Frais Forfaitaires'!$E11&lt;=Listes!$B$59,('Frais Forfaitaires'!$E11*(VLOOKUP('Frais Forfaitaires'!$D11,Listes!$A$60:$E$66,2,FALSE))),IF('Frais Forfaitaires'!$E11&gt;Listes!$E$59,('Frais Forfaitaires'!$E11*(VLOOKUP('Frais Forfaitaires'!$D11,Listes!$A$60:$E$66,5,FALSE))),('Frais Forfaitaires'!$E11*(VLOOKUP('Frais Forfaitaires'!$D11,Listes!$A$60:$E$66,3,FALSE)))+(VLOOKUP('Frais Forfaitaires'!$D11,Listes!$A$60:$E$66,4,FALSE))))))</f>
        <v/>
      </c>
      <c r="K11" s="39" t="str">
        <f>IF($G11="","",IF($C11=Listes!$B$37,IF('Frais Forfaitaires'!$E11&lt;=Listes!$B$48,('Frais Forfaitaires'!$E11*(VLOOKUP('Frais Forfaitaires'!$D11,Listes!$A$49:$E$55,2,FALSE))),IF('Frais Forfaitaires'!$E11&gt;Listes!$D$48,('Frais Forfaitaires'!$E11*(VLOOKUP('Frais Forfaitaires'!$D11,Listes!$A$49:$E$55,5,FALSE))),('Frais Forfaitaires'!$E11*(VLOOKUP('Frais Forfaitaires'!$D11,Listes!$A$49:$E$55,3,FALSE)))+(VLOOKUP('Frais Forfaitaires'!$D11,Listes!$A$49:$E$55,4,FALSE))))))</f>
        <v/>
      </c>
      <c r="L11" s="39" t="str">
        <f>IF($G11="","",IF($C11=Listes!$B$40,Listes!$I$37,IF($C11=Listes!$B$41,(VLOOKUP('Frais Forfaitaires'!$F11,Listes!$E$37:$F$42,2,FALSE)),IF($C11=Listes!$B$39,IF('Frais Forfaitaires'!$E11&lt;=Listes!$A$70,'Frais Forfaitaires'!$E11*Listes!$A$71,IF('Frais Forfaitaires'!$E11&gt;Listes!$D$70,'Frais Forfaitaires'!$E11*Listes!$D$71,(('Frais Forfaitaires'!$E11*Listes!$B$71)+Listes!$C$71)))))))</f>
        <v/>
      </c>
      <c r="M11" s="40" t="str">
        <f t="shared" si="1"/>
        <v/>
      </c>
      <c r="N11" s="125"/>
    </row>
    <row r="12" spans="1:14" ht="20.100000000000001" customHeight="1" x14ac:dyDescent="0.25">
      <c r="A12" s="27">
        <v>7</v>
      </c>
      <c r="B12" s="118"/>
      <c r="C12" s="118"/>
      <c r="D12" s="118"/>
      <c r="E12" s="118"/>
      <c r="F12" s="118"/>
      <c r="G12" s="50" t="str">
        <f>IF(C12="","",IF(C12="","",(VLOOKUP(C12,Listes!$B$37:$C$41,2,FALSE))))</f>
        <v/>
      </c>
      <c r="H12" s="118" t="str">
        <f t="shared" si="0"/>
        <v/>
      </c>
      <c r="I12" s="40" t="str">
        <f>IF(G12="","",IF(G12="","",(VLOOKUP(G12,Listes!$C$37:$D$41,2,FALSE))))</f>
        <v/>
      </c>
      <c r="J12" s="39" t="str">
        <f>IF($G12="","",IF($C12=Listes!$B$38,IF('Frais Forfaitaires'!$E12&lt;=Listes!$B$59,('Frais Forfaitaires'!$E12*(VLOOKUP('Frais Forfaitaires'!$D12,Listes!$A$60:$E$66,2,FALSE))),IF('Frais Forfaitaires'!$E12&gt;Listes!$E$59,('Frais Forfaitaires'!$E12*(VLOOKUP('Frais Forfaitaires'!$D12,Listes!$A$60:$E$66,5,FALSE))),('Frais Forfaitaires'!$E12*(VLOOKUP('Frais Forfaitaires'!$D12,Listes!$A$60:$E$66,3,FALSE)))+(VLOOKUP('Frais Forfaitaires'!$D12,Listes!$A$60:$E$66,4,FALSE))))))</f>
        <v/>
      </c>
      <c r="K12" s="39" t="str">
        <f>IF($G12="","",IF($C12=Listes!$B$37,IF('Frais Forfaitaires'!$E12&lt;=Listes!$B$48,('Frais Forfaitaires'!$E12*(VLOOKUP('Frais Forfaitaires'!$D12,Listes!$A$49:$E$55,2,FALSE))),IF('Frais Forfaitaires'!$E12&gt;Listes!$D$48,('Frais Forfaitaires'!$E12*(VLOOKUP('Frais Forfaitaires'!$D12,Listes!$A$49:$E$55,5,FALSE))),('Frais Forfaitaires'!$E12*(VLOOKUP('Frais Forfaitaires'!$D12,Listes!$A$49:$E$55,3,FALSE)))+(VLOOKUP('Frais Forfaitaires'!$D12,Listes!$A$49:$E$55,4,FALSE))))))</f>
        <v/>
      </c>
      <c r="L12" s="39" t="str">
        <f>IF($G12="","",IF($C12=Listes!$B$40,Listes!$I$37,IF($C12=Listes!$B$41,(VLOOKUP('Frais Forfaitaires'!$F12,Listes!$E$37:$F$42,2,FALSE)),IF($C12=Listes!$B$39,IF('Frais Forfaitaires'!$E12&lt;=Listes!$A$70,'Frais Forfaitaires'!$E12*Listes!$A$71,IF('Frais Forfaitaires'!$E12&gt;Listes!$D$70,'Frais Forfaitaires'!$E12*Listes!$D$71,(('Frais Forfaitaires'!$E12*Listes!$B$71)+Listes!$C$71)))))))</f>
        <v/>
      </c>
      <c r="M12" s="40" t="str">
        <f t="shared" si="1"/>
        <v/>
      </c>
      <c r="N12" s="125"/>
    </row>
    <row r="13" spans="1:14" ht="20.100000000000001" customHeight="1" x14ac:dyDescent="0.25">
      <c r="A13" s="27">
        <v>8</v>
      </c>
      <c r="B13" s="118"/>
      <c r="C13" s="118"/>
      <c r="D13" s="118"/>
      <c r="E13" s="118"/>
      <c r="F13" s="118"/>
      <c r="G13" s="50" t="str">
        <f>IF(C13="","",IF(C13="","",(VLOOKUP(C13,Listes!$B$37:$C$41,2,FALSE))))</f>
        <v/>
      </c>
      <c r="H13" s="118" t="str">
        <f t="shared" si="0"/>
        <v/>
      </c>
      <c r="I13" s="40" t="str">
        <f>IF(G13="","",IF(G13="","",(VLOOKUP(G13,Listes!$C$37:$D$41,2,FALSE))))</f>
        <v/>
      </c>
      <c r="J13" s="39" t="str">
        <f>IF($G13="","",IF($C13=Listes!$B$38,IF('Frais Forfaitaires'!$E13&lt;=Listes!$B$59,('Frais Forfaitaires'!$E13*(VLOOKUP('Frais Forfaitaires'!$D13,Listes!$A$60:$E$66,2,FALSE))),IF('Frais Forfaitaires'!$E13&gt;Listes!$E$59,('Frais Forfaitaires'!$E13*(VLOOKUP('Frais Forfaitaires'!$D13,Listes!$A$60:$E$66,5,FALSE))),('Frais Forfaitaires'!$E13*(VLOOKUP('Frais Forfaitaires'!$D13,Listes!$A$60:$E$66,3,FALSE)))+(VLOOKUP('Frais Forfaitaires'!$D13,Listes!$A$60:$E$66,4,FALSE))))))</f>
        <v/>
      </c>
      <c r="K13" s="39" t="str">
        <f>IF($G13="","",IF($C13=Listes!$B$37,IF('Frais Forfaitaires'!$E13&lt;=Listes!$B$48,('Frais Forfaitaires'!$E13*(VLOOKUP('Frais Forfaitaires'!$D13,Listes!$A$49:$E$55,2,FALSE))),IF('Frais Forfaitaires'!$E13&gt;Listes!$D$48,('Frais Forfaitaires'!$E13*(VLOOKUP('Frais Forfaitaires'!$D13,Listes!$A$49:$E$55,5,FALSE))),('Frais Forfaitaires'!$E13*(VLOOKUP('Frais Forfaitaires'!$D13,Listes!$A$49:$E$55,3,FALSE)))+(VLOOKUP('Frais Forfaitaires'!$D13,Listes!$A$49:$E$55,4,FALSE))))))</f>
        <v/>
      </c>
      <c r="L13" s="39" t="str">
        <f>IF($G13="","",IF($C13=Listes!$B$40,Listes!$I$37,IF($C13=Listes!$B$41,(VLOOKUP('Frais Forfaitaires'!$F13,Listes!$E$37:$F$42,2,FALSE)),IF($C13=Listes!$B$39,IF('Frais Forfaitaires'!$E13&lt;=Listes!$A$70,'Frais Forfaitaires'!$E13*Listes!$A$71,IF('Frais Forfaitaires'!$E13&gt;Listes!$D$70,'Frais Forfaitaires'!$E13*Listes!$D$71,(('Frais Forfaitaires'!$E13*Listes!$B$71)+Listes!$C$71)))))))</f>
        <v/>
      </c>
      <c r="M13" s="40" t="str">
        <f t="shared" si="1"/>
        <v/>
      </c>
      <c r="N13" s="125"/>
    </row>
    <row r="14" spans="1:14" ht="20.100000000000001" customHeight="1" x14ac:dyDescent="0.25">
      <c r="A14" s="27">
        <v>9</v>
      </c>
      <c r="B14" s="118"/>
      <c r="C14" s="118"/>
      <c r="D14" s="118"/>
      <c r="E14" s="118"/>
      <c r="F14" s="118"/>
      <c r="G14" s="50" t="str">
        <f>IF(C14="","",IF(C14="","",(VLOOKUP(C14,Listes!$B$37:$C$41,2,FALSE))))</f>
        <v/>
      </c>
      <c r="H14" s="118" t="str">
        <f t="shared" ref="H14:H69" si="2">IF(G14="Frais de déplacement (barèmes kilométriques) ",1,"")</f>
        <v/>
      </c>
      <c r="I14" s="40" t="str">
        <f>IF(G14="","",IF(G14="","",(VLOOKUP(G14,Listes!$C$37:$D$41,2,FALSE))))</f>
        <v/>
      </c>
      <c r="J14" s="39" t="str">
        <f>IF($G14="","",IF($C14=Listes!$B$38,IF('Frais Forfaitaires'!$E14&lt;=Listes!$B$59,('Frais Forfaitaires'!$E14*(VLOOKUP('Frais Forfaitaires'!$D14,Listes!$A$60:$E$66,2,FALSE))),IF('Frais Forfaitaires'!$E14&gt;Listes!$E$59,('Frais Forfaitaires'!$E14*(VLOOKUP('Frais Forfaitaires'!$D14,Listes!$A$60:$E$66,5,FALSE))),('Frais Forfaitaires'!$E14*(VLOOKUP('Frais Forfaitaires'!$D14,Listes!$A$60:$E$66,3,FALSE)))+(VLOOKUP('Frais Forfaitaires'!$D14,Listes!$A$60:$E$66,4,FALSE))))))</f>
        <v/>
      </c>
      <c r="K14" s="39" t="str">
        <f>IF($G14="","",IF($C14=Listes!$B$37,IF('Frais Forfaitaires'!$E14&lt;=Listes!$B$48,('Frais Forfaitaires'!$E14*(VLOOKUP('Frais Forfaitaires'!$D14,Listes!$A$49:$E$55,2,FALSE))),IF('Frais Forfaitaires'!$E14&gt;Listes!$D$48,('Frais Forfaitaires'!$E14*(VLOOKUP('Frais Forfaitaires'!$D14,Listes!$A$49:$E$55,5,FALSE))),('Frais Forfaitaires'!$E14*(VLOOKUP('Frais Forfaitaires'!$D14,Listes!$A$49:$E$55,3,FALSE)))+(VLOOKUP('Frais Forfaitaires'!$D14,Listes!$A$49:$E$55,4,FALSE))))))</f>
        <v/>
      </c>
      <c r="L14" s="39" t="str">
        <f>IF($G14="","",IF($C14=Listes!$B$40,Listes!$I$37,IF($C14=Listes!$B$41,(VLOOKUP('Frais Forfaitaires'!$F14,Listes!$E$37:$F$42,2,FALSE)),IF($C14=Listes!$B$39,IF('Frais Forfaitaires'!$E14&lt;=Listes!$A$70,'Frais Forfaitaires'!$E14*Listes!$A$71,IF('Frais Forfaitaires'!$E14&gt;Listes!$D$70,'Frais Forfaitaires'!$E14*Listes!$D$71,(('Frais Forfaitaires'!$E14*Listes!$B$71)+Listes!$C$71)))))))</f>
        <v/>
      </c>
      <c r="M14" s="40" t="str">
        <f t="shared" si="1"/>
        <v/>
      </c>
      <c r="N14" s="125"/>
    </row>
    <row r="15" spans="1:14" ht="20.100000000000001" customHeight="1" x14ac:dyDescent="0.25">
      <c r="A15" s="27">
        <v>10</v>
      </c>
      <c r="B15" s="118"/>
      <c r="C15" s="118"/>
      <c r="D15" s="118"/>
      <c r="E15" s="118"/>
      <c r="F15" s="118"/>
      <c r="G15" s="50" t="str">
        <f>IF(C15="","",IF(C15="","",(VLOOKUP(C15,Listes!$B$37:$C$41,2,FALSE))))</f>
        <v/>
      </c>
      <c r="H15" s="118" t="str">
        <f t="shared" si="2"/>
        <v/>
      </c>
      <c r="I15" s="40" t="str">
        <f>IF(G15="","",IF(G15="","",(VLOOKUP(G15,Listes!$C$37:$D$41,2,FALSE))))</f>
        <v/>
      </c>
      <c r="J15" s="39" t="str">
        <f>IF($G15="","",IF($C15=Listes!$B$38,IF('Frais Forfaitaires'!$E15&lt;=Listes!$B$59,('Frais Forfaitaires'!$E15*(VLOOKUP('Frais Forfaitaires'!$D15,Listes!$A$60:$E$66,2,FALSE))),IF('Frais Forfaitaires'!$E15&gt;Listes!$E$59,('Frais Forfaitaires'!$E15*(VLOOKUP('Frais Forfaitaires'!$D15,Listes!$A$60:$E$66,5,FALSE))),('Frais Forfaitaires'!$E15*(VLOOKUP('Frais Forfaitaires'!$D15,Listes!$A$60:$E$66,3,FALSE)))+(VLOOKUP('Frais Forfaitaires'!$D15,Listes!$A$60:$E$66,4,FALSE))))))</f>
        <v/>
      </c>
      <c r="K15" s="39" t="str">
        <f>IF($G15="","",IF($C15=Listes!$B$37,IF('Frais Forfaitaires'!$E15&lt;=Listes!$B$48,('Frais Forfaitaires'!$E15*(VLOOKUP('Frais Forfaitaires'!$D15,Listes!$A$49:$E$55,2,FALSE))),IF('Frais Forfaitaires'!$E15&gt;Listes!$D$48,('Frais Forfaitaires'!$E15*(VLOOKUP('Frais Forfaitaires'!$D15,Listes!$A$49:$E$55,5,FALSE))),('Frais Forfaitaires'!$E15*(VLOOKUP('Frais Forfaitaires'!$D15,Listes!$A$49:$E$55,3,FALSE)))+(VLOOKUP('Frais Forfaitaires'!$D15,Listes!$A$49:$E$55,4,FALSE))))))</f>
        <v/>
      </c>
      <c r="L15" s="39" t="str">
        <f>IF($G15="","",IF($C15=Listes!$B$40,Listes!$I$37,IF($C15=Listes!$B$41,(VLOOKUP('Frais Forfaitaires'!$F15,Listes!$E$37:$F$42,2,FALSE)),IF($C15=Listes!$B$39,IF('Frais Forfaitaires'!$E15&lt;=Listes!$A$70,'Frais Forfaitaires'!$E15*Listes!$A$71,IF('Frais Forfaitaires'!$E15&gt;Listes!$D$70,'Frais Forfaitaires'!$E15*Listes!$D$71,(('Frais Forfaitaires'!$E15*Listes!$B$71)+Listes!$C$71)))))))</f>
        <v/>
      </c>
      <c r="M15" s="40" t="str">
        <f t="shared" si="1"/>
        <v/>
      </c>
      <c r="N15" s="125"/>
    </row>
    <row r="16" spans="1:14" ht="20.100000000000001" customHeight="1" x14ac:dyDescent="0.25">
      <c r="A16" s="27">
        <v>11</v>
      </c>
      <c r="B16" s="118"/>
      <c r="C16" s="118"/>
      <c r="D16" s="118"/>
      <c r="E16" s="118"/>
      <c r="F16" s="118"/>
      <c r="G16" s="50" t="str">
        <f>IF(C16="","",IF(C16="","",(VLOOKUP(C16,Listes!$B$37:$C$41,2,FALSE))))</f>
        <v/>
      </c>
      <c r="H16" s="118" t="str">
        <f t="shared" si="2"/>
        <v/>
      </c>
      <c r="I16" s="40" t="str">
        <f>IF(G16="","",IF(G16="","",(VLOOKUP(G16,Listes!$C$37:$D$41,2,FALSE))))</f>
        <v/>
      </c>
      <c r="J16" s="39" t="str">
        <f>IF($G16="","",IF($C16=Listes!$B$38,IF('Frais Forfaitaires'!$E16&lt;=Listes!$B$59,('Frais Forfaitaires'!$E16*(VLOOKUP('Frais Forfaitaires'!$D16,Listes!$A$60:$E$66,2,FALSE))),IF('Frais Forfaitaires'!$E16&gt;Listes!$E$59,('Frais Forfaitaires'!$E16*(VLOOKUP('Frais Forfaitaires'!$D16,Listes!$A$60:$E$66,5,FALSE))),('Frais Forfaitaires'!$E16*(VLOOKUP('Frais Forfaitaires'!$D16,Listes!$A$60:$E$66,3,FALSE)))+(VLOOKUP('Frais Forfaitaires'!$D16,Listes!$A$60:$E$66,4,FALSE))))))</f>
        <v/>
      </c>
      <c r="K16" s="39" t="str">
        <f>IF($G16="","",IF($C16=Listes!$B$37,IF('Frais Forfaitaires'!$E16&lt;=Listes!$B$48,('Frais Forfaitaires'!$E16*(VLOOKUP('Frais Forfaitaires'!$D16,Listes!$A$49:$E$55,2,FALSE))),IF('Frais Forfaitaires'!$E16&gt;Listes!$D$48,('Frais Forfaitaires'!$E16*(VLOOKUP('Frais Forfaitaires'!$D16,Listes!$A$49:$E$55,5,FALSE))),('Frais Forfaitaires'!$E16*(VLOOKUP('Frais Forfaitaires'!$D16,Listes!$A$49:$E$55,3,FALSE)))+(VLOOKUP('Frais Forfaitaires'!$D16,Listes!$A$49:$E$55,4,FALSE))))))</f>
        <v/>
      </c>
      <c r="L16" s="39" t="str">
        <f>IF($G16="","",IF($C16=Listes!$B$40,Listes!$I$37,IF($C16=Listes!$B$41,(VLOOKUP('Frais Forfaitaires'!$F16,Listes!$E$37:$F$42,2,FALSE)),IF($C16=Listes!$B$39,IF('Frais Forfaitaires'!$E16&lt;=Listes!$A$70,'Frais Forfaitaires'!$E16*Listes!$A$71,IF('Frais Forfaitaires'!$E16&gt;Listes!$D$70,'Frais Forfaitaires'!$E16*Listes!$D$71,(('Frais Forfaitaires'!$E16*Listes!$B$71)+Listes!$C$71)))))))</f>
        <v/>
      </c>
      <c r="M16" s="40" t="str">
        <f t="shared" si="1"/>
        <v/>
      </c>
      <c r="N16" s="125"/>
    </row>
    <row r="17" spans="1:14" ht="20.100000000000001" customHeight="1" x14ac:dyDescent="0.25">
      <c r="A17" s="27">
        <v>12</v>
      </c>
      <c r="B17" s="118"/>
      <c r="C17" s="118"/>
      <c r="D17" s="118"/>
      <c r="E17" s="118"/>
      <c r="F17" s="118"/>
      <c r="G17" s="50" t="str">
        <f>IF(C17="","",IF(C17="","",(VLOOKUP(C17,Listes!$B$37:$C$41,2,FALSE))))</f>
        <v/>
      </c>
      <c r="H17" s="118" t="str">
        <f t="shared" si="2"/>
        <v/>
      </c>
      <c r="I17" s="40" t="str">
        <f>IF(G17="","",IF(G17="","",(VLOOKUP(G17,Listes!$C$37:$D$41,2,FALSE))))</f>
        <v/>
      </c>
      <c r="J17" s="39" t="str">
        <f>IF($G17="","",IF($C17=Listes!$B$38,IF('Frais Forfaitaires'!$E17&lt;=Listes!$B$59,('Frais Forfaitaires'!$E17*(VLOOKUP('Frais Forfaitaires'!$D17,Listes!$A$60:$E$66,2,FALSE))),IF('Frais Forfaitaires'!$E17&gt;Listes!$E$59,('Frais Forfaitaires'!$E17*(VLOOKUP('Frais Forfaitaires'!$D17,Listes!$A$60:$E$66,5,FALSE))),('Frais Forfaitaires'!$E17*(VLOOKUP('Frais Forfaitaires'!$D17,Listes!$A$60:$E$66,3,FALSE)))+(VLOOKUP('Frais Forfaitaires'!$D17,Listes!$A$60:$E$66,4,FALSE))))))</f>
        <v/>
      </c>
      <c r="K17" s="39" t="str">
        <f>IF($G17="","",IF($C17=Listes!$B$37,IF('Frais Forfaitaires'!$E17&lt;=Listes!$B$48,('Frais Forfaitaires'!$E17*(VLOOKUP('Frais Forfaitaires'!$D17,Listes!$A$49:$E$55,2,FALSE))),IF('Frais Forfaitaires'!$E17&gt;Listes!$D$48,('Frais Forfaitaires'!$E17*(VLOOKUP('Frais Forfaitaires'!$D17,Listes!$A$49:$E$55,5,FALSE))),('Frais Forfaitaires'!$E17*(VLOOKUP('Frais Forfaitaires'!$D17,Listes!$A$49:$E$55,3,FALSE)))+(VLOOKUP('Frais Forfaitaires'!$D17,Listes!$A$49:$E$55,4,FALSE))))))</f>
        <v/>
      </c>
      <c r="L17" s="39" t="str">
        <f>IF($G17="","",IF($C17=Listes!$B$40,Listes!$I$37,IF($C17=Listes!$B$41,(VLOOKUP('Frais Forfaitaires'!$F17,Listes!$E$37:$F$42,2,FALSE)),IF($C17=Listes!$B$39,IF('Frais Forfaitaires'!$E17&lt;=Listes!$A$70,'Frais Forfaitaires'!$E17*Listes!$A$71,IF('Frais Forfaitaires'!$E17&gt;Listes!$D$70,'Frais Forfaitaires'!$E17*Listes!$D$71,(('Frais Forfaitaires'!$E17*Listes!$B$71)+Listes!$C$71)))))))</f>
        <v/>
      </c>
      <c r="M17" s="40" t="str">
        <f t="shared" si="1"/>
        <v/>
      </c>
      <c r="N17" s="125"/>
    </row>
    <row r="18" spans="1:14" ht="20.100000000000001" customHeight="1" x14ac:dyDescent="0.25">
      <c r="A18" s="27">
        <v>13</v>
      </c>
      <c r="B18" s="118"/>
      <c r="C18" s="118"/>
      <c r="D18" s="118"/>
      <c r="E18" s="118"/>
      <c r="F18" s="118"/>
      <c r="G18" s="50" t="str">
        <f>IF(C18="","",IF(C18="","",(VLOOKUP(C18,Listes!$B$37:$C$41,2,FALSE))))</f>
        <v/>
      </c>
      <c r="H18" s="118" t="str">
        <f t="shared" si="2"/>
        <v/>
      </c>
      <c r="I18" s="40" t="str">
        <f>IF(G18="","",IF(G18="","",(VLOOKUP(G18,Listes!$C$37:$D$41,2,FALSE))))</f>
        <v/>
      </c>
      <c r="J18" s="39" t="str">
        <f>IF($G18="","",IF($C18=Listes!$B$38,IF('Frais Forfaitaires'!$E18&lt;=Listes!$B$59,('Frais Forfaitaires'!$E18*(VLOOKUP('Frais Forfaitaires'!$D18,Listes!$A$60:$E$66,2,FALSE))),IF('Frais Forfaitaires'!$E18&gt;Listes!$E$59,('Frais Forfaitaires'!$E18*(VLOOKUP('Frais Forfaitaires'!$D18,Listes!$A$60:$E$66,5,FALSE))),('Frais Forfaitaires'!$E18*(VLOOKUP('Frais Forfaitaires'!$D18,Listes!$A$60:$E$66,3,FALSE)))+(VLOOKUP('Frais Forfaitaires'!$D18,Listes!$A$60:$E$66,4,FALSE))))))</f>
        <v/>
      </c>
      <c r="K18" s="39" t="str">
        <f>IF($G18="","",IF($C18=Listes!$B$37,IF('Frais Forfaitaires'!$E18&lt;=Listes!$B$48,('Frais Forfaitaires'!$E18*(VLOOKUP('Frais Forfaitaires'!$D18,Listes!$A$49:$E$55,2,FALSE))),IF('Frais Forfaitaires'!$E18&gt;Listes!$D$48,('Frais Forfaitaires'!$E18*(VLOOKUP('Frais Forfaitaires'!$D18,Listes!$A$49:$E$55,5,FALSE))),('Frais Forfaitaires'!$E18*(VLOOKUP('Frais Forfaitaires'!$D18,Listes!$A$49:$E$55,3,FALSE)))+(VLOOKUP('Frais Forfaitaires'!$D18,Listes!$A$49:$E$55,4,FALSE))))))</f>
        <v/>
      </c>
      <c r="L18" s="39" t="str">
        <f>IF($G18="","",IF($C18=Listes!$B$40,Listes!$I$37,IF($C18=Listes!$B$41,(VLOOKUP('Frais Forfaitaires'!$F18,Listes!$E$37:$F$42,2,FALSE)),IF($C18=Listes!$B$39,IF('Frais Forfaitaires'!$E18&lt;=Listes!$A$70,'Frais Forfaitaires'!$E18*Listes!$A$71,IF('Frais Forfaitaires'!$E18&gt;Listes!$D$70,'Frais Forfaitaires'!$E18*Listes!$D$71,(('Frais Forfaitaires'!$E18*Listes!$B$71)+Listes!$C$71)))))))</f>
        <v/>
      </c>
      <c r="M18" s="40" t="str">
        <f t="shared" si="1"/>
        <v/>
      </c>
      <c r="N18" s="125"/>
    </row>
    <row r="19" spans="1:14" ht="20.100000000000001" customHeight="1" x14ac:dyDescent="0.25">
      <c r="A19" s="27">
        <v>14</v>
      </c>
      <c r="B19" s="118"/>
      <c r="C19" s="118"/>
      <c r="D19" s="118"/>
      <c r="E19" s="118"/>
      <c r="F19" s="118"/>
      <c r="G19" s="50" t="str">
        <f>IF(C19="","",IF(C19="","",(VLOOKUP(C19,Listes!$B$37:$C$41,2,FALSE))))</f>
        <v/>
      </c>
      <c r="H19" s="118" t="str">
        <f t="shared" si="2"/>
        <v/>
      </c>
      <c r="I19" s="40" t="str">
        <f>IF(G19="","",IF(G19="","",(VLOOKUP(G19,Listes!$C$37:$D$41,2,FALSE))))</f>
        <v/>
      </c>
      <c r="J19" s="39" t="str">
        <f>IF($G19="","",IF($C19=Listes!$B$38,IF('Frais Forfaitaires'!$E19&lt;=Listes!$B$59,('Frais Forfaitaires'!$E19*(VLOOKUP('Frais Forfaitaires'!$D19,Listes!$A$60:$E$66,2,FALSE))),IF('Frais Forfaitaires'!$E19&gt;Listes!$E$59,('Frais Forfaitaires'!$E19*(VLOOKUP('Frais Forfaitaires'!$D19,Listes!$A$60:$E$66,5,FALSE))),('Frais Forfaitaires'!$E19*(VLOOKUP('Frais Forfaitaires'!$D19,Listes!$A$60:$E$66,3,FALSE)))+(VLOOKUP('Frais Forfaitaires'!$D19,Listes!$A$60:$E$66,4,FALSE))))))</f>
        <v/>
      </c>
      <c r="K19" s="39" t="str">
        <f>IF($G19="","",IF($C19=Listes!$B$37,IF('Frais Forfaitaires'!$E19&lt;=Listes!$B$48,('Frais Forfaitaires'!$E19*(VLOOKUP('Frais Forfaitaires'!$D19,Listes!$A$49:$E$55,2,FALSE))),IF('Frais Forfaitaires'!$E19&gt;Listes!$D$48,('Frais Forfaitaires'!$E19*(VLOOKUP('Frais Forfaitaires'!$D19,Listes!$A$49:$E$55,5,FALSE))),('Frais Forfaitaires'!$E19*(VLOOKUP('Frais Forfaitaires'!$D19,Listes!$A$49:$E$55,3,FALSE)))+(VLOOKUP('Frais Forfaitaires'!$D19,Listes!$A$49:$E$55,4,FALSE))))))</f>
        <v/>
      </c>
      <c r="L19" s="39" t="str">
        <f>IF($G19="","",IF($C19=Listes!$B$40,Listes!$I$37,IF($C19=Listes!$B$41,(VLOOKUP('Frais Forfaitaires'!$F19,Listes!$E$37:$F$42,2,FALSE)),IF($C19=Listes!$B$39,IF('Frais Forfaitaires'!$E19&lt;=Listes!$A$70,'Frais Forfaitaires'!$E19*Listes!$A$71,IF('Frais Forfaitaires'!$E19&gt;Listes!$D$70,'Frais Forfaitaires'!$E19*Listes!$D$71,(('Frais Forfaitaires'!$E19*Listes!$B$71)+Listes!$C$71)))))))</f>
        <v/>
      </c>
      <c r="M19" s="40" t="str">
        <f t="shared" si="1"/>
        <v/>
      </c>
      <c r="N19" s="125"/>
    </row>
    <row r="20" spans="1:14" ht="20.100000000000001" customHeight="1" x14ac:dyDescent="0.25">
      <c r="A20" s="27">
        <v>15</v>
      </c>
      <c r="B20" s="118"/>
      <c r="C20" s="118"/>
      <c r="D20" s="118"/>
      <c r="E20" s="118"/>
      <c r="F20" s="118"/>
      <c r="G20" s="50" t="str">
        <f>IF(C20="","",IF(C20="","",(VLOOKUP(C20,Listes!$B$37:$C$41,2,FALSE))))</f>
        <v/>
      </c>
      <c r="H20" s="118" t="str">
        <f t="shared" si="2"/>
        <v/>
      </c>
      <c r="I20" s="40" t="str">
        <f>IF(G20="","",IF(G20="","",(VLOOKUP(G20,Listes!$C$37:$D$41,2,FALSE))))</f>
        <v/>
      </c>
      <c r="J20" s="39" t="str">
        <f>IF($G20="","",IF($C20=Listes!$B$38,IF('Frais Forfaitaires'!$E20&lt;=Listes!$B$59,('Frais Forfaitaires'!$E20*(VLOOKUP('Frais Forfaitaires'!$D20,Listes!$A$60:$E$66,2,FALSE))),IF('Frais Forfaitaires'!$E20&gt;Listes!$E$59,('Frais Forfaitaires'!$E20*(VLOOKUP('Frais Forfaitaires'!$D20,Listes!$A$60:$E$66,5,FALSE))),('Frais Forfaitaires'!$E20*(VLOOKUP('Frais Forfaitaires'!$D20,Listes!$A$60:$E$66,3,FALSE)))+(VLOOKUP('Frais Forfaitaires'!$D20,Listes!$A$60:$E$66,4,FALSE))))))</f>
        <v/>
      </c>
      <c r="K20" s="39" t="str">
        <f>IF($G20="","",IF($C20=Listes!$B$37,IF('Frais Forfaitaires'!$E20&lt;=Listes!$B$48,('Frais Forfaitaires'!$E20*(VLOOKUP('Frais Forfaitaires'!$D20,Listes!$A$49:$E$55,2,FALSE))),IF('Frais Forfaitaires'!$E20&gt;Listes!$D$48,('Frais Forfaitaires'!$E20*(VLOOKUP('Frais Forfaitaires'!$D20,Listes!$A$49:$E$55,5,FALSE))),('Frais Forfaitaires'!$E20*(VLOOKUP('Frais Forfaitaires'!$D20,Listes!$A$49:$E$55,3,FALSE)))+(VLOOKUP('Frais Forfaitaires'!$D20,Listes!$A$49:$E$55,4,FALSE))))))</f>
        <v/>
      </c>
      <c r="L20" s="39" t="str">
        <f>IF($G20="","",IF($C20=Listes!$B$40,Listes!$I$37,IF($C20=Listes!$B$41,(VLOOKUP('Frais Forfaitaires'!$F20,Listes!$E$37:$F$42,2,FALSE)),IF($C20=Listes!$B$39,IF('Frais Forfaitaires'!$E20&lt;=Listes!$A$70,'Frais Forfaitaires'!$E20*Listes!$A$71,IF('Frais Forfaitaires'!$E20&gt;Listes!$D$70,'Frais Forfaitaires'!$E20*Listes!$D$71,(('Frais Forfaitaires'!$E20*Listes!$B$71)+Listes!$C$71)))))))</f>
        <v/>
      </c>
      <c r="M20" s="40" t="str">
        <f t="shared" si="1"/>
        <v/>
      </c>
      <c r="N20" s="125"/>
    </row>
    <row r="21" spans="1:14" ht="20.100000000000001" customHeight="1" x14ac:dyDescent="0.25">
      <c r="A21" s="27">
        <v>16</v>
      </c>
      <c r="B21" s="118"/>
      <c r="C21" s="118"/>
      <c r="D21" s="118"/>
      <c r="E21" s="118"/>
      <c r="F21" s="118"/>
      <c r="G21" s="50" t="str">
        <f>IF(C21="","",IF(C21="","",(VLOOKUP(C21,Listes!$B$37:$C$41,2,FALSE))))</f>
        <v/>
      </c>
      <c r="H21" s="118" t="str">
        <f t="shared" si="2"/>
        <v/>
      </c>
      <c r="I21" s="40" t="str">
        <f>IF(G21="","",IF(G21="","",(VLOOKUP(G21,Listes!$C$37:$D$41,2,FALSE))))</f>
        <v/>
      </c>
      <c r="J21" s="39" t="str">
        <f>IF($G21="","",IF($C21=Listes!$B$38,IF('Frais Forfaitaires'!$E21&lt;=Listes!$B$59,('Frais Forfaitaires'!$E21*(VLOOKUP('Frais Forfaitaires'!$D21,Listes!$A$60:$E$66,2,FALSE))),IF('Frais Forfaitaires'!$E21&gt;Listes!$E$59,('Frais Forfaitaires'!$E21*(VLOOKUP('Frais Forfaitaires'!$D21,Listes!$A$60:$E$66,5,FALSE))),('Frais Forfaitaires'!$E21*(VLOOKUP('Frais Forfaitaires'!$D21,Listes!$A$60:$E$66,3,FALSE)))+(VLOOKUP('Frais Forfaitaires'!$D21,Listes!$A$60:$E$66,4,FALSE))))))</f>
        <v/>
      </c>
      <c r="K21" s="39" t="str">
        <f>IF($G21="","",IF($C21=Listes!$B$37,IF('Frais Forfaitaires'!$E21&lt;=Listes!$B$48,('Frais Forfaitaires'!$E21*(VLOOKUP('Frais Forfaitaires'!$D21,Listes!$A$49:$E$55,2,FALSE))),IF('Frais Forfaitaires'!$E21&gt;Listes!$D$48,('Frais Forfaitaires'!$E21*(VLOOKUP('Frais Forfaitaires'!$D21,Listes!$A$49:$E$55,5,FALSE))),('Frais Forfaitaires'!$E21*(VLOOKUP('Frais Forfaitaires'!$D21,Listes!$A$49:$E$55,3,FALSE)))+(VLOOKUP('Frais Forfaitaires'!$D21,Listes!$A$49:$E$55,4,FALSE))))))</f>
        <v/>
      </c>
      <c r="L21" s="39" t="str">
        <f>IF($G21="","",IF($C21=Listes!$B$40,Listes!$I$37,IF($C21=Listes!$B$41,(VLOOKUP('Frais Forfaitaires'!$F21,Listes!$E$37:$F$42,2,FALSE)),IF($C21=Listes!$B$39,IF('Frais Forfaitaires'!$E21&lt;=Listes!$A$70,'Frais Forfaitaires'!$E21*Listes!$A$71,IF('Frais Forfaitaires'!$E21&gt;Listes!$D$70,'Frais Forfaitaires'!$E21*Listes!$D$71,(('Frais Forfaitaires'!$E21*Listes!$B$71)+Listes!$C$71)))))))</f>
        <v/>
      </c>
      <c r="M21" s="40" t="str">
        <f t="shared" si="1"/>
        <v/>
      </c>
      <c r="N21" s="125"/>
    </row>
    <row r="22" spans="1:14" ht="20.100000000000001" customHeight="1" x14ac:dyDescent="0.25">
      <c r="A22" s="27">
        <v>17</v>
      </c>
      <c r="B22" s="118"/>
      <c r="C22" s="118"/>
      <c r="D22" s="118"/>
      <c r="E22" s="118"/>
      <c r="F22" s="118"/>
      <c r="G22" s="50" t="str">
        <f>IF(C22="","",IF(C22="","",(VLOOKUP(C22,Listes!$B$37:$C$41,2,FALSE))))</f>
        <v/>
      </c>
      <c r="H22" s="118" t="str">
        <f t="shared" si="2"/>
        <v/>
      </c>
      <c r="I22" s="40" t="str">
        <f>IF(G22="","",IF(G22="","",(VLOOKUP(G22,Listes!$C$37:$D$41,2,FALSE))))</f>
        <v/>
      </c>
      <c r="J22" s="39" t="str">
        <f>IF($G22="","",IF($C22=Listes!$B$38,IF('Frais Forfaitaires'!$E22&lt;=Listes!$B$59,('Frais Forfaitaires'!$E22*(VLOOKUP('Frais Forfaitaires'!$D22,Listes!$A$60:$E$66,2,FALSE))),IF('Frais Forfaitaires'!$E22&gt;Listes!$E$59,('Frais Forfaitaires'!$E22*(VLOOKUP('Frais Forfaitaires'!$D22,Listes!$A$60:$E$66,5,FALSE))),('Frais Forfaitaires'!$E22*(VLOOKUP('Frais Forfaitaires'!$D22,Listes!$A$60:$E$66,3,FALSE)))+(VLOOKUP('Frais Forfaitaires'!$D22,Listes!$A$60:$E$66,4,FALSE))))))</f>
        <v/>
      </c>
      <c r="K22" s="39" t="str">
        <f>IF($G22="","",IF($C22=Listes!$B$37,IF('Frais Forfaitaires'!$E22&lt;=Listes!$B$48,('Frais Forfaitaires'!$E22*(VLOOKUP('Frais Forfaitaires'!$D22,Listes!$A$49:$E$55,2,FALSE))),IF('Frais Forfaitaires'!$E22&gt;Listes!$D$48,('Frais Forfaitaires'!$E22*(VLOOKUP('Frais Forfaitaires'!$D22,Listes!$A$49:$E$55,5,FALSE))),('Frais Forfaitaires'!$E22*(VLOOKUP('Frais Forfaitaires'!$D22,Listes!$A$49:$E$55,3,FALSE)))+(VLOOKUP('Frais Forfaitaires'!$D22,Listes!$A$49:$E$55,4,FALSE))))))</f>
        <v/>
      </c>
      <c r="L22" s="39" t="str">
        <f>IF($G22="","",IF($C22=Listes!$B$40,Listes!$I$37,IF($C22=Listes!$B$41,(VLOOKUP('Frais Forfaitaires'!$F22,Listes!$E$37:$F$42,2,FALSE)),IF($C22=Listes!$B$39,IF('Frais Forfaitaires'!$E22&lt;=Listes!$A$70,'Frais Forfaitaires'!$E22*Listes!$A$71,IF('Frais Forfaitaires'!$E22&gt;Listes!$D$70,'Frais Forfaitaires'!$E22*Listes!$D$71,(('Frais Forfaitaires'!$E22*Listes!$B$71)+Listes!$C$71)))))))</f>
        <v/>
      </c>
      <c r="M22" s="40" t="str">
        <f t="shared" si="1"/>
        <v/>
      </c>
      <c r="N22" s="125"/>
    </row>
    <row r="23" spans="1:14" ht="20.100000000000001" customHeight="1" x14ac:dyDescent="0.25">
      <c r="A23" s="27">
        <v>18</v>
      </c>
      <c r="B23" s="118"/>
      <c r="C23" s="118"/>
      <c r="D23" s="118"/>
      <c r="E23" s="118"/>
      <c r="F23" s="118"/>
      <c r="G23" s="50" t="str">
        <f>IF(C23="","",IF(C23="","",(VLOOKUP(C23,Listes!$B$37:$C$41,2,FALSE))))</f>
        <v/>
      </c>
      <c r="H23" s="118" t="str">
        <f t="shared" si="2"/>
        <v/>
      </c>
      <c r="I23" s="40" t="str">
        <f>IF(G23="","",IF(G23="","",(VLOOKUP(G23,Listes!$C$37:$D$41,2,FALSE))))</f>
        <v/>
      </c>
      <c r="J23" s="39" t="str">
        <f>IF($G23="","",IF($C23=Listes!$B$38,IF('Frais Forfaitaires'!$E23&lt;=Listes!$B$59,('Frais Forfaitaires'!$E23*(VLOOKUP('Frais Forfaitaires'!$D23,Listes!$A$60:$E$66,2,FALSE))),IF('Frais Forfaitaires'!$E23&gt;Listes!$E$59,('Frais Forfaitaires'!$E23*(VLOOKUP('Frais Forfaitaires'!$D23,Listes!$A$60:$E$66,5,FALSE))),('Frais Forfaitaires'!$E23*(VLOOKUP('Frais Forfaitaires'!$D23,Listes!$A$60:$E$66,3,FALSE)))+(VLOOKUP('Frais Forfaitaires'!$D23,Listes!$A$60:$E$66,4,FALSE))))))</f>
        <v/>
      </c>
      <c r="K23" s="39" t="str">
        <f>IF($G23="","",IF($C23=Listes!$B$37,IF('Frais Forfaitaires'!$E23&lt;=Listes!$B$48,('Frais Forfaitaires'!$E23*(VLOOKUP('Frais Forfaitaires'!$D23,Listes!$A$49:$E$55,2,FALSE))),IF('Frais Forfaitaires'!$E23&gt;Listes!$D$48,('Frais Forfaitaires'!$E23*(VLOOKUP('Frais Forfaitaires'!$D23,Listes!$A$49:$E$55,5,FALSE))),('Frais Forfaitaires'!$E23*(VLOOKUP('Frais Forfaitaires'!$D23,Listes!$A$49:$E$55,3,FALSE)))+(VLOOKUP('Frais Forfaitaires'!$D23,Listes!$A$49:$E$55,4,FALSE))))))</f>
        <v/>
      </c>
      <c r="L23" s="39" t="str">
        <f>IF($G23="","",IF($C23=Listes!$B$40,Listes!$I$37,IF($C23=Listes!$B$41,(VLOOKUP('Frais Forfaitaires'!$F23,Listes!$E$37:$F$42,2,FALSE)),IF($C23=Listes!$B$39,IF('Frais Forfaitaires'!$E23&lt;=Listes!$A$70,'Frais Forfaitaires'!$E23*Listes!$A$71,IF('Frais Forfaitaires'!$E23&gt;Listes!$D$70,'Frais Forfaitaires'!$E23*Listes!$D$71,(('Frais Forfaitaires'!$E23*Listes!$B$71)+Listes!$C$71)))))))</f>
        <v/>
      </c>
      <c r="M23" s="40" t="str">
        <f t="shared" si="1"/>
        <v/>
      </c>
      <c r="N23" s="125"/>
    </row>
    <row r="24" spans="1:14" ht="20.100000000000001" customHeight="1" x14ac:dyDescent="0.25">
      <c r="A24" s="27">
        <v>19</v>
      </c>
      <c r="B24" s="118"/>
      <c r="C24" s="118"/>
      <c r="D24" s="118"/>
      <c r="E24" s="118"/>
      <c r="F24" s="118"/>
      <c r="G24" s="50" t="str">
        <f>IF(C24="","",IF(C24="","",(VLOOKUP(C24,Listes!$B$37:$C$41,2,FALSE))))</f>
        <v/>
      </c>
      <c r="H24" s="118" t="str">
        <f t="shared" si="2"/>
        <v/>
      </c>
      <c r="I24" s="40" t="str">
        <f>IF(G24="","",IF(G24="","",(VLOOKUP(G24,Listes!$C$37:$D$41,2,FALSE))))</f>
        <v/>
      </c>
      <c r="J24" s="39" t="str">
        <f>IF($G24="","",IF($C24=Listes!$B$38,IF('Frais Forfaitaires'!$E24&lt;=Listes!$B$59,('Frais Forfaitaires'!$E24*(VLOOKUP('Frais Forfaitaires'!$D24,Listes!$A$60:$E$66,2,FALSE))),IF('Frais Forfaitaires'!$E24&gt;Listes!$E$59,('Frais Forfaitaires'!$E24*(VLOOKUP('Frais Forfaitaires'!$D24,Listes!$A$60:$E$66,5,FALSE))),('Frais Forfaitaires'!$E24*(VLOOKUP('Frais Forfaitaires'!$D24,Listes!$A$60:$E$66,3,FALSE)))+(VLOOKUP('Frais Forfaitaires'!$D24,Listes!$A$60:$E$66,4,FALSE))))))</f>
        <v/>
      </c>
      <c r="K24" s="39" t="str">
        <f>IF($G24="","",IF($C24=Listes!$B$37,IF('Frais Forfaitaires'!$E24&lt;=Listes!$B$48,('Frais Forfaitaires'!$E24*(VLOOKUP('Frais Forfaitaires'!$D24,Listes!$A$49:$E$55,2,FALSE))),IF('Frais Forfaitaires'!$E24&gt;Listes!$D$48,('Frais Forfaitaires'!$E24*(VLOOKUP('Frais Forfaitaires'!$D24,Listes!$A$49:$E$55,5,FALSE))),('Frais Forfaitaires'!$E24*(VLOOKUP('Frais Forfaitaires'!$D24,Listes!$A$49:$E$55,3,FALSE)))+(VLOOKUP('Frais Forfaitaires'!$D24,Listes!$A$49:$E$55,4,FALSE))))))</f>
        <v/>
      </c>
      <c r="L24" s="39" t="str">
        <f>IF($G24="","",IF($C24=Listes!$B$40,Listes!$I$37,IF($C24=Listes!$B$41,(VLOOKUP('Frais Forfaitaires'!$F24,Listes!$E$37:$F$42,2,FALSE)),IF($C24=Listes!$B$39,IF('Frais Forfaitaires'!$E24&lt;=Listes!$A$70,'Frais Forfaitaires'!$E24*Listes!$A$71,IF('Frais Forfaitaires'!$E24&gt;Listes!$D$70,'Frais Forfaitaires'!$E24*Listes!$D$71,(('Frais Forfaitaires'!$E24*Listes!$B$71)+Listes!$C$71)))))))</f>
        <v/>
      </c>
      <c r="M24" s="40" t="str">
        <f t="shared" si="1"/>
        <v/>
      </c>
      <c r="N24" s="125"/>
    </row>
    <row r="25" spans="1:14" ht="20.100000000000001" customHeight="1" x14ac:dyDescent="0.25">
      <c r="A25" s="27">
        <v>20</v>
      </c>
      <c r="B25" s="118"/>
      <c r="C25" s="118"/>
      <c r="D25" s="118"/>
      <c r="E25" s="118"/>
      <c r="F25" s="118"/>
      <c r="G25" s="50" t="str">
        <f>IF(C25="","",IF(C25="","",(VLOOKUP(C25,Listes!$B$37:$C$41,2,FALSE))))</f>
        <v/>
      </c>
      <c r="H25" s="118" t="str">
        <f t="shared" si="2"/>
        <v/>
      </c>
      <c r="I25" s="40" t="str">
        <f>IF(G25="","",IF(G25="","",(VLOOKUP(G25,Listes!$C$37:$D$41,2,FALSE))))</f>
        <v/>
      </c>
      <c r="J25" s="39" t="str">
        <f>IF($G25="","",IF($C25=Listes!$B$38,IF('Frais Forfaitaires'!$E25&lt;=Listes!$B$59,('Frais Forfaitaires'!$E25*(VLOOKUP('Frais Forfaitaires'!$D25,Listes!$A$60:$E$66,2,FALSE))),IF('Frais Forfaitaires'!$E25&gt;Listes!$E$59,('Frais Forfaitaires'!$E25*(VLOOKUP('Frais Forfaitaires'!$D25,Listes!$A$60:$E$66,5,FALSE))),('Frais Forfaitaires'!$E25*(VLOOKUP('Frais Forfaitaires'!$D25,Listes!$A$60:$E$66,3,FALSE)))+(VLOOKUP('Frais Forfaitaires'!$D25,Listes!$A$60:$E$66,4,FALSE))))))</f>
        <v/>
      </c>
      <c r="K25" s="39" t="str">
        <f>IF($G25="","",IF($C25=Listes!$B$37,IF('Frais Forfaitaires'!$E25&lt;=Listes!$B$48,('Frais Forfaitaires'!$E25*(VLOOKUP('Frais Forfaitaires'!$D25,Listes!$A$49:$E$55,2,FALSE))),IF('Frais Forfaitaires'!$E25&gt;Listes!$D$48,('Frais Forfaitaires'!$E25*(VLOOKUP('Frais Forfaitaires'!$D25,Listes!$A$49:$E$55,5,FALSE))),('Frais Forfaitaires'!$E25*(VLOOKUP('Frais Forfaitaires'!$D25,Listes!$A$49:$E$55,3,FALSE)))+(VLOOKUP('Frais Forfaitaires'!$D25,Listes!$A$49:$E$55,4,FALSE))))))</f>
        <v/>
      </c>
      <c r="L25" s="39" t="str">
        <f>IF($G25="","",IF($C25=Listes!$B$40,Listes!$I$37,IF($C25=Listes!$B$41,(VLOOKUP('Frais Forfaitaires'!$F25,Listes!$E$37:$F$42,2,FALSE)),IF($C25=Listes!$B$39,IF('Frais Forfaitaires'!$E25&lt;=Listes!$A$70,'Frais Forfaitaires'!$E25*Listes!$A$71,IF('Frais Forfaitaires'!$E25&gt;Listes!$D$70,'Frais Forfaitaires'!$E25*Listes!$D$71,(('Frais Forfaitaires'!$E25*Listes!$B$71)+Listes!$C$71)))))))</f>
        <v/>
      </c>
      <c r="M25" s="40" t="str">
        <f t="shared" si="1"/>
        <v/>
      </c>
      <c r="N25" s="125"/>
    </row>
    <row r="26" spans="1:14" ht="20.100000000000001" customHeight="1" x14ac:dyDescent="0.25">
      <c r="A26" s="27">
        <v>21</v>
      </c>
      <c r="B26" s="118"/>
      <c r="C26" s="118"/>
      <c r="D26" s="118"/>
      <c r="E26" s="118"/>
      <c r="F26" s="118"/>
      <c r="G26" s="50" t="str">
        <f>IF(C26="","",IF(C26="","",(VLOOKUP(C26,Listes!$B$37:$C$41,2,FALSE))))</f>
        <v/>
      </c>
      <c r="H26" s="118" t="str">
        <f t="shared" si="2"/>
        <v/>
      </c>
      <c r="I26" s="40" t="str">
        <f>IF(G26="","",IF(G26="","",(VLOOKUP(G26,Listes!$C$37:$D$41,2,FALSE))))</f>
        <v/>
      </c>
      <c r="J26" s="39" t="str">
        <f>IF($G26="","",IF($C26=Listes!$B$38,IF('Frais Forfaitaires'!$E26&lt;=Listes!$B$59,('Frais Forfaitaires'!$E26*(VLOOKUP('Frais Forfaitaires'!$D26,Listes!$A$60:$E$66,2,FALSE))),IF('Frais Forfaitaires'!$E26&gt;Listes!$E$59,('Frais Forfaitaires'!$E26*(VLOOKUP('Frais Forfaitaires'!$D26,Listes!$A$60:$E$66,5,FALSE))),('Frais Forfaitaires'!$E26*(VLOOKUP('Frais Forfaitaires'!$D26,Listes!$A$60:$E$66,3,FALSE)))+(VLOOKUP('Frais Forfaitaires'!$D26,Listes!$A$60:$E$66,4,FALSE))))))</f>
        <v/>
      </c>
      <c r="K26" s="39" t="str">
        <f>IF($G26="","",IF($C26=Listes!$B$37,IF('Frais Forfaitaires'!$E26&lt;=Listes!$B$48,('Frais Forfaitaires'!$E26*(VLOOKUP('Frais Forfaitaires'!$D26,Listes!$A$49:$E$55,2,FALSE))),IF('Frais Forfaitaires'!$E26&gt;Listes!$D$48,('Frais Forfaitaires'!$E26*(VLOOKUP('Frais Forfaitaires'!$D26,Listes!$A$49:$E$55,5,FALSE))),('Frais Forfaitaires'!$E26*(VLOOKUP('Frais Forfaitaires'!$D26,Listes!$A$49:$E$55,3,FALSE)))+(VLOOKUP('Frais Forfaitaires'!$D26,Listes!$A$49:$E$55,4,FALSE))))))</f>
        <v/>
      </c>
      <c r="L26" s="39" t="str">
        <f>IF($G26="","",IF($C26=Listes!$B$40,Listes!$I$37,IF($C26=Listes!$B$41,(VLOOKUP('Frais Forfaitaires'!$F26,Listes!$E$37:$F$42,2,FALSE)),IF($C26=Listes!$B$39,IF('Frais Forfaitaires'!$E26&lt;=Listes!$A$70,'Frais Forfaitaires'!$E26*Listes!$A$71,IF('Frais Forfaitaires'!$E26&gt;Listes!$D$70,'Frais Forfaitaires'!$E26*Listes!$D$71,(('Frais Forfaitaires'!$E26*Listes!$B$71)+Listes!$C$71)))))))</f>
        <v/>
      </c>
      <c r="M26" s="40" t="str">
        <f t="shared" si="1"/>
        <v/>
      </c>
      <c r="N26" s="125"/>
    </row>
    <row r="27" spans="1:14" ht="20.100000000000001" customHeight="1" x14ac:dyDescent="0.25">
      <c r="A27" s="27">
        <v>22</v>
      </c>
      <c r="B27" s="118"/>
      <c r="C27" s="118"/>
      <c r="D27" s="118"/>
      <c r="E27" s="118"/>
      <c r="F27" s="118"/>
      <c r="G27" s="50" t="str">
        <f>IF(C27="","",IF(C27="","",(VLOOKUP(C27,Listes!$B$37:$C$41,2,FALSE))))</f>
        <v/>
      </c>
      <c r="H27" s="118" t="str">
        <f t="shared" si="2"/>
        <v/>
      </c>
      <c r="I27" s="40" t="str">
        <f>IF(G27="","",IF(G27="","",(VLOOKUP(G27,Listes!$C$37:$D$41,2,FALSE))))</f>
        <v/>
      </c>
      <c r="J27" s="39" t="str">
        <f>IF($G27="","",IF($C27=Listes!$B$38,IF('Frais Forfaitaires'!$E27&lt;=Listes!$B$59,('Frais Forfaitaires'!$E27*(VLOOKUP('Frais Forfaitaires'!$D27,Listes!$A$60:$E$66,2,FALSE))),IF('Frais Forfaitaires'!$E27&gt;Listes!$E$59,('Frais Forfaitaires'!$E27*(VLOOKUP('Frais Forfaitaires'!$D27,Listes!$A$60:$E$66,5,FALSE))),('Frais Forfaitaires'!$E27*(VLOOKUP('Frais Forfaitaires'!$D27,Listes!$A$60:$E$66,3,FALSE)))+(VLOOKUP('Frais Forfaitaires'!$D27,Listes!$A$60:$E$66,4,FALSE))))))</f>
        <v/>
      </c>
      <c r="K27" s="39" t="str">
        <f>IF($G27="","",IF($C27=Listes!$B$37,IF('Frais Forfaitaires'!$E27&lt;=Listes!$B$48,('Frais Forfaitaires'!$E27*(VLOOKUP('Frais Forfaitaires'!$D27,Listes!$A$49:$E$55,2,FALSE))),IF('Frais Forfaitaires'!$E27&gt;Listes!$D$48,('Frais Forfaitaires'!$E27*(VLOOKUP('Frais Forfaitaires'!$D27,Listes!$A$49:$E$55,5,FALSE))),('Frais Forfaitaires'!$E27*(VLOOKUP('Frais Forfaitaires'!$D27,Listes!$A$49:$E$55,3,FALSE)))+(VLOOKUP('Frais Forfaitaires'!$D27,Listes!$A$49:$E$55,4,FALSE))))))</f>
        <v/>
      </c>
      <c r="L27" s="39" t="str">
        <f>IF($G27="","",IF($C27=Listes!$B$40,Listes!$I$37,IF($C27=Listes!$B$41,(VLOOKUP('Frais Forfaitaires'!$F27,Listes!$E$37:$F$42,2,FALSE)),IF($C27=Listes!$B$39,IF('Frais Forfaitaires'!$E27&lt;=Listes!$A$70,'Frais Forfaitaires'!$E27*Listes!$A$71,IF('Frais Forfaitaires'!$E27&gt;Listes!$D$70,'Frais Forfaitaires'!$E27*Listes!$D$71,(('Frais Forfaitaires'!$E27*Listes!$B$71)+Listes!$C$71)))))))</f>
        <v/>
      </c>
      <c r="M27" s="40" t="str">
        <f t="shared" si="1"/>
        <v/>
      </c>
      <c r="N27" s="125"/>
    </row>
    <row r="28" spans="1:14" ht="20.100000000000001" customHeight="1" x14ac:dyDescent="0.25">
      <c r="A28" s="27">
        <v>23</v>
      </c>
      <c r="B28" s="118"/>
      <c r="C28" s="118"/>
      <c r="D28" s="118"/>
      <c r="E28" s="118"/>
      <c r="F28" s="118"/>
      <c r="G28" s="50" t="str">
        <f>IF(C28="","",IF(C28="","",(VLOOKUP(C28,Listes!$B$37:$C$41,2,FALSE))))</f>
        <v/>
      </c>
      <c r="H28" s="118" t="str">
        <f t="shared" si="2"/>
        <v/>
      </c>
      <c r="I28" s="40" t="str">
        <f>IF(G28="","",IF(G28="","",(VLOOKUP(G28,Listes!$C$37:$D$41,2,FALSE))))</f>
        <v/>
      </c>
      <c r="J28" s="39" t="str">
        <f>IF($G28="","",IF($C28=Listes!$B$38,IF('Frais Forfaitaires'!$E28&lt;=Listes!$B$59,('Frais Forfaitaires'!$E28*(VLOOKUP('Frais Forfaitaires'!$D28,Listes!$A$60:$E$66,2,FALSE))),IF('Frais Forfaitaires'!$E28&gt;Listes!$E$59,('Frais Forfaitaires'!$E28*(VLOOKUP('Frais Forfaitaires'!$D28,Listes!$A$60:$E$66,5,FALSE))),('Frais Forfaitaires'!$E28*(VLOOKUP('Frais Forfaitaires'!$D28,Listes!$A$60:$E$66,3,FALSE)))+(VLOOKUP('Frais Forfaitaires'!$D28,Listes!$A$60:$E$66,4,FALSE))))))</f>
        <v/>
      </c>
      <c r="K28" s="39" t="str">
        <f>IF($G28="","",IF($C28=Listes!$B$37,IF('Frais Forfaitaires'!$E28&lt;=Listes!$B$48,('Frais Forfaitaires'!$E28*(VLOOKUP('Frais Forfaitaires'!$D28,Listes!$A$49:$E$55,2,FALSE))),IF('Frais Forfaitaires'!$E28&gt;Listes!$D$48,('Frais Forfaitaires'!$E28*(VLOOKUP('Frais Forfaitaires'!$D28,Listes!$A$49:$E$55,5,FALSE))),('Frais Forfaitaires'!$E28*(VLOOKUP('Frais Forfaitaires'!$D28,Listes!$A$49:$E$55,3,FALSE)))+(VLOOKUP('Frais Forfaitaires'!$D28,Listes!$A$49:$E$55,4,FALSE))))))</f>
        <v/>
      </c>
      <c r="L28" s="39" t="str">
        <f>IF($G28="","",IF($C28=Listes!$B$40,Listes!$I$37,IF($C28=Listes!$B$41,(VLOOKUP('Frais Forfaitaires'!$F28,Listes!$E$37:$F$42,2,FALSE)),IF($C28=Listes!$B$39,IF('Frais Forfaitaires'!$E28&lt;=Listes!$A$70,'Frais Forfaitaires'!$E28*Listes!$A$71,IF('Frais Forfaitaires'!$E28&gt;Listes!$D$70,'Frais Forfaitaires'!$E28*Listes!$D$71,(('Frais Forfaitaires'!$E28*Listes!$B$71)+Listes!$C$71)))))))</f>
        <v/>
      </c>
      <c r="M28" s="40" t="str">
        <f t="shared" si="1"/>
        <v/>
      </c>
      <c r="N28" s="125"/>
    </row>
    <row r="29" spans="1:14" ht="20.100000000000001" customHeight="1" x14ac:dyDescent="0.25">
      <c r="A29" s="27">
        <v>24</v>
      </c>
      <c r="B29" s="118"/>
      <c r="C29" s="118"/>
      <c r="D29" s="118"/>
      <c r="E29" s="118"/>
      <c r="F29" s="118"/>
      <c r="G29" s="50" t="str">
        <f>IF(C29="","",IF(C29="","",(VLOOKUP(C29,Listes!$B$37:$C$41,2,FALSE))))</f>
        <v/>
      </c>
      <c r="H29" s="118" t="str">
        <f t="shared" si="2"/>
        <v/>
      </c>
      <c r="I29" s="40" t="str">
        <f>IF(G29="","",IF(G29="","",(VLOOKUP(G29,Listes!$C$37:$D$41,2,FALSE))))</f>
        <v/>
      </c>
      <c r="J29" s="39" t="str">
        <f>IF($G29="","",IF($C29=Listes!$B$38,IF('Frais Forfaitaires'!$E29&lt;=Listes!$B$59,('Frais Forfaitaires'!$E29*(VLOOKUP('Frais Forfaitaires'!$D29,Listes!$A$60:$E$66,2,FALSE))),IF('Frais Forfaitaires'!$E29&gt;Listes!$E$59,('Frais Forfaitaires'!$E29*(VLOOKUP('Frais Forfaitaires'!$D29,Listes!$A$60:$E$66,5,FALSE))),('Frais Forfaitaires'!$E29*(VLOOKUP('Frais Forfaitaires'!$D29,Listes!$A$60:$E$66,3,FALSE)))+(VLOOKUP('Frais Forfaitaires'!$D29,Listes!$A$60:$E$66,4,FALSE))))))</f>
        <v/>
      </c>
      <c r="K29" s="39" t="str">
        <f>IF($G29="","",IF($C29=Listes!$B$37,IF('Frais Forfaitaires'!$E29&lt;=Listes!$B$48,('Frais Forfaitaires'!$E29*(VLOOKUP('Frais Forfaitaires'!$D29,Listes!$A$49:$E$55,2,FALSE))),IF('Frais Forfaitaires'!$E29&gt;Listes!$D$48,('Frais Forfaitaires'!$E29*(VLOOKUP('Frais Forfaitaires'!$D29,Listes!$A$49:$E$55,5,FALSE))),('Frais Forfaitaires'!$E29*(VLOOKUP('Frais Forfaitaires'!$D29,Listes!$A$49:$E$55,3,FALSE)))+(VLOOKUP('Frais Forfaitaires'!$D29,Listes!$A$49:$E$55,4,FALSE))))))</f>
        <v/>
      </c>
      <c r="L29" s="39" t="str">
        <f>IF($G29="","",IF($C29=Listes!$B$40,Listes!$I$37,IF($C29=Listes!$B$41,(VLOOKUP('Frais Forfaitaires'!$F29,Listes!$E$37:$F$42,2,FALSE)),IF($C29=Listes!$B$39,IF('Frais Forfaitaires'!$E29&lt;=Listes!$A$70,'Frais Forfaitaires'!$E29*Listes!$A$71,IF('Frais Forfaitaires'!$E29&gt;Listes!$D$70,'Frais Forfaitaires'!$E29*Listes!$D$71,(('Frais Forfaitaires'!$E29*Listes!$B$71)+Listes!$C$71)))))))</f>
        <v/>
      </c>
      <c r="M29" s="40" t="str">
        <f t="shared" si="1"/>
        <v/>
      </c>
      <c r="N29" s="125"/>
    </row>
    <row r="30" spans="1:14" ht="20.100000000000001" customHeight="1" x14ac:dyDescent="0.25">
      <c r="A30" s="27">
        <v>25</v>
      </c>
      <c r="B30" s="118"/>
      <c r="C30" s="118"/>
      <c r="D30" s="118"/>
      <c r="E30" s="118"/>
      <c r="F30" s="118"/>
      <c r="G30" s="50" t="str">
        <f>IF(C30="","",IF(C30="","",(VLOOKUP(C30,Listes!$B$37:$C$41,2,FALSE))))</f>
        <v/>
      </c>
      <c r="H30" s="118" t="str">
        <f t="shared" si="2"/>
        <v/>
      </c>
      <c r="I30" s="40" t="str">
        <f>IF(G30="","",IF(G30="","",(VLOOKUP(G30,Listes!$C$37:$D$41,2,FALSE))))</f>
        <v/>
      </c>
      <c r="J30" s="39" t="str">
        <f>IF($G30="","",IF($C30=Listes!$B$38,IF('Frais Forfaitaires'!$E30&lt;=Listes!$B$59,('Frais Forfaitaires'!$E30*(VLOOKUP('Frais Forfaitaires'!$D30,Listes!$A$60:$E$66,2,FALSE))),IF('Frais Forfaitaires'!$E30&gt;Listes!$E$59,('Frais Forfaitaires'!$E30*(VLOOKUP('Frais Forfaitaires'!$D30,Listes!$A$60:$E$66,5,FALSE))),('Frais Forfaitaires'!$E30*(VLOOKUP('Frais Forfaitaires'!$D30,Listes!$A$60:$E$66,3,FALSE)))+(VLOOKUP('Frais Forfaitaires'!$D30,Listes!$A$60:$E$66,4,FALSE))))))</f>
        <v/>
      </c>
      <c r="K30" s="39" t="str">
        <f>IF($G30="","",IF($C30=Listes!$B$37,IF('Frais Forfaitaires'!$E30&lt;=Listes!$B$48,('Frais Forfaitaires'!$E30*(VLOOKUP('Frais Forfaitaires'!$D30,Listes!$A$49:$E$55,2,FALSE))),IF('Frais Forfaitaires'!$E30&gt;Listes!$D$48,('Frais Forfaitaires'!$E30*(VLOOKUP('Frais Forfaitaires'!$D30,Listes!$A$49:$E$55,5,FALSE))),('Frais Forfaitaires'!$E30*(VLOOKUP('Frais Forfaitaires'!$D30,Listes!$A$49:$E$55,3,FALSE)))+(VLOOKUP('Frais Forfaitaires'!$D30,Listes!$A$49:$E$55,4,FALSE))))))</f>
        <v/>
      </c>
      <c r="L30" s="39" t="str">
        <f>IF($G30="","",IF($C30=Listes!$B$40,Listes!$I$37,IF($C30=Listes!$B$41,(VLOOKUP('Frais Forfaitaires'!$F30,Listes!$E$37:$F$42,2,FALSE)),IF($C30=Listes!$B$39,IF('Frais Forfaitaires'!$E30&lt;=Listes!$A$70,'Frais Forfaitaires'!$E30*Listes!$A$71,IF('Frais Forfaitaires'!$E30&gt;Listes!$D$70,'Frais Forfaitaires'!$E30*Listes!$D$71,(('Frais Forfaitaires'!$E30*Listes!$B$71)+Listes!$C$71)))))))</f>
        <v/>
      </c>
      <c r="M30" s="40" t="str">
        <f t="shared" si="1"/>
        <v/>
      </c>
      <c r="N30" s="125"/>
    </row>
    <row r="31" spans="1:14" ht="20.100000000000001" customHeight="1" x14ac:dyDescent="0.25">
      <c r="A31" s="27">
        <v>26</v>
      </c>
      <c r="B31" s="118"/>
      <c r="C31" s="118"/>
      <c r="D31" s="118"/>
      <c r="E31" s="118"/>
      <c r="F31" s="118"/>
      <c r="G31" s="50" t="str">
        <f>IF(C31="","",IF(C31="","",(VLOOKUP(C31,Listes!$B$37:$C$41,2,FALSE))))</f>
        <v/>
      </c>
      <c r="H31" s="118" t="str">
        <f t="shared" si="2"/>
        <v/>
      </c>
      <c r="I31" s="40" t="str">
        <f>IF(G31="","",IF(G31="","",(VLOOKUP(G31,Listes!$C$37:$D$41,2,FALSE))))</f>
        <v/>
      </c>
      <c r="J31" s="39" t="str">
        <f>IF($G31="","",IF($C31=Listes!$B$38,IF('Frais Forfaitaires'!$E31&lt;=Listes!$B$59,('Frais Forfaitaires'!$E31*(VLOOKUP('Frais Forfaitaires'!$D31,Listes!$A$60:$E$66,2,FALSE))),IF('Frais Forfaitaires'!$E31&gt;Listes!$E$59,('Frais Forfaitaires'!$E31*(VLOOKUP('Frais Forfaitaires'!$D31,Listes!$A$60:$E$66,5,FALSE))),('Frais Forfaitaires'!$E31*(VLOOKUP('Frais Forfaitaires'!$D31,Listes!$A$60:$E$66,3,FALSE)))+(VLOOKUP('Frais Forfaitaires'!$D31,Listes!$A$60:$E$66,4,FALSE))))))</f>
        <v/>
      </c>
      <c r="K31" s="39" t="str">
        <f>IF($G31="","",IF($C31=Listes!$B$37,IF('Frais Forfaitaires'!$E31&lt;=Listes!$B$48,('Frais Forfaitaires'!$E31*(VLOOKUP('Frais Forfaitaires'!$D31,Listes!$A$49:$E$55,2,FALSE))),IF('Frais Forfaitaires'!$E31&gt;Listes!$D$48,('Frais Forfaitaires'!$E31*(VLOOKUP('Frais Forfaitaires'!$D31,Listes!$A$49:$E$55,5,FALSE))),('Frais Forfaitaires'!$E31*(VLOOKUP('Frais Forfaitaires'!$D31,Listes!$A$49:$E$55,3,FALSE)))+(VLOOKUP('Frais Forfaitaires'!$D31,Listes!$A$49:$E$55,4,FALSE))))))</f>
        <v/>
      </c>
      <c r="L31" s="39" t="str">
        <f>IF($G31="","",IF($C31=Listes!$B$40,Listes!$I$37,IF($C31=Listes!$B$41,(VLOOKUP('Frais Forfaitaires'!$F31,Listes!$E$37:$F$42,2,FALSE)),IF($C31=Listes!$B$39,IF('Frais Forfaitaires'!$E31&lt;=Listes!$A$70,'Frais Forfaitaires'!$E31*Listes!$A$71,IF('Frais Forfaitaires'!$E31&gt;Listes!$D$70,'Frais Forfaitaires'!$E31*Listes!$D$71,(('Frais Forfaitaires'!$E31*Listes!$B$71)+Listes!$C$71)))))))</f>
        <v/>
      </c>
      <c r="M31" s="40" t="str">
        <f t="shared" si="1"/>
        <v/>
      </c>
      <c r="N31" s="125"/>
    </row>
    <row r="32" spans="1:14" ht="20.100000000000001" customHeight="1" x14ac:dyDescent="0.25">
      <c r="A32" s="27">
        <v>27</v>
      </c>
      <c r="B32" s="118"/>
      <c r="C32" s="118"/>
      <c r="D32" s="118"/>
      <c r="E32" s="118"/>
      <c r="F32" s="118"/>
      <c r="G32" s="50" t="str">
        <f>IF(C32="","",IF(C32="","",(VLOOKUP(C32,Listes!$B$37:$C$41,2,FALSE))))</f>
        <v/>
      </c>
      <c r="H32" s="118" t="str">
        <f t="shared" si="2"/>
        <v/>
      </c>
      <c r="I32" s="40" t="str">
        <f>IF(G32="","",IF(G32="","",(VLOOKUP(G32,Listes!$C$37:$D$41,2,FALSE))))</f>
        <v/>
      </c>
      <c r="J32" s="39" t="str">
        <f>IF($G32="","",IF($C32=Listes!$B$38,IF('Frais Forfaitaires'!$E32&lt;=Listes!$B$59,('Frais Forfaitaires'!$E32*(VLOOKUP('Frais Forfaitaires'!$D32,Listes!$A$60:$E$66,2,FALSE))),IF('Frais Forfaitaires'!$E32&gt;Listes!$E$59,('Frais Forfaitaires'!$E32*(VLOOKUP('Frais Forfaitaires'!$D32,Listes!$A$60:$E$66,5,FALSE))),('Frais Forfaitaires'!$E32*(VLOOKUP('Frais Forfaitaires'!$D32,Listes!$A$60:$E$66,3,FALSE)))+(VLOOKUP('Frais Forfaitaires'!$D32,Listes!$A$60:$E$66,4,FALSE))))))</f>
        <v/>
      </c>
      <c r="K32" s="39" t="str">
        <f>IF($G32="","",IF($C32=Listes!$B$37,IF('Frais Forfaitaires'!$E32&lt;=Listes!$B$48,('Frais Forfaitaires'!$E32*(VLOOKUP('Frais Forfaitaires'!$D32,Listes!$A$49:$E$55,2,FALSE))),IF('Frais Forfaitaires'!$E32&gt;Listes!$D$48,('Frais Forfaitaires'!$E32*(VLOOKUP('Frais Forfaitaires'!$D32,Listes!$A$49:$E$55,5,FALSE))),('Frais Forfaitaires'!$E32*(VLOOKUP('Frais Forfaitaires'!$D32,Listes!$A$49:$E$55,3,FALSE)))+(VLOOKUP('Frais Forfaitaires'!$D32,Listes!$A$49:$E$55,4,FALSE))))))</f>
        <v/>
      </c>
      <c r="L32" s="39" t="str">
        <f>IF($G32="","",IF($C32=Listes!$B$40,Listes!$I$37,IF($C32=Listes!$B$41,(VLOOKUP('Frais Forfaitaires'!$F32,Listes!$E$37:$F$42,2,FALSE)),IF($C32=Listes!$B$39,IF('Frais Forfaitaires'!$E32&lt;=Listes!$A$70,'Frais Forfaitaires'!$E32*Listes!$A$71,IF('Frais Forfaitaires'!$E32&gt;Listes!$D$70,'Frais Forfaitaires'!$E32*Listes!$D$71,(('Frais Forfaitaires'!$E32*Listes!$B$71)+Listes!$C$71)))))))</f>
        <v/>
      </c>
      <c r="M32" s="40" t="str">
        <f t="shared" si="1"/>
        <v/>
      </c>
      <c r="N32" s="125"/>
    </row>
    <row r="33" spans="1:14" ht="20.100000000000001" customHeight="1" x14ac:dyDescent="0.25">
      <c r="A33" s="27">
        <v>28</v>
      </c>
      <c r="B33" s="118"/>
      <c r="C33" s="118"/>
      <c r="D33" s="118"/>
      <c r="E33" s="118"/>
      <c r="F33" s="118"/>
      <c r="G33" s="50" t="str">
        <f>IF(C33="","",IF(C33="","",(VLOOKUP(C33,Listes!$B$37:$C$41,2,FALSE))))</f>
        <v/>
      </c>
      <c r="H33" s="118" t="str">
        <f t="shared" si="2"/>
        <v/>
      </c>
      <c r="I33" s="40" t="str">
        <f>IF(G33="","",IF(G33="","",(VLOOKUP(G33,Listes!$C$37:$D$41,2,FALSE))))</f>
        <v/>
      </c>
      <c r="J33" s="39" t="str">
        <f>IF($G33="","",IF($C33=Listes!$B$38,IF('Frais Forfaitaires'!$E33&lt;=Listes!$B$59,('Frais Forfaitaires'!$E33*(VLOOKUP('Frais Forfaitaires'!$D33,Listes!$A$60:$E$66,2,FALSE))),IF('Frais Forfaitaires'!$E33&gt;Listes!$E$59,('Frais Forfaitaires'!$E33*(VLOOKUP('Frais Forfaitaires'!$D33,Listes!$A$60:$E$66,5,FALSE))),('Frais Forfaitaires'!$E33*(VLOOKUP('Frais Forfaitaires'!$D33,Listes!$A$60:$E$66,3,FALSE)))+(VLOOKUP('Frais Forfaitaires'!$D33,Listes!$A$60:$E$66,4,FALSE))))))</f>
        <v/>
      </c>
      <c r="K33" s="39" t="str">
        <f>IF($G33="","",IF($C33=Listes!$B$37,IF('Frais Forfaitaires'!$E33&lt;=Listes!$B$48,('Frais Forfaitaires'!$E33*(VLOOKUP('Frais Forfaitaires'!$D33,Listes!$A$49:$E$55,2,FALSE))),IF('Frais Forfaitaires'!$E33&gt;Listes!$D$48,('Frais Forfaitaires'!$E33*(VLOOKUP('Frais Forfaitaires'!$D33,Listes!$A$49:$E$55,5,FALSE))),('Frais Forfaitaires'!$E33*(VLOOKUP('Frais Forfaitaires'!$D33,Listes!$A$49:$E$55,3,FALSE)))+(VLOOKUP('Frais Forfaitaires'!$D33,Listes!$A$49:$E$55,4,FALSE))))))</f>
        <v/>
      </c>
      <c r="L33" s="39" t="str">
        <f>IF($G33="","",IF($C33=Listes!$B$40,Listes!$I$37,IF($C33=Listes!$B$41,(VLOOKUP('Frais Forfaitaires'!$F33,Listes!$E$37:$F$42,2,FALSE)),IF($C33=Listes!$B$39,IF('Frais Forfaitaires'!$E33&lt;=Listes!$A$70,'Frais Forfaitaires'!$E33*Listes!$A$71,IF('Frais Forfaitaires'!$E33&gt;Listes!$D$70,'Frais Forfaitaires'!$E33*Listes!$D$71,(('Frais Forfaitaires'!$E33*Listes!$B$71)+Listes!$C$71)))))))</f>
        <v/>
      </c>
      <c r="M33" s="40" t="str">
        <f t="shared" si="1"/>
        <v/>
      </c>
      <c r="N33" s="125"/>
    </row>
    <row r="34" spans="1:14" ht="20.100000000000001" customHeight="1" x14ac:dyDescent="0.25">
      <c r="A34" s="27">
        <v>29</v>
      </c>
      <c r="B34" s="118"/>
      <c r="C34" s="118"/>
      <c r="D34" s="118"/>
      <c r="E34" s="118"/>
      <c r="F34" s="118"/>
      <c r="G34" s="50" t="str">
        <f>IF(C34="","",IF(C34="","",(VLOOKUP(C34,Listes!$B$37:$C$41,2,FALSE))))</f>
        <v/>
      </c>
      <c r="H34" s="118" t="str">
        <f t="shared" si="2"/>
        <v/>
      </c>
      <c r="I34" s="40" t="str">
        <f>IF(G34="","",IF(G34="","",(VLOOKUP(G34,Listes!$C$37:$D$41,2,FALSE))))</f>
        <v/>
      </c>
      <c r="J34" s="39" t="str">
        <f>IF($G34="","",IF($C34=Listes!$B$38,IF('Frais Forfaitaires'!$E34&lt;=Listes!$B$59,('Frais Forfaitaires'!$E34*(VLOOKUP('Frais Forfaitaires'!$D34,Listes!$A$60:$E$66,2,FALSE))),IF('Frais Forfaitaires'!$E34&gt;Listes!$E$59,('Frais Forfaitaires'!$E34*(VLOOKUP('Frais Forfaitaires'!$D34,Listes!$A$60:$E$66,5,FALSE))),('Frais Forfaitaires'!$E34*(VLOOKUP('Frais Forfaitaires'!$D34,Listes!$A$60:$E$66,3,FALSE)))+(VLOOKUP('Frais Forfaitaires'!$D34,Listes!$A$60:$E$66,4,FALSE))))))</f>
        <v/>
      </c>
      <c r="K34" s="39" t="str">
        <f>IF($G34="","",IF($C34=Listes!$B$37,IF('Frais Forfaitaires'!$E34&lt;=Listes!$B$48,('Frais Forfaitaires'!$E34*(VLOOKUP('Frais Forfaitaires'!$D34,Listes!$A$49:$E$55,2,FALSE))),IF('Frais Forfaitaires'!$E34&gt;Listes!$D$48,('Frais Forfaitaires'!$E34*(VLOOKUP('Frais Forfaitaires'!$D34,Listes!$A$49:$E$55,5,FALSE))),('Frais Forfaitaires'!$E34*(VLOOKUP('Frais Forfaitaires'!$D34,Listes!$A$49:$E$55,3,FALSE)))+(VLOOKUP('Frais Forfaitaires'!$D34,Listes!$A$49:$E$55,4,FALSE))))))</f>
        <v/>
      </c>
      <c r="L34" s="39" t="str">
        <f>IF($G34="","",IF($C34=Listes!$B$40,Listes!$I$37,IF($C34=Listes!$B$41,(VLOOKUP('Frais Forfaitaires'!$F34,Listes!$E$37:$F$42,2,FALSE)),IF($C34=Listes!$B$39,IF('Frais Forfaitaires'!$E34&lt;=Listes!$A$70,'Frais Forfaitaires'!$E34*Listes!$A$71,IF('Frais Forfaitaires'!$E34&gt;Listes!$D$70,'Frais Forfaitaires'!$E34*Listes!$D$71,(('Frais Forfaitaires'!$E34*Listes!$B$71)+Listes!$C$71)))))))</f>
        <v/>
      </c>
      <c r="M34" s="40" t="str">
        <f t="shared" si="1"/>
        <v/>
      </c>
      <c r="N34" s="125"/>
    </row>
    <row r="35" spans="1:14" ht="20.100000000000001" customHeight="1" x14ac:dyDescent="0.25">
      <c r="A35" s="27">
        <v>30</v>
      </c>
      <c r="B35" s="118"/>
      <c r="C35" s="118"/>
      <c r="D35" s="118"/>
      <c r="E35" s="118"/>
      <c r="F35" s="118"/>
      <c r="G35" s="50" t="str">
        <f>IF(C35="","",IF(C35="","",(VLOOKUP(C35,Listes!$B$37:$C$41,2,FALSE))))</f>
        <v/>
      </c>
      <c r="H35" s="118" t="str">
        <f t="shared" si="2"/>
        <v/>
      </c>
      <c r="I35" s="40" t="str">
        <f>IF(G35="","",IF(G35="","",(VLOOKUP(G35,Listes!$C$37:$D$41,2,FALSE))))</f>
        <v/>
      </c>
      <c r="J35" s="39" t="str">
        <f>IF($G35="","",IF($C35=Listes!$B$38,IF('Frais Forfaitaires'!$E35&lt;=Listes!$B$59,('Frais Forfaitaires'!$E35*(VLOOKUP('Frais Forfaitaires'!$D35,Listes!$A$60:$E$66,2,FALSE))),IF('Frais Forfaitaires'!$E35&gt;Listes!$E$59,('Frais Forfaitaires'!$E35*(VLOOKUP('Frais Forfaitaires'!$D35,Listes!$A$60:$E$66,5,FALSE))),('Frais Forfaitaires'!$E35*(VLOOKUP('Frais Forfaitaires'!$D35,Listes!$A$60:$E$66,3,FALSE)))+(VLOOKUP('Frais Forfaitaires'!$D35,Listes!$A$60:$E$66,4,FALSE))))))</f>
        <v/>
      </c>
      <c r="K35" s="39" t="str">
        <f>IF($G35="","",IF($C35=Listes!$B$37,IF('Frais Forfaitaires'!$E35&lt;=Listes!$B$48,('Frais Forfaitaires'!$E35*(VLOOKUP('Frais Forfaitaires'!$D35,Listes!$A$49:$E$55,2,FALSE))),IF('Frais Forfaitaires'!$E35&gt;Listes!$D$48,('Frais Forfaitaires'!$E35*(VLOOKUP('Frais Forfaitaires'!$D35,Listes!$A$49:$E$55,5,FALSE))),('Frais Forfaitaires'!$E35*(VLOOKUP('Frais Forfaitaires'!$D35,Listes!$A$49:$E$55,3,FALSE)))+(VLOOKUP('Frais Forfaitaires'!$D35,Listes!$A$49:$E$55,4,FALSE))))))</f>
        <v/>
      </c>
      <c r="L35" s="39" t="str">
        <f>IF($G35="","",IF($C35=Listes!$B$40,Listes!$I$37,IF($C35=Listes!$B$41,(VLOOKUP('Frais Forfaitaires'!$F35,Listes!$E$37:$F$42,2,FALSE)),IF($C35=Listes!$B$39,IF('Frais Forfaitaires'!$E35&lt;=Listes!$A$70,'Frais Forfaitaires'!$E35*Listes!$A$71,IF('Frais Forfaitaires'!$E35&gt;Listes!$D$70,'Frais Forfaitaires'!$E35*Listes!$D$71,(('Frais Forfaitaires'!$E35*Listes!$B$71)+Listes!$C$71)))))))</f>
        <v/>
      </c>
      <c r="M35" s="40" t="str">
        <f t="shared" si="1"/>
        <v/>
      </c>
      <c r="N35" s="125"/>
    </row>
    <row r="36" spans="1:14" ht="20.100000000000001" customHeight="1" x14ac:dyDescent="0.25">
      <c r="A36" s="27">
        <v>31</v>
      </c>
      <c r="B36" s="118"/>
      <c r="C36" s="118"/>
      <c r="D36" s="118"/>
      <c r="E36" s="118"/>
      <c r="F36" s="118"/>
      <c r="G36" s="50" t="str">
        <f>IF(C36="","",IF(C36="","",(VLOOKUP(C36,Listes!$B$37:$C$41,2,FALSE))))</f>
        <v/>
      </c>
      <c r="H36" s="118" t="str">
        <f t="shared" si="2"/>
        <v/>
      </c>
      <c r="I36" s="40" t="str">
        <f>IF(G36="","",IF(G36="","",(VLOOKUP(G36,Listes!$C$37:$D$41,2,FALSE))))</f>
        <v/>
      </c>
      <c r="J36" s="39" t="str">
        <f>IF($G36="","",IF($C36=Listes!$B$38,IF('Frais Forfaitaires'!$E36&lt;=Listes!$B$59,('Frais Forfaitaires'!$E36*(VLOOKUP('Frais Forfaitaires'!$D36,Listes!$A$60:$E$66,2,FALSE))),IF('Frais Forfaitaires'!$E36&gt;Listes!$E$59,('Frais Forfaitaires'!$E36*(VLOOKUP('Frais Forfaitaires'!$D36,Listes!$A$60:$E$66,5,FALSE))),('Frais Forfaitaires'!$E36*(VLOOKUP('Frais Forfaitaires'!$D36,Listes!$A$60:$E$66,3,FALSE)))+(VLOOKUP('Frais Forfaitaires'!$D36,Listes!$A$60:$E$66,4,FALSE))))))</f>
        <v/>
      </c>
      <c r="K36" s="39" t="str">
        <f>IF($G36="","",IF($C36=Listes!$B$37,IF('Frais Forfaitaires'!$E36&lt;=Listes!$B$48,('Frais Forfaitaires'!$E36*(VLOOKUP('Frais Forfaitaires'!$D36,Listes!$A$49:$E$55,2,FALSE))),IF('Frais Forfaitaires'!$E36&gt;Listes!$D$48,('Frais Forfaitaires'!$E36*(VLOOKUP('Frais Forfaitaires'!$D36,Listes!$A$49:$E$55,5,FALSE))),('Frais Forfaitaires'!$E36*(VLOOKUP('Frais Forfaitaires'!$D36,Listes!$A$49:$E$55,3,FALSE)))+(VLOOKUP('Frais Forfaitaires'!$D36,Listes!$A$49:$E$55,4,FALSE))))))</f>
        <v/>
      </c>
      <c r="L36" s="39" t="str">
        <f>IF($G36="","",IF($C36=Listes!$B$40,Listes!$I$37,IF($C36=Listes!$B$41,(VLOOKUP('Frais Forfaitaires'!$F36,Listes!$E$37:$F$42,2,FALSE)),IF($C36=Listes!$B$39,IF('Frais Forfaitaires'!$E36&lt;=Listes!$A$70,'Frais Forfaitaires'!$E36*Listes!$A$71,IF('Frais Forfaitaires'!$E36&gt;Listes!$D$70,'Frais Forfaitaires'!$E36*Listes!$D$71,(('Frais Forfaitaires'!$E36*Listes!$B$71)+Listes!$C$71)))))))</f>
        <v/>
      </c>
      <c r="M36" s="40" t="str">
        <f t="shared" si="1"/>
        <v/>
      </c>
      <c r="N36" s="125"/>
    </row>
    <row r="37" spans="1:14" ht="20.100000000000001" customHeight="1" x14ac:dyDescent="0.25">
      <c r="A37" s="27">
        <v>32</v>
      </c>
      <c r="B37" s="118"/>
      <c r="C37" s="118"/>
      <c r="D37" s="118"/>
      <c r="E37" s="118"/>
      <c r="F37" s="118"/>
      <c r="G37" s="50" t="str">
        <f>IF(C37="","",IF(C37="","",(VLOOKUP(C37,Listes!$B$37:$C$41,2,FALSE))))</f>
        <v/>
      </c>
      <c r="H37" s="118" t="str">
        <f t="shared" si="2"/>
        <v/>
      </c>
      <c r="I37" s="40" t="str">
        <f>IF(G37="","",IF(G37="","",(VLOOKUP(G37,Listes!$C$37:$D$41,2,FALSE))))</f>
        <v/>
      </c>
      <c r="J37" s="39" t="str">
        <f>IF($G37="","",IF($C37=Listes!$B$38,IF('Frais Forfaitaires'!$E37&lt;=Listes!$B$59,('Frais Forfaitaires'!$E37*(VLOOKUP('Frais Forfaitaires'!$D37,Listes!$A$60:$E$66,2,FALSE))),IF('Frais Forfaitaires'!$E37&gt;Listes!$E$59,('Frais Forfaitaires'!$E37*(VLOOKUP('Frais Forfaitaires'!$D37,Listes!$A$60:$E$66,5,FALSE))),('Frais Forfaitaires'!$E37*(VLOOKUP('Frais Forfaitaires'!$D37,Listes!$A$60:$E$66,3,FALSE)))+(VLOOKUP('Frais Forfaitaires'!$D37,Listes!$A$60:$E$66,4,FALSE))))))</f>
        <v/>
      </c>
      <c r="K37" s="39" t="str">
        <f>IF($G37="","",IF($C37=Listes!$B$37,IF('Frais Forfaitaires'!$E37&lt;=Listes!$B$48,('Frais Forfaitaires'!$E37*(VLOOKUP('Frais Forfaitaires'!$D37,Listes!$A$49:$E$55,2,FALSE))),IF('Frais Forfaitaires'!$E37&gt;Listes!$D$48,('Frais Forfaitaires'!$E37*(VLOOKUP('Frais Forfaitaires'!$D37,Listes!$A$49:$E$55,5,FALSE))),('Frais Forfaitaires'!$E37*(VLOOKUP('Frais Forfaitaires'!$D37,Listes!$A$49:$E$55,3,FALSE)))+(VLOOKUP('Frais Forfaitaires'!$D37,Listes!$A$49:$E$55,4,FALSE))))))</f>
        <v/>
      </c>
      <c r="L37" s="39" t="str">
        <f>IF($G37="","",IF($C37=Listes!$B$40,Listes!$I$37,IF($C37=Listes!$B$41,(VLOOKUP('Frais Forfaitaires'!$F37,Listes!$E$37:$F$42,2,FALSE)),IF($C37=Listes!$B$39,IF('Frais Forfaitaires'!$E37&lt;=Listes!$A$70,'Frais Forfaitaires'!$E37*Listes!$A$71,IF('Frais Forfaitaires'!$E37&gt;Listes!$D$70,'Frais Forfaitaires'!$E37*Listes!$D$71,(('Frais Forfaitaires'!$E37*Listes!$B$71)+Listes!$C$71)))))))</f>
        <v/>
      </c>
      <c r="M37" s="40" t="str">
        <f t="shared" si="1"/>
        <v/>
      </c>
      <c r="N37" s="125"/>
    </row>
    <row r="38" spans="1:14" ht="20.100000000000001" customHeight="1" x14ac:dyDescent="0.25">
      <c r="A38" s="27">
        <v>33</v>
      </c>
      <c r="B38" s="118"/>
      <c r="C38" s="118"/>
      <c r="D38" s="118"/>
      <c r="E38" s="118"/>
      <c r="F38" s="118"/>
      <c r="G38" s="50" t="str">
        <f>IF(C38="","",IF(C38="","",(VLOOKUP(C38,Listes!$B$37:$C$41,2,FALSE))))</f>
        <v/>
      </c>
      <c r="H38" s="118" t="str">
        <f t="shared" si="2"/>
        <v/>
      </c>
      <c r="I38" s="40" t="str">
        <f>IF(G38="","",IF(G38="","",(VLOOKUP(G38,Listes!$C$37:$D$41,2,FALSE))))</f>
        <v/>
      </c>
      <c r="J38" s="39" t="str">
        <f>IF($G38="","",IF($C38=Listes!$B$38,IF('Frais Forfaitaires'!$E38&lt;=Listes!$B$59,('Frais Forfaitaires'!$E38*(VLOOKUP('Frais Forfaitaires'!$D38,Listes!$A$60:$E$66,2,FALSE))),IF('Frais Forfaitaires'!$E38&gt;Listes!$E$59,('Frais Forfaitaires'!$E38*(VLOOKUP('Frais Forfaitaires'!$D38,Listes!$A$60:$E$66,5,FALSE))),('Frais Forfaitaires'!$E38*(VLOOKUP('Frais Forfaitaires'!$D38,Listes!$A$60:$E$66,3,FALSE)))+(VLOOKUP('Frais Forfaitaires'!$D38,Listes!$A$60:$E$66,4,FALSE))))))</f>
        <v/>
      </c>
      <c r="K38" s="39" t="str">
        <f>IF($G38="","",IF($C38=Listes!$B$37,IF('Frais Forfaitaires'!$E38&lt;=Listes!$B$48,('Frais Forfaitaires'!$E38*(VLOOKUP('Frais Forfaitaires'!$D38,Listes!$A$49:$E$55,2,FALSE))),IF('Frais Forfaitaires'!$E38&gt;Listes!$D$48,('Frais Forfaitaires'!$E38*(VLOOKUP('Frais Forfaitaires'!$D38,Listes!$A$49:$E$55,5,FALSE))),('Frais Forfaitaires'!$E38*(VLOOKUP('Frais Forfaitaires'!$D38,Listes!$A$49:$E$55,3,FALSE)))+(VLOOKUP('Frais Forfaitaires'!$D38,Listes!$A$49:$E$55,4,FALSE))))))</f>
        <v/>
      </c>
      <c r="L38" s="39" t="str">
        <f>IF($G38="","",IF($C38=Listes!$B$40,Listes!$I$37,IF($C38=Listes!$B$41,(VLOOKUP('Frais Forfaitaires'!$F38,Listes!$E$37:$F$42,2,FALSE)),IF($C38=Listes!$B$39,IF('Frais Forfaitaires'!$E38&lt;=Listes!$A$70,'Frais Forfaitaires'!$E38*Listes!$A$71,IF('Frais Forfaitaires'!$E38&gt;Listes!$D$70,'Frais Forfaitaires'!$E38*Listes!$D$71,(('Frais Forfaitaires'!$E38*Listes!$B$71)+Listes!$C$71)))))))</f>
        <v/>
      </c>
      <c r="M38" s="40" t="str">
        <f t="shared" si="1"/>
        <v/>
      </c>
      <c r="N38" s="125"/>
    </row>
    <row r="39" spans="1:14" ht="20.100000000000001" customHeight="1" x14ac:dyDescent="0.25">
      <c r="A39" s="27">
        <v>34</v>
      </c>
      <c r="B39" s="118"/>
      <c r="C39" s="118"/>
      <c r="D39" s="118"/>
      <c r="E39" s="118"/>
      <c r="F39" s="118"/>
      <c r="G39" s="50" t="str">
        <f>IF(C39="","",IF(C39="","",(VLOOKUP(C39,Listes!$B$37:$C$41,2,FALSE))))</f>
        <v/>
      </c>
      <c r="H39" s="118" t="str">
        <f t="shared" si="2"/>
        <v/>
      </c>
      <c r="I39" s="40" t="str">
        <f>IF(G39="","",IF(G39="","",(VLOOKUP(G39,Listes!$C$37:$D$41,2,FALSE))))</f>
        <v/>
      </c>
      <c r="J39" s="39" t="str">
        <f>IF($G39="","",IF($C39=Listes!$B$38,IF('Frais Forfaitaires'!$E39&lt;=Listes!$B$59,('Frais Forfaitaires'!$E39*(VLOOKUP('Frais Forfaitaires'!$D39,Listes!$A$60:$E$66,2,FALSE))),IF('Frais Forfaitaires'!$E39&gt;Listes!$E$59,('Frais Forfaitaires'!$E39*(VLOOKUP('Frais Forfaitaires'!$D39,Listes!$A$60:$E$66,5,FALSE))),('Frais Forfaitaires'!$E39*(VLOOKUP('Frais Forfaitaires'!$D39,Listes!$A$60:$E$66,3,FALSE)))+(VLOOKUP('Frais Forfaitaires'!$D39,Listes!$A$60:$E$66,4,FALSE))))))</f>
        <v/>
      </c>
      <c r="K39" s="39" t="str">
        <f>IF($G39="","",IF($C39=Listes!$B$37,IF('Frais Forfaitaires'!$E39&lt;=Listes!$B$48,('Frais Forfaitaires'!$E39*(VLOOKUP('Frais Forfaitaires'!$D39,Listes!$A$49:$E$55,2,FALSE))),IF('Frais Forfaitaires'!$E39&gt;Listes!$D$48,('Frais Forfaitaires'!$E39*(VLOOKUP('Frais Forfaitaires'!$D39,Listes!$A$49:$E$55,5,FALSE))),('Frais Forfaitaires'!$E39*(VLOOKUP('Frais Forfaitaires'!$D39,Listes!$A$49:$E$55,3,FALSE)))+(VLOOKUP('Frais Forfaitaires'!$D39,Listes!$A$49:$E$55,4,FALSE))))))</f>
        <v/>
      </c>
      <c r="L39" s="39" t="str">
        <f>IF($G39="","",IF($C39=Listes!$B$40,Listes!$I$37,IF($C39=Listes!$B$41,(VLOOKUP('Frais Forfaitaires'!$F39,Listes!$E$37:$F$42,2,FALSE)),IF($C39=Listes!$B$39,IF('Frais Forfaitaires'!$E39&lt;=Listes!$A$70,'Frais Forfaitaires'!$E39*Listes!$A$71,IF('Frais Forfaitaires'!$E39&gt;Listes!$D$70,'Frais Forfaitaires'!$E39*Listes!$D$71,(('Frais Forfaitaires'!$E39*Listes!$B$71)+Listes!$C$71)))))))</f>
        <v/>
      </c>
      <c r="M39" s="40" t="str">
        <f t="shared" si="1"/>
        <v/>
      </c>
      <c r="N39" s="125"/>
    </row>
    <row r="40" spans="1:14" ht="20.100000000000001" customHeight="1" x14ac:dyDescent="0.25">
      <c r="A40" s="27">
        <v>35</v>
      </c>
      <c r="B40" s="118"/>
      <c r="C40" s="118"/>
      <c r="D40" s="118"/>
      <c r="E40" s="118"/>
      <c r="F40" s="118"/>
      <c r="G40" s="50" t="str">
        <f>IF(C40="","",IF(C40="","",(VLOOKUP(C40,Listes!$B$37:$C$41,2,FALSE))))</f>
        <v/>
      </c>
      <c r="H40" s="118" t="str">
        <f t="shared" si="2"/>
        <v/>
      </c>
      <c r="I40" s="40" t="str">
        <f>IF(G40="","",IF(G40="","",(VLOOKUP(G40,Listes!$C$37:$D$41,2,FALSE))))</f>
        <v/>
      </c>
      <c r="J40" s="39" t="str">
        <f>IF($G40="","",IF($C40=Listes!$B$38,IF('Frais Forfaitaires'!$E40&lt;=Listes!$B$59,('Frais Forfaitaires'!$E40*(VLOOKUP('Frais Forfaitaires'!$D40,Listes!$A$60:$E$66,2,FALSE))),IF('Frais Forfaitaires'!$E40&gt;Listes!$E$59,('Frais Forfaitaires'!$E40*(VLOOKUP('Frais Forfaitaires'!$D40,Listes!$A$60:$E$66,5,FALSE))),('Frais Forfaitaires'!$E40*(VLOOKUP('Frais Forfaitaires'!$D40,Listes!$A$60:$E$66,3,FALSE)))+(VLOOKUP('Frais Forfaitaires'!$D40,Listes!$A$60:$E$66,4,FALSE))))))</f>
        <v/>
      </c>
      <c r="K40" s="39" t="str">
        <f>IF($G40="","",IF($C40=Listes!$B$37,IF('Frais Forfaitaires'!$E40&lt;=Listes!$B$48,('Frais Forfaitaires'!$E40*(VLOOKUP('Frais Forfaitaires'!$D40,Listes!$A$49:$E$55,2,FALSE))),IF('Frais Forfaitaires'!$E40&gt;Listes!$D$48,('Frais Forfaitaires'!$E40*(VLOOKUP('Frais Forfaitaires'!$D40,Listes!$A$49:$E$55,5,FALSE))),('Frais Forfaitaires'!$E40*(VLOOKUP('Frais Forfaitaires'!$D40,Listes!$A$49:$E$55,3,FALSE)))+(VLOOKUP('Frais Forfaitaires'!$D40,Listes!$A$49:$E$55,4,FALSE))))))</f>
        <v/>
      </c>
      <c r="L40" s="39" t="str">
        <f>IF($G40="","",IF($C40=Listes!$B$40,Listes!$I$37,IF($C40=Listes!$B$41,(VLOOKUP('Frais Forfaitaires'!$F40,Listes!$E$37:$F$42,2,FALSE)),IF($C40=Listes!$B$39,IF('Frais Forfaitaires'!$E40&lt;=Listes!$A$70,'Frais Forfaitaires'!$E40*Listes!$A$71,IF('Frais Forfaitaires'!$E40&gt;Listes!$D$70,'Frais Forfaitaires'!$E40*Listes!$D$71,(('Frais Forfaitaires'!$E40*Listes!$B$71)+Listes!$C$71)))))))</f>
        <v/>
      </c>
      <c r="M40" s="40" t="str">
        <f t="shared" si="1"/>
        <v/>
      </c>
      <c r="N40" s="125"/>
    </row>
    <row r="41" spans="1:14" ht="20.100000000000001" customHeight="1" x14ac:dyDescent="0.25">
      <c r="A41" s="27">
        <v>36</v>
      </c>
      <c r="B41" s="118"/>
      <c r="C41" s="118"/>
      <c r="D41" s="118"/>
      <c r="E41" s="118"/>
      <c r="F41" s="118"/>
      <c r="G41" s="50" t="str">
        <f>IF(C41="","",IF(C41="","",(VLOOKUP(C41,Listes!$B$37:$C$41,2,FALSE))))</f>
        <v/>
      </c>
      <c r="H41" s="118" t="str">
        <f t="shared" si="2"/>
        <v/>
      </c>
      <c r="I41" s="40" t="str">
        <f>IF(G41="","",IF(G41="","",(VLOOKUP(G41,Listes!$C$37:$D$41,2,FALSE))))</f>
        <v/>
      </c>
      <c r="J41" s="39" t="str">
        <f>IF($G41="","",IF($C41=Listes!$B$38,IF('Frais Forfaitaires'!$E41&lt;=Listes!$B$59,('Frais Forfaitaires'!$E41*(VLOOKUP('Frais Forfaitaires'!$D41,Listes!$A$60:$E$66,2,FALSE))),IF('Frais Forfaitaires'!$E41&gt;Listes!$E$59,('Frais Forfaitaires'!$E41*(VLOOKUP('Frais Forfaitaires'!$D41,Listes!$A$60:$E$66,5,FALSE))),('Frais Forfaitaires'!$E41*(VLOOKUP('Frais Forfaitaires'!$D41,Listes!$A$60:$E$66,3,FALSE)))+(VLOOKUP('Frais Forfaitaires'!$D41,Listes!$A$60:$E$66,4,FALSE))))))</f>
        <v/>
      </c>
      <c r="K41" s="39" t="str">
        <f>IF($G41="","",IF($C41=Listes!$B$37,IF('Frais Forfaitaires'!$E41&lt;=Listes!$B$48,('Frais Forfaitaires'!$E41*(VLOOKUP('Frais Forfaitaires'!$D41,Listes!$A$49:$E$55,2,FALSE))),IF('Frais Forfaitaires'!$E41&gt;Listes!$D$48,('Frais Forfaitaires'!$E41*(VLOOKUP('Frais Forfaitaires'!$D41,Listes!$A$49:$E$55,5,FALSE))),('Frais Forfaitaires'!$E41*(VLOOKUP('Frais Forfaitaires'!$D41,Listes!$A$49:$E$55,3,FALSE)))+(VLOOKUP('Frais Forfaitaires'!$D41,Listes!$A$49:$E$55,4,FALSE))))))</f>
        <v/>
      </c>
      <c r="L41" s="39" t="str">
        <f>IF($G41="","",IF($C41=Listes!$B$40,Listes!$I$37,IF($C41=Listes!$B$41,(VLOOKUP('Frais Forfaitaires'!$F41,Listes!$E$37:$F$42,2,FALSE)),IF($C41=Listes!$B$39,IF('Frais Forfaitaires'!$E41&lt;=Listes!$A$70,'Frais Forfaitaires'!$E41*Listes!$A$71,IF('Frais Forfaitaires'!$E41&gt;Listes!$D$70,'Frais Forfaitaires'!$E41*Listes!$D$71,(('Frais Forfaitaires'!$E41*Listes!$B$71)+Listes!$C$71)))))))</f>
        <v/>
      </c>
      <c r="M41" s="40" t="str">
        <f t="shared" si="1"/>
        <v/>
      </c>
      <c r="N41" s="125"/>
    </row>
    <row r="42" spans="1:14" ht="20.100000000000001" customHeight="1" x14ac:dyDescent="0.25">
      <c r="A42" s="27">
        <v>37</v>
      </c>
      <c r="B42" s="118"/>
      <c r="C42" s="118"/>
      <c r="D42" s="118"/>
      <c r="E42" s="118"/>
      <c r="F42" s="118"/>
      <c r="G42" s="50" t="str">
        <f>IF(C42="","",IF(C42="","",(VLOOKUP(C42,Listes!$B$37:$C$41,2,FALSE))))</f>
        <v/>
      </c>
      <c r="H42" s="118" t="str">
        <f t="shared" si="2"/>
        <v/>
      </c>
      <c r="I42" s="40" t="str">
        <f>IF(G42="","",IF(G42="","",(VLOOKUP(G42,Listes!$C$37:$D$41,2,FALSE))))</f>
        <v/>
      </c>
      <c r="J42" s="39" t="str">
        <f>IF($G42="","",IF($C42=Listes!$B$38,IF('Frais Forfaitaires'!$E42&lt;=Listes!$B$59,('Frais Forfaitaires'!$E42*(VLOOKUP('Frais Forfaitaires'!$D42,Listes!$A$60:$E$66,2,FALSE))),IF('Frais Forfaitaires'!$E42&gt;Listes!$E$59,('Frais Forfaitaires'!$E42*(VLOOKUP('Frais Forfaitaires'!$D42,Listes!$A$60:$E$66,5,FALSE))),('Frais Forfaitaires'!$E42*(VLOOKUP('Frais Forfaitaires'!$D42,Listes!$A$60:$E$66,3,FALSE)))+(VLOOKUP('Frais Forfaitaires'!$D42,Listes!$A$60:$E$66,4,FALSE))))))</f>
        <v/>
      </c>
      <c r="K42" s="39" t="str">
        <f>IF($G42="","",IF($C42=Listes!$B$37,IF('Frais Forfaitaires'!$E42&lt;=Listes!$B$48,('Frais Forfaitaires'!$E42*(VLOOKUP('Frais Forfaitaires'!$D42,Listes!$A$49:$E$55,2,FALSE))),IF('Frais Forfaitaires'!$E42&gt;Listes!$D$48,('Frais Forfaitaires'!$E42*(VLOOKUP('Frais Forfaitaires'!$D42,Listes!$A$49:$E$55,5,FALSE))),('Frais Forfaitaires'!$E42*(VLOOKUP('Frais Forfaitaires'!$D42,Listes!$A$49:$E$55,3,FALSE)))+(VLOOKUP('Frais Forfaitaires'!$D42,Listes!$A$49:$E$55,4,FALSE))))))</f>
        <v/>
      </c>
      <c r="L42" s="39" t="str">
        <f>IF($G42="","",IF($C42=Listes!$B$40,Listes!$I$37,IF($C42=Listes!$B$41,(VLOOKUP('Frais Forfaitaires'!$F42,Listes!$E$37:$F$42,2,FALSE)),IF($C42=Listes!$B$39,IF('Frais Forfaitaires'!$E42&lt;=Listes!$A$70,'Frais Forfaitaires'!$E42*Listes!$A$71,IF('Frais Forfaitaires'!$E42&gt;Listes!$D$70,'Frais Forfaitaires'!$E42*Listes!$D$71,(('Frais Forfaitaires'!$E42*Listes!$B$71)+Listes!$C$71)))))))</f>
        <v/>
      </c>
      <c r="M42" s="40" t="str">
        <f t="shared" si="1"/>
        <v/>
      </c>
      <c r="N42" s="125"/>
    </row>
    <row r="43" spans="1:14" ht="20.100000000000001" customHeight="1" x14ac:dyDescent="0.25">
      <c r="A43" s="27">
        <v>38</v>
      </c>
      <c r="B43" s="118"/>
      <c r="C43" s="118"/>
      <c r="D43" s="118"/>
      <c r="E43" s="118"/>
      <c r="F43" s="118"/>
      <c r="G43" s="50" t="str">
        <f>IF(C43="","",IF(C43="","",(VLOOKUP(C43,Listes!$B$37:$C$41,2,FALSE))))</f>
        <v/>
      </c>
      <c r="H43" s="118" t="str">
        <f t="shared" si="2"/>
        <v/>
      </c>
      <c r="I43" s="40" t="str">
        <f>IF(G43="","",IF(G43="","",(VLOOKUP(G43,Listes!$C$37:$D$41,2,FALSE))))</f>
        <v/>
      </c>
      <c r="J43" s="39" t="str">
        <f>IF($G43="","",IF($C43=Listes!$B$38,IF('Frais Forfaitaires'!$E43&lt;=Listes!$B$59,('Frais Forfaitaires'!$E43*(VLOOKUP('Frais Forfaitaires'!$D43,Listes!$A$60:$E$66,2,FALSE))),IF('Frais Forfaitaires'!$E43&gt;Listes!$E$59,('Frais Forfaitaires'!$E43*(VLOOKUP('Frais Forfaitaires'!$D43,Listes!$A$60:$E$66,5,FALSE))),('Frais Forfaitaires'!$E43*(VLOOKUP('Frais Forfaitaires'!$D43,Listes!$A$60:$E$66,3,FALSE)))+(VLOOKUP('Frais Forfaitaires'!$D43,Listes!$A$60:$E$66,4,FALSE))))))</f>
        <v/>
      </c>
      <c r="K43" s="39" t="str">
        <f>IF($G43="","",IF($C43=Listes!$B$37,IF('Frais Forfaitaires'!$E43&lt;=Listes!$B$48,('Frais Forfaitaires'!$E43*(VLOOKUP('Frais Forfaitaires'!$D43,Listes!$A$49:$E$55,2,FALSE))),IF('Frais Forfaitaires'!$E43&gt;Listes!$D$48,('Frais Forfaitaires'!$E43*(VLOOKUP('Frais Forfaitaires'!$D43,Listes!$A$49:$E$55,5,FALSE))),('Frais Forfaitaires'!$E43*(VLOOKUP('Frais Forfaitaires'!$D43,Listes!$A$49:$E$55,3,FALSE)))+(VLOOKUP('Frais Forfaitaires'!$D43,Listes!$A$49:$E$55,4,FALSE))))))</f>
        <v/>
      </c>
      <c r="L43" s="39" t="str">
        <f>IF($G43="","",IF($C43=Listes!$B$40,Listes!$I$37,IF($C43=Listes!$B$41,(VLOOKUP('Frais Forfaitaires'!$F43,Listes!$E$37:$F$42,2,FALSE)),IF($C43=Listes!$B$39,IF('Frais Forfaitaires'!$E43&lt;=Listes!$A$70,'Frais Forfaitaires'!$E43*Listes!$A$71,IF('Frais Forfaitaires'!$E43&gt;Listes!$D$70,'Frais Forfaitaires'!$E43*Listes!$D$71,(('Frais Forfaitaires'!$E43*Listes!$B$71)+Listes!$C$71)))))))</f>
        <v/>
      </c>
      <c r="M43" s="40" t="str">
        <f t="shared" si="1"/>
        <v/>
      </c>
      <c r="N43" s="125"/>
    </row>
    <row r="44" spans="1:14" ht="20.100000000000001" customHeight="1" x14ac:dyDescent="0.25">
      <c r="A44" s="27">
        <v>39</v>
      </c>
      <c r="B44" s="118"/>
      <c r="C44" s="118"/>
      <c r="D44" s="118"/>
      <c r="E44" s="118"/>
      <c r="F44" s="118"/>
      <c r="G44" s="50" t="str">
        <f>IF(C44="","",IF(C44="","",(VLOOKUP(C44,Listes!$B$37:$C$41,2,FALSE))))</f>
        <v/>
      </c>
      <c r="H44" s="118" t="str">
        <f t="shared" si="2"/>
        <v/>
      </c>
      <c r="I44" s="40" t="str">
        <f>IF(G44="","",IF(G44="","",(VLOOKUP(G44,Listes!$C$37:$D$41,2,FALSE))))</f>
        <v/>
      </c>
      <c r="J44" s="39" t="str">
        <f>IF($G44="","",IF($C44=Listes!$B$38,IF('Frais Forfaitaires'!$E44&lt;=Listes!$B$59,('Frais Forfaitaires'!$E44*(VLOOKUP('Frais Forfaitaires'!$D44,Listes!$A$60:$E$66,2,FALSE))),IF('Frais Forfaitaires'!$E44&gt;Listes!$E$59,('Frais Forfaitaires'!$E44*(VLOOKUP('Frais Forfaitaires'!$D44,Listes!$A$60:$E$66,5,FALSE))),('Frais Forfaitaires'!$E44*(VLOOKUP('Frais Forfaitaires'!$D44,Listes!$A$60:$E$66,3,FALSE)))+(VLOOKUP('Frais Forfaitaires'!$D44,Listes!$A$60:$E$66,4,FALSE))))))</f>
        <v/>
      </c>
      <c r="K44" s="39" t="str">
        <f>IF($G44="","",IF($C44=Listes!$B$37,IF('Frais Forfaitaires'!$E44&lt;=Listes!$B$48,('Frais Forfaitaires'!$E44*(VLOOKUP('Frais Forfaitaires'!$D44,Listes!$A$49:$E$55,2,FALSE))),IF('Frais Forfaitaires'!$E44&gt;Listes!$D$48,('Frais Forfaitaires'!$E44*(VLOOKUP('Frais Forfaitaires'!$D44,Listes!$A$49:$E$55,5,FALSE))),('Frais Forfaitaires'!$E44*(VLOOKUP('Frais Forfaitaires'!$D44,Listes!$A$49:$E$55,3,FALSE)))+(VLOOKUP('Frais Forfaitaires'!$D44,Listes!$A$49:$E$55,4,FALSE))))))</f>
        <v/>
      </c>
      <c r="L44" s="39" t="str">
        <f>IF($G44="","",IF($C44=Listes!$B$40,Listes!$I$37,IF($C44=Listes!$B$41,(VLOOKUP('Frais Forfaitaires'!$F44,Listes!$E$37:$F$42,2,FALSE)),IF($C44=Listes!$B$39,IF('Frais Forfaitaires'!$E44&lt;=Listes!$A$70,'Frais Forfaitaires'!$E44*Listes!$A$71,IF('Frais Forfaitaires'!$E44&gt;Listes!$D$70,'Frais Forfaitaires'!$E44*Listes!$D$71,(('Frais Forfaitaires'!$E44*Listes!$B$71)+Listes!$C$71)))))))</f>
        <v/>
      </c>
      <c r="M44" s="40" t="str">
        <f t="shared" si="1"/>
        <v/>
      </c>
      <c r="N44" s="125"/>
    </row>
    <row r="45" spans="1:14" ht="20.100000000000001" customHeight="1" x14ac:dyDescent="0.25">
      <c r="A45" s="27">
        <v>40</v>
      </c>
      <c r="B45" s="118"/>
      <c r="C45" s="118"/>
      <c r="D45" s="118"/>
      <c r="E45" s="118"/>
      <c r="F45" s="118"/>
      <c r="G45" s="50" t="str">
        <f>IF(C45="","",IF(C45="","",(VLOOKUP(C45,Listes!$B$37:$C$41,2,FALSE))))</f>
        <v/>
      </c>
      <c r="H45" s="118" t="str">
        <f t="shared" si="2"/>
        <v/>
      </c>
      <c r="I45" s="40" t="str">
        <f>IF(G45="","",IF(G45="","",(VLOOKUP(G45,Listes!$C$37:$D$41,2,FALSE))))</f>
        <v/>
      </c>
      <c r="J45" s="39" t="str">
        <f>IF($G45="","",IF($C45=Listes!$B$38,IF('Frais Forfaitaires'!$E45&lt;=Listes!$B$59,('Frais Forfaitaires'!$E45*(VLOOKUP('Frais Forfaitaires'!$D45,Listes!$A$60:$E$66,2,FALSE))),IF('Frais Forfaitaires'!$E45&gt;Listes!$E$59,('Frais Forfaitaires'!$E45*(VLOOKUP('Frais Forfaitaires'!$D45,Listes!$A$60:$E$66,5,FALSE))),('Frais Forfaitaires'!$E45*(VLOOKUP('Frais Forfaitaires'!$D45,Listes!$A$60:$E$66,3,FALSE)))+(VLOOKUP('Frais Forfaitaires'!$D45,Listes!$A$60:$E$66,4,FALSE))))))</f>
        <v/>
      </c>
      <c r="K45" s="39" t="str">
        <f>IF($G45="","",IF($C45=Listes!$B$37,IF('Frais Forfaitaires'!$E45&lt;=Listes!$B$48,('Frais Forfaitaires'!$E45*(VLOOKUP('Frais Forfaitaires'!$D45,Listes!$A$49:$E$55,2,FALSE))),IF('Frais Forfaitaires'!$E45&gt;Listes!$D$48,('Frais Forfaitaires'!$E45*(VLOOKUP('Frais Forfaitaires'!$D45,Listes!$A$49:$E$55,5,FALSE))),('Frais Forfaitaires'!$E45*(VLOOKUP('Frais Forfaitaires'!$D45,Listes!$A$49:$E$55,3,FALSE)))+(VLOOKUP('Frais Forfaitaires'!$D45,Listes!$A$49:$E$55,4,FALSE))))))</f>
        <v/>
      </c>
      <c r="L45" s="39" t="str">
        <f>IF($G45="","",IF($C45=Listes!$B$40,Listes!$I$37,IF($C45=Listes!$B$41,(VLOOKUP('Frais Forfaitaires'!$F45,Listes!$E$37:$F$42,2,FALSE)),IF($C45=Listes!$B$39,IF('Frais Forfaitaires'!$E45&lt;=Listes!$A$70,'Frais Forfaitaires'!$E45*Listes!$A$71,IF('Frais Forfaitaires'!$E45&gt;Listes!$D$70,'Frais Forfaitaires'!$E45*Listes!$D$71,(('Frais Forfaitaires'!$E45*Listes!$B$71)+Listes!$C$71)))))))</f>
        <v/>
      </c>
      <c r="M45" s="40" t="str">
        <f t="shared" si="1"/>
        <v/>
      </c>
      <c r="N45" s="125"/>
    </row>
    <row r="46" spans="1:14" ht="20.100000000000001" customHeight="1" x14ac:dyDescent="0.25">
      <c r="A46" s="27">
        <v>41</v>
      </c>
      <c r="B46" s="118"/>
      <c r="C46" s="118"/>
      <c r="D46" s="118"/>
      <c r="E46" s="118"/>
      <c r="F46" s="118"/>
      <c r="G46" s="50" t="str">
        <f>IF(C46="","",IF(C46="","",(VLOOKUP(C46,Listes!$B$37:$C$41,2,FALSE))))</f>
        <v/>
      </c>
      <c r="H46" s="118" t="str">
        <f t="shared" si="2"/>
        <v/>
      </c>
      <c r="I46" s="40" t="str">
        <f>IF(G46="","",IF(G46="","",(VLOOKUP(G46,Listes!$C$37:$D$41,2,FALSE))))</f>
        <v/>
      </c>
      <c r="J46" s="39" t="str">
        <f>IF($G46="","",IF($C46=Listes!$B$38,IF('Frais Forfaitaires'!$E46&lt;=Listes!$B$59,('Frais Forfaitaires'!$E46*(VLOOKUP('Frais Forfaitaires'!$D46,Listes!$A$60:$E$66,2,FALSE))),IF('Frais Forfaitaires'!$E46&gt;Listes!$E$59,('Frais Forfaitaires'!$E46*(VLOOKUP('Frais Forfaitaires'!$D46,Listes!$A$60:$E$66,5,FALSE))),('Frais Forfaitaires'!$E46*(VLOOKUP('Frais Forfaitaires'!$D46,Listes!$A$60:$E$66,3,FALSE)))+(VLOOKUP('Frais Forfaitaires'!$D46,Listes!$A$60:$E$66,4,FALSE))))))</f>
        <v/>
      </c>
      <c r="K46" s="39" t="str">
        <f>IF($G46="","",IF($C46=Listes!$B$37,IF('Frais Forfaitaires'!$E46&lt;=Listes!$B$48,('Frais Forfaitaires'!$E46*(VLOOKUP('Frais Forfaitaires'!$D46,Listes!$A$49:$E$55,2,FALSE))),IF('Frais Forfaitaires'!$E46&gt;Listes!$D$48,('Frais Forfaitaires'!$E46*(VLOOKUP('Frais Forfaitaires'!$D46,Listes!$A$49:$E$55,5,FALSE))),('Frais Forfaitaires'!$E46*(VLOOKUP('Frais Forfaitaires'!$D46,Listes!$A$49:$E$55,3,FALSE)))+(VLOOKUP('Frais Forfaitaires'!$D46,Listes!$A$49:$E$55,4,FALSE))))))</f>
        <v/>
      </c>
      <c r="L46" s="39" t="str">
        <f>IF($G46="","",IF($C46=Listes!$B$40,Listes!$I$37,IF($C46=Listes!$B$41,(VLOOKUP('Frais Forfaitaires'!$F46,Listes!$E$37:$F$42,2,FALSE)),IF($C46=Listes!$B$39,IF('Frais Forfaitaires'!$E46&lt;=Listes!$A$70,'Frais Forfaitaires'!$E46*Listes!$A$71,IF('Frais Forfaitaires'!$E46&gt;Listes!$D$70,'Frais Forfaitaires'!$E46*Listes!$D$71,(('Frais Forfaitaires'!$E46*Listes!$B$71)+Listes!$C$71)))))))</f>
        <v/>
      </c>
      <c r="M46" s="40" t="str">
        <f t="shared" si="1"/>
        <v/>
      </c>
      <c r="N46" s="125"/>
    </row>
    <row r="47" spans="1:14" ht="20.100000000000001" customHeight="1" x14ac:dyDescent="0.25">
      <c r="A47" s="27">
        <v>42</v>
      </c>
      <c r="B47" s="118"/>
      <c r="C47" s="118"/>
      <c r="D47" s="118"/>
      <c r="E47" s="118"/>
      <c r="F47" s="118"/>
      <c r="G47" s="50" t="str">
        <f>IF(C47="","",IF(C47="","",(VLOOKUP(C47,Listes!$B$37:$C$41,2,FALSE))))</f>
        <v/>
      </c>
      <c r="H47" s="118" t="str">
        <f t="shared" si="2"/>
        <v/>
      </c>
      <c r="I47" s="40" t="str">
        <f>IF(G47="","",IF(G47="","",(VLOOKUP(G47,Listes!$C$37:$D$41,2,FALSE))))</f>
        <v/>
      </c>
      <c r="J47" s="39" t="str">
        <f>IF($G47="","",IF($C47=Listes!$B$38,IF('Frais Forfaitaires'!$E47&lt;=Listes!$B$59,('Frais Forfaitaires'!$E47*(VLOOKUP('Frais Forfaitaires'!$D47,Listes!$A$60:$E$66,2,FALSE))),IF('Frais Forfaitaires'!$E47&gt;Listes!$E$59,('Frais Forfaitaires'!$E47*(VLOOKUP('Frais Forfaitaires'!$D47,Listes!$A$60:$E$66,5,FALSE))),('Frais Forfaitaires'!$E47*(VLOOKUP('Frais Forfaitaires'!$D47,Listes!$A$60:$E$66,3,FALSE)))+(VLOOKUP('Frais Forfaitaires'!$D47,Listes!$A$60:$E$66,4,FALSE))))))</f>
        <v/>
      </c>
      <c r="K47" s="39" t="str">
        <f>IF($G47="","",IF($C47=Listes!$B$37,IF('Frais Forfaitaires'!$E47&lt;=Listes!$B$48,('Frais Forfaitaires'!$E47*(VLOOKUP('Frais Forfaitaires'!$D47,Listes!$A$49:$E$55,2,FALSE))),IF('Frais Forfaitaires'!$E47&gt;Listes!$D$48,('Frais Forfaitaires'!$E47*(VLOOKUP('Frais Forfaitaires'!$D47,Listes!$A$49:$E$55,5,FALSE))),('Frais Forfaitaires'!$E47*(VLOOKUP('Frais Forfaitaires'!$D47,Listes!$A$49:$E$55,3,FALSE)))+(VLOOKUP('Frais Forfaitaires'!$D47,Listes!$A$49:$E$55,4,FALSE))))))</f>
        <v/>
      </c>
      <c r="L47" s="39" t="str">
        <f>IF($G47="","",IF($C47=Listes!$B$40,Listes!$I$37,IF($C47=Listes!$B$41,(VLOOKUP('Frais Forfaitaires'!$F47,Listes!$E$37:$F$42,2,FALSE)),IF($C47=Listes!$B$39,IF('Frais Forfaitaires'!$E47&lt;=Listes!$A$70,'Frais Forfaitaires'!$E47*Listes!$A$71,IF('Frais Forfaitaires'!$E47&gt;Listes!$D$70,'Frais Forfaitaires'!$E47*Listes!$D$71,(('Frais Forfaitaires'!$E47*Listes!$B$71)+Listes!$C$71)))))))</f>
        <v/>
      </c>
      <c r="M47" s="40" t="str">
        <f t="shared" si="1"/>
        <v/>
      </c>
      <c r="N47" s="125"/>
    </row>
    <row r="48" spans="1:14" ht="20.100000000000001" customHeight="1" x14ac:dyDescent="0.25">
      <c r="A48" s="27">
        <v>43</v>
      </c>
      <c r="B48" s="118"/>
      <c r="C48" s="118"/>
      <c r="D48" s="118"/>
      <c r="E48" s="118"/>
      <c r="F48" s="118"/>
      <c r="G48" s="50" t="str">
        <f>IF(C48="","",IF(C48="","",(VLOOKUP(C48,Listes!$B$37:$C$41,2,FALSE))))</f>
        <v/>
      </c>
      <c r="H48" s="118" t="str">
        <f t="shared" si="2"/>
        <v/>
      </c>
      <c r="I48" s="40" t="str">
        <f>IF(G48="","",IF(G48="","",(VLOOKUP(G48,Listes!$C$37:$D$41,2,FALSE))))</f>
        <v/>
      </c>
      <c r="J48" s="39" t="str">
        <f>IF($G48="","",IF($C48=Listes!$B$38,IF('Frais Forfaitaires'!$E48&lt;=Listes!$B$59,('Frais Forfaitaires'!$E48*(VLOOKUP('Frais Forfaitaires'!$D48,Listes!$A$60:$E$66,2,FALSE))),IF('Frais Forfaitaires'!$E48&gt;Listes!$E$59,('Frais Forfaitaires'!$E48*(VLOOKUP('Frais Forfaitaires'!$D48,Listes!$A$60:$E$66,5,FALSE))),('Frais Forfaitaires'!$E48*(VLOOKUP('Frais Forfaitaires'!$D48,Listes!$A$60:$E$66,3,FALSE)))+(VLOOKUP('Frais Forfaitaires'!$D48,Listes!$A$60:$E$66,4,FALSE))))))</f>
        <v/>
      </c>
      <c r="K48" s="39" t="str">
        <f>IF($G48="","",IF($C48=Listes!$B$37,IF('Frais Forfaitaires'!$E48&lt;=Listes!$B$48,('Frais Forfaitaires'!$E48*(VLOOKUP('Frais Forfaitaires'!$D48,Listes!$A$49:$E$55,2,FALSE))),IF('Frais Forfaitaires'!$E48&gt;Listes!$D$48,('Frais Forfaitaires'!$E48*(VLOOKUP('Frais Forfaitaires'!$D48,Listes!$A$49:$E$55,5,FALSE))),('Frais Forfaitaires'!$E48*(VLOOKUP('Frais Forfaitaires'!$D48,Listes!$A$49:$E$55,3,FALSE)))+(VLOOKUP('Frais Forfaitaires'!$D48,Listes!$A$49:$E$55,4,FALSE))))))</f>
        <v/>
      </c>
      <c r="L48" s="39" t="str">
        <f>IF($G48="","",IF($C48=Listes!$B$40,Listes!$I$37,IF($C48=Listes!$B$41,(VLOOKUP('Frais Forfaitaires'!$F48,Listes!$E$37:$F$42,2,FALSE)),IF($C48=Listes!$B$39,IF('Frais Forfaitaires'!$E48&lt;=Listes!$A$70,'Frais Forfaitaires'!$E48*Listes!$A$71,IF('Frais Forfaitaires'!$E48&gt;Listes!$D$70,'Frais Forfaitaires'!$E48*Listes!$D$71,(('Frais Forfaitaires'!$E48*Listes!$B$71)+Listes!$C$71)))))))</f>
        <v/>
      </c>
      <c r="M48" s="40" t="str">
        <f t="shared" si="1"/>
        <v/>
      </c>
      <c r="N48" s="125"/>
    </row>
    <row r="49" spans="1:14" ht="20.100000000000001" customHeight="1" x14ac:dyDescent="0.25">
      <c r="A49" s="27">
        <v>44</v>
      </c>
      <c r="B49" s="118"/>
      <c r="C49" s="118"/>
      <c r="D49" s="118"/>
      <c r="E49" s="118"/>
      <c r="F49" s="118"/>
      <c r="G49" s="50" t="str">
        <f>IF(C49="","",IF(C49="","",(VLOOKUP(C49,Listes!$B$37:$C$41,2,FALSE))))</f>
        <v/>
      </c>
      <c r="H49" s="118" t="str">
        <f t="shared" si="2"/>
        <v/>
      </c>
      <c r="I49" s="40" t="str">
        <f>IF(G49="","",IF(G49="","",(VLOOKUP(G49,Listes!$C$37:$D$41,2,FALSE))))</f>
        <v/>
      </c>
      <c r="J49" s="39" t="str">
        <f>IF($G49="","",IF($C49=Listes!$B$38,IF('Frais Forfaitaires'!$E49&lt;=Listes!$B$59,('Frais Forfaitaires'!$E49*(VLOOKUP('Frais Forfaitaires'!$D49,Listes!$A$60:$E$66,2,FALSE))),IF('Frais Forfaitaires'!$E49&gt;Listes!$E$59,('Frais Forfaitaires'!$E49*(VLOOKUP('Frais Forfaitaires'!$D49,Listes!$A$60:$E$66,5,FALSE))),('Frais Forfaitaires'!$E49*(VLOOKUP('Frais Forfaitaires'!$D49,Listes!$A$60:$E$66,3,FALSE)))+(VLOOKUP('Frais Forfaitaires'!$D49,Listes!$A$60:$E$66,4,FALSE))))))</f>
        <v/>
      </c>
      <c r="K49" s="39" t="str">
        <f>IF($G49="","",IF($C49=Listes!$B$37,IF('Frais Forfaitaires'!$E49&lt;=Listes!$B$48,('Frais Forfaitaires'!$E49*(VLOOKUP('Frais Forfaitaires'!$D49,Listes!$A$49:$E$55,2,FALSE))),IF('Frais Forfaitaires'!$E49&gt;Listes!$D$48,('Frais Forfaitaires'!$E49*(VLOOKUP('Frais Forfaitaires'!$D49,Listes!$A$49:$E$55,5,FALSE))),('Frais Forfaitaires'!$E49*(VLOOKUP('Frais Forfaitaires'!$D49,Listes!$A$49:$E$55,3,FALSE)))+(VLOOKUP('Frais Forfaitaires'!$D49,Listes!$A$49:$E$55,4,FALSE))))))</f>
        <v/>
      </c>
      <c r="L49" s="39" t="str">
        <f>IF($G49="","",IF($C49=Listes!$B$40,Listes!$I$37,IF($C49=Listes!$B$41,(VLOOKUP('Frais Forfaitaires'!$F49,Listes!$E$37:$F$42,2,FALSE)),IF($C49=Listes!$B$39,IF('Frais Forfaitaires'!$E49&lt;=Listes!$A$70,'Frais Forfaitaires'!$E49*Listes!$A$71,IF('Frais Forfaitaires'!$E49&gt;Listes!$D$70,'Frais Forfaitaires'!$E49*Listes!$D$71,(('Frais Forfaitaires'!$E49*Listes!$B$71)+Listes!$C$71)))))))</f>
        <v/>
      </c>
      <c r="M49" s="40" t="str">
        <f t="shared" si="1"/>
        <v/>
      </c>
      <c r="N49" s="125"/>
    </row>
    <row r="50" spans="1:14" ht="20.100000000000001" customHeight="1" x14ac:dyDescent="0.25">
      <c r="A50" s="27">
        <v>45</v>
      </c>
      <c r="B50" s="118"/>
      <c r="C50" s="118"/>
      <c r="D50" s="118"/>
      <c r="E50" s="118"/>
      <c r="F50" s="118"/>
      <c r="G50" s="50" t="str">
        <f>IF(C50="","",IF(C50="","",(VLOOKUP(C50,Listes!$B$37:$C$41,2,FALSE))))</f>
        <v/>
      </c>
      <c r="H50" s="118" t="str">
        <f t="shared" si="2"/>
        <v/>
      </c>
      <c r="I50" s="40" t="str">
        <f>IF(G50="","",IF(G50="","",(VLOOKUP(G50,Listes!$C$37:$D$41,2,FALSE))))</f>
        <v/>
      </c>
      <c r="J50" s="39" t="str">
        <f>IF($G50="","",IF($C50=Listes!$B$38,IF('Frais Forfaitaires'!$E50&lt;=Listes!$B$59,('Frais Forfaitaires'!$E50*(VLOOKUP('Frais Forfaitaires'!$D50,Listes!$A$60:$E$66,2,FALSE))),IF('Frais Forfaitaires'!$E50&gt;Listes!$E$59,('Frais Forfaitaires'!$E50*(VLOOKUP('Frais Forfaitaires'!$D50,Listes!$A$60:$E$66,5,FALSE))),('Frais Forfaitaires'!$E50*(VLOOKUP('Frais Forfaitaires'!$D50,Listes!$A$60:$E$66,3,FALSE)))+(VLOOKUP('Frais Forfaitaires'!$D50,Listes!$A$60:$E$66,4,FALSE))))))</f>
        <v/>
      </c>
      <c r="K50" s="39" t="str">
        <f>IF($G50="","",IF($C50=Listes!$B$37,IF('Frais Forfaitaires'!$E50&lt;=Listes!$B$48,('Frais Forfaitaires'!$E50*(VLOOKUP('Frais Forfaitaires'!$D50,Listes!$A$49:$E$55,2,FALSE))),IF('Frais Forfaitaires'!$E50&gt;Listes!$D$48,('Frais Forfaitaires'!$E50*(VLOOKUP('Frais Forfaitaires'!$D50,Listes!$A$49:$E$55,5,FALSE))),('Frais Forfaitaires'!$E50*(VLOOKUP('Frais Forfaitaires'!$D50,Listes!$A$49:$E$55,3,FALSE)))+(VLOOKUP('Frais Forfaitaires'!$D50,Listes!$A$49:$E$55,4,FALSE))))))</f>
        <v/>
      </c>
      <c r="L50" s="39" t="str">
        <f>IF($G50="","",IF($C50=Listes!$B$40,Listes!$I$37,IF($C50=Listes!$B$41,(VLOOKUP('Frais Forfaitaires'!$F50,Listes!$E$37:$F$42,2,FALSE)),IF($C50=Listes!$B$39,IF('Frais Forfaitaires'!$E50&lt;=Listes!$A$70,'Frais Forfaitaires'!$E50*Listes!$A$71,IF('Frais Forfaitaires'!$E50&gt;Listes!$D$70,'Frais Forfaitaires'!$E50*Listes!$D$71,(('Frais Forfaitaires'!$E50*Listes!$B$71)+Listes!$C$71)))))))</f>
        <v/>
      </c>
      <c r="M50" s="40" t="str">
        <f t="shared" si="1"/>
        <v/>
      </c>
      <c r="N50" s="125"/>
    </row>
    <row r="51" spans="1:14" ht="20.100000000000001" customHeight="1" x14ac:dyDescent="0.25">
      <c r="A51" s="27">
        <v>46</v>
      </c>
      <c r="B51" s="118"/>
      <c r="C51" s="118"/>
      <c r="D51" s="118"/>
      <c r="E51" s="118"/>
      <c r="F51" s="118"/>
      <c r="G51" s="50" t="str">
        <f>IF(C51="","",IF(C51="","",(VLOOKUP(C51,Listes!$B$37:$C$41,2,FALSE))))</f>
        <v/>
      </c>
      <c r="H51" s="118" t="str">
        <f t="shared" si="2"/>
        <v/>
      </c>
      <c r="I51" s="40" t="str">
        <f>IF(G51="","",IF(G51="","",(VLOOKUP(G51,Listes!$C$37:$D$41,2,FALSE))))</f>
        <v/>
      </c>
      <c r="J51" s="39" t="str">
        <f>IF($G51="","",IF($C51=Listes!$B$38,IF('Frais Forfaitaires'!$E51&lt;=Listes!$B$59,('Frais Forfaitaires'!$E51*(VLOOKUP('Frais Forfaitaires'!$D51,Listes!$A$60:$E$66,2,FALSE))),IF('Frais Forfaitaires'!$E51&gt;Listes!$E$59,('Frais Forfaitaires'!$E51*(VLOOKUP('Frais Forfaitaires'!$D51,Listes!$A$60:$E$66,5,FALSE))),('Frais Forfaitaires'!$E51*(VLOOKUP('Frais Forfaitaires'!$D51,Listes!$A$60:$E$66,3,FALSE)))+(VLOOKUP('Frais Forfaitaires'!$D51,Listes!$A$60:$E$66,4,FALSE))))))</f>
        <v/>
      </c>
      <c r="K51" s="39" t="str">
        <f>IF($G51="","",IF($C51=Listes!$B$37,IF('Frais Forfaitaires'!$E51&lt;=Listes!$B$48,('Frais Forfaitaires'!$E51*(VLOOKUP('Frais Forfaitaires'!$D51,Listes!$A$49:$E$55,2,FALSE))),IF('Frais Forfaitaires'!$E51&gt;Listes!$D$48,('Frais Forfaitaires'!$E51*(VLOOKUP('Frais Forfaitaires'!$D51,Listes!$A$49:$E$55,5,FALSE))),('Frais Forfaitaires'!$E51*(VLOOKUP('Frais Forfaitaires'!$D51,Listes!$A$49:$E$55,3,FALSE)))+(VLOOKUP('Frais Forfaitaires'!$D51,Listes!$A$49:$E$55,4,FALSE))))))</f>
        <v/>
      </c>
      <c r="L51" s="39" t="str">
        <f>IF($G51="","",IF($C51=Listes!$B$40,Listes!$I$37,IF($C51=Listes!$B$41,(VLOOKUP('Frais Forfaitaires'!$F51,Listes!$E$37:$F$42,2,FALSE)),IF($C51=Listes!$B$39,IF('Frais Forfaitaires'!$E51&lt;=Listes!$A$70,'Frais Forfaitaires'!$E51*Listes!$A$71,IF('Frais Forfaitaires'!$E51&gt;Listes!$D$70,'Frais Forfaitaires'!$E51*Listes!$D$71,(('Frais Forfaitaires'!$E51*Listes!$B$71)+Listes!$C$71)))))))</f>
        <v/>
      </c>
      <c r="M51" s="40" t="str">
        <f t="shared" si="1"/>
        <v/>
      </c>
      <c r="N51" s="125"/>
    </row>
    <row r="52" spans="1:14" ht="20.100000000000001" customHeight="1" x14ac:dyDescent="0.25">
      <c r="A52" s="27">
        <v>47</v>
      </c>
      <c r="B52" s="118"/>
      <c r="C52" s="118"/>
      <c r="D52" s="118"/>
      <c r="E52" s="118"/>
      <c r="F52" s="118"/>
      <c r="G52" s="50" t="str">
        <f>IF(C52="","",IF(C52="","",(VLOOKUP(C52,Listes!$B$37:$C$41,2,FALSE))))</f>
        <v/>
      </c>
      <c r="H52" s="118" t="str">
        <f t="shared" si="2"/>
        <v/>
      </c>
      <c r="I52" s="40" t="str">
        <f>IF(G52="","",IF(G52="","",(VLOOKUP(G52,Listes!$C$37:$D$41,2,FALSE))))</f>
        <v/>
      </c>
      <c r="J52" s="39" t="str">
        <f>IF($G52="","",IF($C52=Listes!$B$38,IF('Frais Forfaitaires'!$E52&lt;=Listes!$B$59,('Frais Forfaitaires'!$E52*(VLOOKUP('Frais Forfaitaires'!$D52,Listes!$A$60:$E$66,2,FALSE))),IF('Frais Forfaitaires'!$E52&gt;Listes!$E$59,('Frais Forfaitaires'!$E52*(VLOOKUP('Frais Forfaitaires'!$D52,Listes!$A$60:$E$66,5,FALSE))),('Frais Forfaitaires'!$E52*(VLOOKUP('Frais Forfaitaires'!$D52,Listes!$A$60:$E$66,3,FALSE)))+(VLOOKUP('Frais Forfaitaires'!$D52,Listes!$A$60:$E$66,4,FALSE))))))</f>
        <v/>
      </c>
      <c r="K52" s="39" t="str">
        <f>IF($G52="","",IF($C52=Listes!$B$37,IF('Frais Forfaitaires'!$E52&lt;=Listes!$B$48,('Frais Forfaitaires'!$E52*(VLOOKUP('Frais Forfaitaires'!$D52,Listes!$A$49:$E$55,2,FALSE))),IF('Frais Forfaitaires'!$E52&gt;Listes!$D$48,('Frais Forfaitaires'!$E52*(VLOOKUP('Frais Forfaitaires'!$D52,Listes!$A$49:$E$55,5,FALSE))),('Frais Forfaitaires'!$E52*(VLOOKUP('Frais Forfaitaires'!$D52,Listes!$A$49:$E$55,3,FALSE)))+(VLOOKUP('Frais Forfaitaires'!$D52,Listes!$A$49:$E$55,4,FALSE))))))</f>
        <v/>
      </c>
      <c r="L52" s="39" t="str">
        <f>IF($G52="","",IF($C52=Listes!$B$40,Listes!$I$37,IF($C52=Listes!$B$41,(VLOOKUP('Frais Forfaitaires'!$F52,Listes!$E$37:$F$42,2,FALSE)),IF($C52=Listes!$B$39,IF('Frais Forfaitaires'!$E52&lt;=Listes!$A$70,'Frais Forfaitaires'!$E52*Listes!$A$71,IF('Frais Forfaitaires'!$E52&gt;Listes!$D$70,'Frais Forfaitaires'!$E52*Listes!$D$71,(('Frais Forfaitaires'!$E52*Listes!$B$71)+Listes!$C$71)))))))</f>
        <v/>
      </c>
      <c r="M52" s="40" t="str">
        <f t="shared" si="1"/>
        <v/>
      </c>
      <c r="N52" s="125"/>
    </row>
    <row r="53" spans="1:14" ht="20.100000000000001" customHeight="1" x14ac:dyDescent="0.25">
      <c r="A53" s="27">
        <v>48</v>
      </c>
      <c r="B53" s="118"/>
      <c r="C53" s="118"/>
      <c r="D53" s="118"/>
      <c r="E53" s="118"/>
      <c r="F53" s="118"/>
      <c r="G53" s="50" t="str">
        <f>IF(C53="","",IF(C53="","",(VLOOKUP(C53,Listes!$B$37:$C$41,2,FALSE))))</f>
        <v/>
      </c>
      <c r="H53" s="118" t="str">
        <f t="shared" si="2"/>
        <v/>
      </c>
      <c r="I53" s="40" t="str">
        <f>IF(G53="","",IF(G53="","",(VLOOKUP(G53,Listes!$C$37:$D$41,2,FALSE))))</f>
        <v/>
      </c>
      <c r="J53" s="39" t="str">
        <f>IF($G53="","",IF($C53=Listes!$B$38,IF('Frais Forfaitaires'!$E53&lt;=Listes!$B$59,('Frais Forfaitaires'!$E53*(VLOOKUP('Frais Forfaitaires'!$D53,Listes!$A$60:$E$66,2,FALSE))),IF('Frais Forfaitaires'!$E53&gt;Listes!$E$59,('Frais Forfaitaires'!$E53*(VLOOKUP('Frais Forfaitaires'!$D53,Listes!$A$60:$E$66,5,FALSE))),('Frais Forfaitaires'!$E53*(VLOOKUP('Frais Forfaitaires'!$D53,Listes!$A$60:$E$66,3,FALSE)))+(VLOOKUP('Frais Forfaitaires'!$D53,Listes!$A$60:$E$66,4,FALSE))))))</f>
        <v/>
      </c>
      <c r="K53" s="39" t="str">
        <f>IF($G53="","",IF($C53=Listes!$B$37,IF('Frais Forfaitaires'!$E53&lt;=Listes!$B$48,('Frais Forfaitaires'!$E53*(VLOOKUP('Frais Forfaitaires'!$D53,Listes!$A$49:$E$55,2,FALSE))),IF('Frais Forfaitaires'!$E53&gt;Listes!$D$48,('Frais Forfaitaires'!$E53*(VLOOKUP('Frais Forfaitaires'!$D53,Listes!$A$49:$E$55,5,FALSE))),('Frais Forfaitaires'!$E53*(VLOOKUP('Frais Forfaitaires'!$D53,Listes!$A$49:$E$55,3,FALSE)))+(VLOOKUP('Frais Forfaitaires'!$D53,Listes!$A$49:$E$55,4,FALSE))))))</f>
        <v/>
      </c>
      <c r="L53" s="39" t="str">
        <f>IF($G53="","",IF($C53=Listes!$B$40,Listes!$I$37,IF($C53=Listes!$B$41,(VLOOKUP('Frais Forfaitaires'!$F53,Listes!$E$37:$F$42,2,FALSE)),IF($C53=Listes!$B$39,IF('Frais Forfaitaires'!$E53&lt;=Listes!$A$70,'Frais Forfaitaires'!$E53*Listes!$A$71,IF('Frais Forfaitaires'!$E53&gt;Listes!$D$70,'Frais Forfaitaires'!$E53*Listes!$D$71,(('Frais Forfaitaires'!$E53*Listes!$B$71)+Listes!$C$71)))))))</f>
        <v/>
      </c>
      <c r="M53" s="40" t="str">
        <f t="shared" si="1"/>
        <v/>
      </c>
      <c r="N53" s="125"/>
    </row>
    <row r="54" spans="1:14" ht="20.100000000000001" customHeight="1" x14ac:dyDescent="0.25">
      <c r="A54" s="27">
        <v>49</v>
      </c>
      <c r="B54" s="118"/>
      <c r="C54" s="118"/>
      <c r="D54" s="118"/>
      <c r="E54" s="118"/>
      <c r="F54" s="118"/>
      <c r="G54" s="50" t="str">
        <f>IF(C54="","",IF(C54="","",(VLOOKUP(C54,Listes!$B$37:$C$41,2,FALSE))))</f>
        <v/>
      </c>
      <c r="H54" s="118" t="str">
        <f t="shared" si="2"/>
        <v/>
      </c>
      <c r="I54" s="40" t="str">
        <f>IF(G54="","",IF(G54="","",(VLOOKUP(G54,Listes!$C$37:$D$41,2,FALSE))))</f>
        <v/>
      </c>
      <c r="J54" s="39" t="str">
        <f>IF($G54="","",IF($C54=Listes!$B$38,IF('Frais Forfaitaires'!$E54&lt;=Listes!$B$59,('Frais Forfaitaires'!$E54*(VLOOKUP('Frais Forfaitaires'!$D54,Listes!$A$60:$E$66,2,FALSE))),IF('Frais Forfaitaires'!$E54&gt;Listes!$E$59,('Frais Forfaitaires'!$E54*(VLOOKUP('Frais Forfaitaires'!$D54,Listes!$A$60:$E$66,5,FALSE))),('Frais Forfaitaires'!$E54*(VLOOKUP('Frais Forfaitaires'!$D54,Listes!$A$60:$E$66,3,FALSE)))+(VLOOKUP('Frais Forfaitaires'!$D54,Listes!$A$60:$E$66,4,FALSE))))))</f>
        <v/>
      </c>
      <c r="K54" s="39" t="str">
        <f>IF($G54="","",IF($C54=Listes!$B$37,IF('Frais Forfaitaires'!$E54&lt;=Listes!$B$48,('Frais Forfaitaires'!$E54*(VLOOKUP('Frais Forfaitaires'!$D54,Listes!$A$49:$E$55,2,FALSE))),IF('Frais Forfaitaires'!$E54&gt;Listes!$D$48,('Frais Forfaitaires'!$E54*(VLOOKUP('Frais Forfaitaires'!$D54,Listes!$A$49:$E$55,5,FALSE))),('Frais Forfaitaires'!$E54*(VLOOKUP('Frais Forfaitaires'!$D54,Listes!$A$49:$E$55,3,FALSE)))+(VLOOKUP('Frais Forfaitaires'!$D54,Listes!$A$49:$E$55,4,FALSE))))))</f>
        <v/>
      </c>
      <c r="L54" s="39" t="str">
        <f>IF($G54="","",IF($C54=Listes!$B$40,Listes!$I$37,IF($C54=Listes!$B$41,(VLOOKUP('Frais Forfaitaires'!$F54,Listes!$E$37:$F$42,2,FALSE)),IF($C54=Listes!$B$39,IF('Frais Forfaitaires'!$E54&lt;=Listes!$A$70,'Frais Forfaitaires'!$E54*Listes!$A$71,IF('Frais Forfaitaires'!$E54&gt;Listes!$D$70,'Frais Forfaitaires'!$E54*Listes!$D$71,(('Frais Forfaitaires'!$E54*Listes!$B$71)+Listes!$C$71)))))))</f>
        <v/>
      </c>
      <c r="M54" s="40" t="str">
        <f t="shared" si="1"/>
        <v/>
      </c>
      <c r="N54" s="125"/>
    </row>
    <row r="55" spans="1:14" ht="20.100000000000001" customHeight="1" x14ac:dyDescent="0.25">
      <c r="A55" s="27">
        <v>50</v>
      </c>
      <c r="B55" s="118"/>
      <c r="C55" s="118"/>
      <c r="D55" s="118"/>
      <c r="E55" s="118"/>
      <c r="F55" s="118"/>
      <c r="G55" s="50" t="str">
        <f>IF(C55="","",IF(C55="","",(VLOOKUP(C55,Listes!$B$37:$C$41,2,FALSE))))</f>
        <v/>
      </c>
      <c r="H55" s="118" t="str">
        <f t="shared" si="2"/>
        <v/>
      </c>
      <c r="I55" s="40" t="str">
        <f>IF(G55="","",IF(G55="","",(VLOOKUP(G55,Listes!$C$37:$D$41,2,FALSE))))</f>
        <v/>
      </c>
      <c r="J55" s="39" t="str">
        <f>IF($G55="","",IF($C55=Listes!$B$38,IF('Frais Forfaitaires'!$E55&lt;=Listes!$B$59,('Frais Forfaitaires'!$E55*(VLOOKUP('Frais Forfaitaires'!$D55,Listes!$A$60:$E$66,2,FALSE))),IF('Frais Forfaitaires'!$E55&gt;Listes!$E$59,('Frais Forfaitaires'!$E55*(VLOOKUP('Frais Forfaitaires'!$D55,Listes!$A$60:$E$66,5,FALSE))),('Frais Forfaitaires'!$E55*(VLOOKUP('Frais Forfaitaires'!$D55,Listes!$A$60:$E$66,3,FALSE)))+(VLOOKUP('Frais Forfaitaires'!$D55,Listes!$A$60:$E$66,4,FALSE))))))</f>
        <v/>
      </c>
      <c r="K55" s="39" t="str">
        <f>IF($G55="","",IF($C55=Listes!$B$37,IF('Frais Forfaitaires'!$E55&lt;=Listes!$B$48,('Frais Forfaitaires'!$E55*(VLOOKUP('Frais Forfaitaires'!$D55,Listes!$A$49:$E$55,2,FALSE))),IF('Frais Forfaitaires'!$E55&gt;Listes!$D$48,('Frais Forfaitaires'!$E55*(VLOOKUP('Frais Forfaitaires'!$D55,Listes!$A$49:$E$55,5,FALSE))),('Frais Forfaitaires'!$E55*(VLOOKUP('Frais Forfaitaires'!$D55,Listes!$A$49:$E$55,3,FALSE)))+(VLOOKUP('Frais Forfaitaires'!$D55,Listes!$A$49:$E$55,4,FALSE))))))</f>
        <v/>
      </c>
      <c r="L55" s="39" t="str">
        <f>IF($G55="","",IF($C55=Listes!$B$40,Listes!$I$37,IF($C55=Listes!$B$41,(VLOOKUP('Frais Forfaitaires'!$F55,Listes!$E$37:$F$42,2,FALSE)),IF($C55=Listes!$B$39,IF('Frais Forfaitaires'!$E55&lt;=Listes!$A$70,'Frais Forfaitaires'!$E55*Listes!$A$71,IF('Frais Forfaitaires'!$E55&gt;Listes!$D$70,'Frais Forfaitaires'!$E55*Listes!$D$71,(('Frais Forfaitaires'!$E55*Listes!$B$71)+Listes!$C$71)))))))</f>
        <v/>
      </c>
      <c r="M55" s="40" t="str">
        <f t="shared" si="1"/>
        <v/>
      </c>
      <c r="N55" s="125"/>
    </row>
    <row r="56" spans="1:14" ht="20.100000000000001" customHeight="1" x14ac:dyDescent="0.25">
      <c r="A56" s="27">
        <v>51</v>
      </c>
      <c r="B56" s="118"/>
      <c r="C56" s="118"/>
      <c r="D56" s="118"/>
      <c r="E56" s="118"/>
      <c r="F56" s="118"/>
      <c r="G56" s="50" t="str">
        <f>IF(C56="","",IF(C56="","",(VLOOKUP(C56,Listes!$B$37:$C$41,2,FALSE))))</f>
        <v/>
      </c>
      <c r="H56" s="118" t="str">
        <f t="shared" si="2"/>
        <v/>
      </c>
      <c r="I56" s="40" t="str">
        <f>IF(G56="","",IF(G56="","",(VLOOKUP(G56,Listes!$C$37:$D$41,2,FALSE))))</f>
        <v/>
      </c>
      <c r="J56" s="39" t="str">
        <f>IF($G56="","",IF($C56=Listes!$B$38,IF('Frais Forfaitaires'!$E56&lt;=Listes!$B$59,('Frais Forfaitaires'!$E56*(VLOOKUP('Frais Forfaitaires'!$D56,Listes!$A$60:$E$66,2,FALSE))),IF('Frais Forfaitaires'!$E56&gt;Listes!$E$59,('Frais Forfaitaires'!$E56*(VLOOKUP('Frais Forfaitaires'!$D56,Listes!$A$60:$E$66,5,FALSE))),('Frais Forfaitaires'!$E56*(VLOOKUP('Frais Forfaitaires'!$D56,Listes!$A$60:$E$66,3,FALSE)))+(VLOOKUP('Frais Forfaitaires'!$D56,Listes!$A$60:$E$66,4,FALSE))))))</f>
        <v/>
      </c>
      <c r="K56" s="39" t="str">
        <f>IF($G56="","",IF($C56=Listes!$B$37,IF('Frais Forfaitaires'!$E56&lt;=Listes!$B$48,('Frais Forfaitaires'!$E56*(VLOOKUP('Frais Forfaitaires'!$D56,Listes!$A$49:$E$55,2,FALSE))),IF('Frais Forfaitaires'!$E56&gt;Listes!$D$48,('Frais Forfaitaires'!$E56*(VLOOKUP('Frais Forfaitaires'!$D56,Listes!$A$49:$E$55,5,FALSE))),('Frais Forfaitaires'!$E56*(VLOOKUP('Frais Forfaitaires'!$D56,Listes!$A$49:$E$55,3,FALSE)))+(VLOOKUP('Frais Forfaitaires'!$D56,Listes!$A$49:$E$55,4,FALSE))))))</f>
        <v/>
      </c>
      <c r="L56" s="39" t="str">
        <f>IF($G56="","",IF($C56=Listes!$B$40,Listes!$I$37,IF($C56=Listes!$B$41,(VLOOKUP('Frais Forfaitaires'!$F56,Listes!$E$37:$F$42,2,FALSE)),IF($C56=Listes!$B$39,IF('Frais Forfaitaires'!$E56&lt;=Listes!$A$70,'Frais Forfaitaires'!$E56*Listes!$A$71,IF('Frais Forfaitaires'!$E56&gt;Listes!$D$70,'Frais Forfaitaires'!$E56*Listes!$D$71,(('Frais Forfaitaires'!$E56*Listes!$B$71)+Listes!$C$71)))))))</f>
        <v/>
      </c>
      <c r="M56" s="40" t="str">
        <f t="shared" si="1"/>
        <v/>
      </c>
      <c r="N56" s="125"/>
    </row>
    <row r="57" spans="1:14" ht="20.100000000000001" customHeight="1" x14ac:dyDescent="0.25">
      <c r="A57" s="27">
        <v>52</v>
      </c>
      <c r="B57" s="118"/>
      <c r="C57" s="118"/>
      <c r="D57" s="118"/>
      <c r="E57" s="118"/>
      <c r="F57" s="118"/>
      <c r="G57" s="50" t="str">
        <f>IF(C57="","",IF(C57="","",(VLOOKUP(C57,Listes!$B$37:$C$41,2,FALSE))))</f>
        <v/>
      </c>
      <c r="H57" s="118" t="str">
        <f t="shared" si="2"/>
        <v/>
      </c>
      <c r="I57" s="40" t="str">
        <f>IF(G57="","",IF(G57="","",(VLOOKUP(G57,Listes!$C$37:$D$41,2,FALSE))))</f>
        <v/>
      </c>
      <c r="J57" s="39" t="str">
        <f>IF($G57="","",IF($C57=Listes!$B$38,IF('Frais Forfaitaires'!$E57&lt;=Listes!$B$59,('Frais Forfaitaires'!$E57*(VLOOKUP('Frais Forfaitaires'!$D57,Listes!$A$60:$E$66,2,FALSE))),IF('Frais Forfaitaires'!$E57&gt;Listes!$E$59,('Frais Forfaitaires'!$E57*(VLOOKUP('Frais Forfaitaires'!$D57,Listes!$A$60:$E$66,5,FALSE))),('Frais Forfaitaires'!$E57*(VLOOKUP('Frais Forfaitaires'!$D57,Listes!$A$60:$E$66,3,FALSE)))+(VLOOKUP('Frais Forfaitaires'!$D57,Listes!$A$60:$E$66,4,FALSE))))))</f>
        <v/>
      </c>
      <c r="K57" s="39" t="str">
        <f>IF($G57="","",IF($C57=Listes!$B$37,IF('Frais Forfaitaires'!$E57&lt;=Listes!$B$48,('Frais Forfaitaires'!$E57*(VLOOKUP('Frais Forfaitaires'!$D57,Listes!$A$49:$E$55,2,FALSE))),IF('Frais Forfaitaires'!$E57&gt;Listes!$D$48,('Frais Forfaitaires'!$E57*(VLOOKUP('Frais Forfaitaires'!$D57,Listes!$A$49:$E$55,5,FALSE))),('Frais Forfaitaires'!$E57*(VLOOKUP('Frais Forfaitaires'!$D57,Listes!$A$49:$E$55,3,FALSE)))+(VLOOKUP('Frais Forfaitaires'!$D57,Listes!$A$49:$E$55,4,FALSE))))))</f>
        <v/>
      </c>
      <c r="L57" s="39" t="str">
        <f>IF($G57="","",IF($C57=Listes!$B$40,Listes!$I$37,IF($C57=Listes!$B$41,(VLOOKUP('Frais Forfaitaires'!$F57,Listes!$E$37:$F$42,2,FALSE)),IF($C57=Listes!$B$39,IF('Frais Forfaitaires'!$E57&lt;=Listes!$A$70,'Frais Forfaitaires'!$E57*Listes!$A$71,IF('Frais Forfaitaires'!$E57&gt;Listes!$D$70,'Frais Forfaitaires'!$E57*Listes!$D$71,(('Frais Forfaitaires'!$E57*Listes!$B$71)+Listes!$C$71)))))))</f>
        <v/>
      </c>
      <c r="M57" s="40" t="str">
        <f t="shared" si="1"/>
        <v/>
      </c>
      <c r="N57" s="125"/>
    </row>
    <row r="58" spans="1:14" ht="20.100000000000001" customHeight="1" x14ac:dyDescent="0.25">
      <c r="A58" s="27">
        <v>53</v>
      </c>
      <c r="B58" s="118"/>
      <c r="C58" s="118"/>
      <c r="D58" s="118"/>
      <c r="E58" s="118"/>
      <c r="F58" s="118"/>
      <c r="G58" s="50" t="str">
        <f>IF(C58="","",IF(C58="","",(VLOOKUP(C58,Listes!$B$37:$C$41,2,FALSE))))</f>
        <v/>
      </c>
      <c r="H58" s="118" t="str">
        <f t="shared" si="2"/>
        <v/>
      </c>
      <c r="I58" s="40" t="str">
        <f>IF(G58="","",IF(G58="","",(VLOOKUP(G58,Listes!$C$37:$D$41,2,FALSE))))</f>
        <v/>
      </c>
      <c r="J58" s="39" t="str">
        <f>IF($G58="","",IF($C58=Listes!$B$38,IF('Frais Forfaitaires'!$E58&lt;=Listes!$B$59,('Frais Forfaitaires'!$E58*(VLOOKUP('Frais Forfaitaires'!$D58,Listes!$A$60:$E$66,2,FALSE))),IF('Frais Forfaitaires'!$E58&gt;Listes!$E$59,('Frais Forfaitaires'!$E58*(VLOOKUP('Frais Forfaitaires'!$D58,Listes!$A$60:$E$66,5,FALSE))),('Frais Forfaitaires'!$E58*(VLOOKUP('Frais Forfaitaires'!$D58,Listes!$A$60:$E$66,3,FALSE)))+(VLOOKUP('Frais Forfaitaires'!$D58,Listes!$A$60:$E$66,4,FALSE))))))</f>
        <v/>
      </c>
      <c r="K58" s="39" t="str">
        <f>IF($G58="","",IF($C58=Listes!$B$37,IF('Frais Forfaitaires'!$E58&lt;=Listes!$B$48,('Frais Forfaitaires'!$E58*(VLOOKUP('Frais Forfaitaires'!$D58,Listes!$A$49:$E$55,2,FALSE))),IF('Frais Forfaitaires'!$E58&gt;Listes!$D$48,('Frais Forfaitaires'!$E58*(VLOOKUP('Frais Forfaitaires'!$D58,Listes!$A$49:$E$55,5,FALSE))),('Frais Forfaitaires'!$E58*(VLOOKUP('Frais Forfaitaires'!$D58,Listes!$A$49:$E$55,3,FALSE)))+(VLOOKUP('Frais Forfaitaires'!$D58,Listes!$A$49:$E$55,4,FALSE))))))</f>
        <v/>
      </c>
      <c r="L58" s="39" t="str">
        <f>IF($G58="","",IF($C58=Listes!$B$40,Listes!$I$37,IF($C58=Listes!$B$41,(VLOOKUP('Frais Forfaitaires'!$F58,Listes!$E$37:$F$42,2,FALSE)),IF($C58=Listes!$B$39,IF('Frais Forfaitaires'!$E58&lt;=Listes!$A$70,'Frais Forfaitaires'!$E58*Listes!$A$71,IF('Frais Forfaitaires'!$E58&gt;Listes!$D$70,'Frais Forfaitaires'!$E58*Listes!$D$71,(('Frais Forfaitaires'!$E58*Listes!$B$71)+Listes!$C$71)))))))</f>
        <v/>
      </c>
      <c r="M58" s="40" t="str">
        <f t="shared" si="1"/>
        <v/>
      </c>
      <c r="N58" s="125"/>
    </row>
    <row r="59" spans="1:14" ht="20.100000000000001" customHeight="1" x14ac:dyDescent="0.25">
      <c r="A59" s="27">
        <v>54</v>
      </c>
      <c r="B59" s="118"/>
      <c r="C59" s="118"/>
      <c r="D59" s="118"/>
      <c r="E59" s="118"/>
      <c r="F59" s="118"/>
      <c r="G59" s="50" t="str">
        <f>IF(C59="","",IF(C59="","",(VLOOKUP(C59,Listes!$B$37:$C$41,2,FALSE))))</f>
        <v/>
      </c>
      <c r="H59" s="118" t="str">
        <f t="shared" si="2"/>
        <v/>
      </c>
      <c r="I59" s="40" t="str">
        <f>IF(G59="","",IF(G59="","",(VLOOKUP(G59,Listes!$C$37:$D$41,2,FALSE))))</f>
        <v/>
      </c>
      <c r="J59" s="39" t="str">
        <f>IF($G59="","",IF($C59=Listes!$B$38,IF('Frais Forfaitaires'!$E59&lt;=Listes!$B$59,('Frais Forfaitaires'!$E59*(VLOOKUP('Frais Forfaitaires'!$D59,Listes!$A$60:$E$66,2,FALSE))),IF('Frais Forfaitaires'!$E59&gt;Listes!$E$59,('Frais Forfaitaires'!$E59*(VLOOKUP('Frais Forfaitaires'!$D59,Listes!$A$60:$E$66,5,FALSE))),('Frais Forfaitaires'!$E59*(VLOOKUP('Frais Forfaitaires'!$D59,Listes!$A$60:$E$66,3,FALSE)))+(VLOOKUP('Frais Forfaitaires'!$D59,Listes!$A$60:$E$66,4,FALSE))))))</f>
        <v/>
      </c>
      <c r="K59" s="39" t="str">
        <f>IF($G59="","",IF($C59=Listes!$B$37,IF('Frais Forfaitaires'!$E59&lt;=Listes!$B$48,('Frais Forfaitaires'!$E59*(VLOOKUP('Frais Forfaitaires'!$D59,Listes!$A$49:$E$55,2,FALSE))),IF('Frais Forfaitaires'!$E59&gt;Listes!$D$48,('Frais Forfaitaires'!$E59*(VLOOKUP('Frais Forfaitaires'!$D59,Listes!$A$49:$E$55,5,FALSE))),('Frais Forfaitaires'!$E59*(VLOOKUP('Frais Forfaitaires'!$D59,Listes!$A$49:$E$55,3,FALSE)))+(VLOOKUP('Frais Forfaitaires'!$D59,Listes!$A$49:$E$55,4,FALSE))))))</f>
        <v/>
      </c>
      <c r="L59" s="39" t="str">
        <f>IF($G59="","",IF($C59=Listes!$B$40,Listes!$I$37,IF($C59=Listes!$B$41,(VLOOKUP('Frais Forfaitaires'!$F59,Listes!$E$37:$F$42,2,FALSE)),IF($C59=Listes!$B$39,IF('Frais Forfaitaires'!$E59&lt;=Listes!$A$70,'Frais Forfaitaires'!$E59*Listes!$A$71,IF('Frais Forfaitaires'!$E59&gt;Listes!$D$70,'Frais Forfaitaires'!$E59*Listes!$D$71,(('Frais Forfaitaires'!$E59*Listes!$B$71)+Listes!$C$71)))))))</f>
        <v/>
      </c>
      <c r="M59" s="40" t="str">
        <f t="shared" si="1"/>
        <v/>
      </c>
      <c r="N59" s="125"/>
    </row>
    <row r="60" spans="1:14" ht="20.100000000000001" customHeight="1" x14ac:dyDescent="0.25">
      <c r="A60" s="27">
        <v>55</v>
      </c>
      <c r="B60" s="118"/>
      <c r="C60" s="118"/>
      <c r="D60" s="118"/>
      <c r="E60" s="118"/>
      <c r="F60" s="118"/>
      <c r="G60" s="50" t="str">
        <f>IF(C60="","",IF(C60="","",(VLOOKUP(C60,Listes!$B$37:$C$41,2,FALSE))))</f>
        <v/>
      </c>
      <c r="H60" s="118" t="str">
        <f t="shared" si="2"/>
        <v/>
      </c>
      <c r="I60" s="40" t="str">
        <f>IF(G60="","",IF(G60="","",(VLOOKUP(G60,Listes!$C$37:$D$41,2,FALSE))))</f>
        <v/>
      </c>
      <c r="J60" s="39" t="str">
        <f>IF($G60="","",IF($C60=Listes!$B$38,IF('Frais Forfaitaires'!$E60&lt;=Listes!$B$59,('Frais Forfaitaires'!$E60*(VLOOKUP('Frais Forfaitaires'!$D60,Listes!$A$60:$E$66,2,FALSE))),IF('Frais Forfaitaires'!$E60&gt;Listes!$E$59,('Frais Forfaitaires'!$E60*(VLOOKUP('Frais Forfaitaires'!$D60,Listes!$A$60:$E$66,5,FALSE))),('Frais Forfaitaires'!$E60*(VLOOKUP('Frais Forfaitaires'!$D60,Listes!$A$60:$E$66,3,FALSE)))+(VLOOKUP('Frais Forfaitaires'!$D60,Listes!$A$60:$E$66,4,FALSE))))))</f>
        <v/>
      </c>
      <c r="K60" s="39" t="str">
        <f>IF($G60="","",IF($C60=Listes!$B$37,IF('Frais Forfaitaires'!$E60&lt;=Listes!$B$48,('Frais Forfaitaires'!$E60*(VLOOKUP('Frais Forfaitaires'!$D60,Listes!$A$49:$E$55,2,FALSE))),IF('Frais Forfaitaires'!$E60&gt;Listes!$D$48,('Frais Forfaitaires'!$E60*(VLOOKUP('Frais Forfaitaires'!$D60,Listes!$A$49:$E$55,5,FALSE))),('Frais Forfaitaires'!$E60*(VLOOKUP('Frais Forfaitaires'!$D60,Listes!$A$49:$E$55,3,FALSE)))+(VLOOKUP('Frais Forfaitaires'!$D60,Listes!$A$49:$E$55,4,FALSE))))))</f>
        <v/>
      </c>
      <c r="L60" s="39" t="str">
        <f>IF($G60="","",IF($C60=Listes!$B$40,Listes!$I$37,IF($C60=Listes!$B$41,(VLOOKUP('Frais Forfaitaires'!$F60,Listes!$E$37:$F$42,2,FALSE)),IF($C60=Listes!$B$39,IF('Frais Forfaitaires'!$E60&lt;=Listes!$A$70,'Frais Forfaitaires'!$E60*Listes!$A$71,IF('Frais Forfaitaires'!$E60&gt;Listes!$D$70,'Frais Forfaitaires'!$E60*Listes!$D$71,(('Frais Forfaitaires'!$E60*Listes!$B$71)+Listes!$C$71)))))))</f>
        <v/>
      </c>
      <c r="M60" s="40" t="str">
        <f t="shared" si="1"/>
        <v/>
      </c>
      <c r="N60" s="125"/>
    </row>
    <row r="61" spans="1:14" ht="20.100000000000001" customHeight="1" x14ac:dyDescent="0.25">
      <c r="A61" s="27">
        <v>56</v>
      </c>
      <c r="B61" s="118"/>
      <c r="C61" s="118"/>
      <c r="D61" s="118"/>
      <c r="E61" s="118"/>
      <c r="F61" s="118"/>
      <c r="G61" s="50" t="str">
        <f>IF(C61="","",IF(C61="","",(VLOOKUP(C61,Listes!$B$37:$C$41,2,FALSE))))</f>
        <v/>
      </c>
      <c r="H61" s="118" t="str">
        <f t="shared" si="2"/>
        <v/>
      </c>
      <c r="I61" s="40" t="str">
        <f>IF(G61="","",IF(G61="","",(VLOOKUP(G61,Listes!$C$37:$D$41,2,FALSE))))</f>
        <v/>
      </c>
      <c r="J61" s="39" t="str">
        <f>IF($G61="","",IF($C61=Listes!$B$38,IF('Frais Forfaitaires'!$E61&lt;=Listes!$B$59,('Frais Forfaitaires'!$E61*(VLOOKUP('Frais Forfaitaires'!$D61,Listes!$A$60:$E$66,2,FALSE))),IF('Frais Forfaitaires'!$E61&gt;Listes!$E$59,('Frais Forfaitaires'!$E61*(VLOOKUP('Frais Forfaitaires'!$D61,Listes!$A$60:$E$66,5,FALSE))),('Frais Forfaitaires'!$E61*(VLOOKUP('Frais Forfaitaires'!$D61,Listes!$A$60:$E$66,3,FALSE)))+(VLOOKUP('Frais Forfaitaires'!$D61,Listes!$A$60:$E$66,4,FALSE))))))</f>
        <v/>
      </c>
      <c r="K61" s="39" t="str">
        <f>IF($G61="","",IF($C61=Listes!$B$37,IF('Frais Forfaitaires'!$E61&lt;=Listes!$B$48,('Frais Forfaitaires'!$E61*(VLOOKUP('Frais Forfaitaires'!$D61,Listes!$A$49:$E$55,2,FALSE))),IF('Frais Forfaitaires'!$E61&gt;Listes!$D$48,('Frais Forfaitaires'!$E61*(VLOOKUP('Frais Forfaitaires'!$D61,Listes!$A$49:$E$55,5,FALSE))),('Frais Forfaitaires'!$E61*(VLOOKUP('Frais Forfaitaires'!$D61,Listes!$A$49:$E$55,3,FALSE)))+(VLOOKUP('Frais Forfaitaires'!$D61,Listes!$A$49:$E$55,4,FALSE))))))</f>
        <v/>
      </c>
      <c r="L61" s="39" t="str">
        <f>IF($G61="","",IF($C61=Listes!$B$40,Listes!$I$37,IF($C61=Listes!$B$41,(VLOOKUP('Frais Forfaitaires'!$F61,Listes!$E$37:$F$42,2,FALSE)),IF($C61=Listes!$B$39,IF('Frais Forfaitaires'!$E61&lt;=Listes!$A$70,'Frais Forfaitaires'!$E61*Listes!$A$71,IF('Frais Forfaitaires'!$E61&gt;Listes!$D$70,'Frais Forfaitaires'!$E61*Listes!$D$71,(('Frais Forfaitaires'!$E61*Listes!$B$71)+Listes!$C$71)))))))</f>
        <v/>
      </c>
      <c r="M61" s="40" t="str">
        <f t="shared" si="1"/>
        <v/>
      </c>
      <c r="N61" s="125"/>
    </row>
    <row r="62" spans="1:14" ht="20.100000000000001" customHeight="1" x14ac:dyDescent="0.25">
      <c r="A62" s="27">
        <v>57</v>
      </c>
      <c r="B62" s="118"/>
      <c r="C62" s="118"/>
      <c r="D62" s="118"/>
      <c r="E62" s="118"/>
      <c r="F62" s="118"/>
      <c r="G62" s="50" t="str">
        <f>IF(C62="","",IF(C62="","",(VLOOKUP(C62,Listes!$B$37:$C$41,2,FALSE))))</f>
        <v/>
      </c>
      <c r="H62" s="118" t="str">
        <f t="shared" si="2"/>
        <v/>
      </c>
      <c r="I62" s="40" t="str">
        <f>IF(G62="","",IF(G62="","",(VLOOKUP(G62,Listes!$C$37:$D$41,2,FALSE))))</f>
        <v/>
      </c>
      <c r="J62" s="39" t="str">
        <f>IF($G62="","",IF($C62=Listes!$B$38,IF('Frais Forfaitaires'!$E62&lt;=Listes!$B$59,('Frais Forfaitaires'!$E62*(VLOOKUP('Frais Forfaitaires'!$D62,Listes!$A$60:$E$66,2,FALSE))),IF('Frais Forfaitaires'!$E62&gt;Listes!$E$59,('Frais Forfaitaires'!$E62*(VLOOKUP('Frais Forfaitaires'!$D62,Listes!$A$60:$E$66,5,FALSE))),('Frais Forfaitaires'!$E62*(VLOOKUP('Frais Forfaitaires'!$D62,Listes!$A$60:$E$66,3,FALSE)))+(VLOOKUP('Frais Forfaitaires'!$D62,Listes!$A$60:$E$66,4,FALSE))))))</f>
        <v/>
      </c>
      <c r="K62" s="39" t="str">
        <f>IF($G62="","",IF($C62=Listes!$B$37,IF('Frais Forfaitaires'!$E62&lt;=Listes!$B$48,('Frais Forfaitaires'!$E62*(VLOOKUP('Frais Forfaitaires'!$D62,Listes!$A$49:$E$55,2,FALSE))),IF('Frais Forfaitaires'!$E62&gt;Listes!$D$48,('Frais Forfaitaires'!$E62*(VLOOKUP('Frais Forfaitaires'!$D62,Listes!$A$49:$E$55,5,FALSE))),('Frais Forfaitaires'!$E62*(VLOOKUP('Frais Forfaitaires'!$D62,Listes!$A$49:$E$55,3,FALSE)))+(VLOOKUP('Frais Forfaitaires'!$D62,Listes!$A$49:$E$55,4,FALSE))))))</f>
        <v/>
      </c>
      <c r="L62" s="39" t="str">
        <f>IF($G62="","",IF($C62=Listes!$B$40,Listes!$I$37,IF($C62=Listes!$B$41,(VLOOKUP('Frais Forfaitaires'!$F62,Listes!$E$37:$F$42,2,FALSE)),IF($C62=Listes!$B$39,IF('Frais Forfaitaires'!$E62&lt;=Listes!$A$70,'Frais Forfaitaires'!$E62*Listes!$A$71,IF('Frais Forfaitaires'!$E62&gt;Listes!$D$70,'Frais Forfaitaires'!$E62*Listes!$D$71,(('Frais Forfaitaires'!$E62*Listes!$B$71)+Listes!$C$71)))))))</f>
        <v/>
      </c>
      <c r="M62" s="40" t="str">
        <f t="shared" si="1"/>
        <v/>
      </c>
      <c r="N62" s="125"/>
    </row>
    <row r="63" spans="1:14" ht="20.100000000000001" customHeight="1" x14ac:dyDescent="0.25">
      <c r="A63" s="27">
        <v>58</v>
      </c>
      <c r="B63" s="118"/>
      <c r="C63" s="118"/>
      <c r="D63" s="118"/>
      <c r="E63" s="118"/>
      <c r="F63" s="118"/>
      <c r="G63" s="50" t="str">
        <f>IF(C63="","",IF(C63="","",(VLOOKUP(C63,Listes!$B$37:$C$41,2,FALSE))))</f>
        <v/>
      </c>
      <c r="H63" s="118" t="str">
        <f t="shared" si="2"/>
        <v/>
      </c>
      <c r="I63" s="40" t="str">
        <f>IF(G63="","",IF(G63="","",(VLOOKUP(G63,Listes!$C$37:$D$41,2,FALSE))))</f>
        <v/>
      </c>
      <c r="J63" s="39" t="str">
        <f>IF($G63="","",IF($C63=Listes!$B$38,IF('Frais Forfaitaires'!$E63&lt;=Listes!$B$59,('Frais Forfaitaires'!$E63*(VLOOKUP('Frais Forfaitaires'!$D63,Listes!$A$60:$E$66,2,FALSE))),IF('Frais Forfaitaires'!$E63&gt;Listes!$E$59,('Frais Forfaitaires'!$E63*(VLOOKUP('Frais Forfaitaires'!$D63,Listes!$A$60:$E$66,5,FALSE))),('Frais Forfaitaires'!$E63*(VLOOKUP('Frais Forfaitaires'!$D63,Listes!$A$60:$E$66,3,FALSE)))+(VLOOKUP('Frais Forfaitaires'!$D63,Listes!$A$60:$E$66,4,FALSE))))))</f>
        <v/>
      </c>
      <c r="K63" s="39" t="str">
        <f>IF($G63="","",IF($C63=Listes!$B$37,IF('Frais Forfaitaires'!$E63&lt;=Listes!$B$48,('Frais Forfaitaires'!$E63*(VLOOKUP('Frais Forfaitaires'!$D63,Listes!$A$49:$E$55,2,FALSE))),IF('Frais Forfaitaires'!$E63&gt;Listes!$D$48,('Frais Forfaitaires'!$E63*(VLOOKUP('Frais Forfaitaires'!$D63,Listes!$A$49:$E$55,5,FALSE))),('Frais Forfaitaires'!$E63*(VLOOKUP('Frais Forfaitaires'!$D63,Listes!$A$49:$E$55,3,FALSE)))+(VLOOKUP('Frais Forfaitaires'!$D63,Listes!$A$49:$E$55,4,FALSE))))))</f>
        <v/>
      </c>
      <c r="L63" s="39" t="str">
        <f>IF($G63="","",IF($C63=Listes!$B$40,Listes!$I$37,IF($C63=Listes!$B$41,(VLOOKUP('Frais Forfaitaires'!$F63,Listes!$E$37:$F$42,2,FALSE)),IF($C63=Listes!$B$39,IF('Frais Forfaitaires'!$E63&lt;=Listes!$A$70,'Frais Forfaitaires'!$E63*Listes!$A$71,IF('Frais Forfaitaires'!$E63&gt;Listes!$D$70,'Frais Forfaitaires'!$E63*Listes!$D$71,(('Frais Forfaitaires'!$E63*Listes!$B$71)+Listes!$C$71)))))))</f>
        <v/>
      </c>
      <c r="M63" s="40" t="str">
        <f t="shared" si="1"/>
        <v/>
      </c>
      <c r="N63" s="125"/>
    </row>
    <row r="64" spans="1:14" ht="20.100000000000001" customHeight="1" x14ac:dyDescent="0.25">
      <c r="A64" s="27">
        <v>59</v>
      </c>
      <c r="B64" s="118"/>
      <c r="C64" s="118"/>
      <c r="D64" s="118"/>
      <c r="E64" s="118"/>
      <c r="F64" s="118"/>
      <c r="G64" s="50" t="str">
        <f>IF(C64="","",IF(C64="","",(VLOOKUP(C64,Listes!$B$37:$C$41,2,FALSE))))</f>
        <v/>
      </c>
      <c r="H64" s="118" t="str">
        <f t="shared" si="2"/>
        <v/>
      </c>
      <c r="I64" s="40" t="str">
        <f>IF(G64="","",IF(G64="","",(VLOOKUP(G64,Listes!$C$37:$D$41,2,FALSE))))</f>
        <v/>
      </c>
      <c r="J64" s="39" t="str">
        <f>IF($G64="","",IF($C64=Listes!$B$38,IF('Frais Forfaitaires'!$E64&lt;=Listes!$B$59,('Frais Forfaitaires'!$E64*(VLOOKUP('Frais Forfaitaires'!$D64,Listes!$A$60:$E$66,2,FALSE))),IF('Frais Forfaitaires'!$E64&gt;Listes!$E$59,('Frais Forfaitaires'!$E64*(VLOOKUP('Frais Forfaitaires'!$D64,Listes!$A$60:$E$66,5,FALSE))),('Frais Forfaitaires'!$E64*(VLOOKUP('Frais Forfaitaires'!$D64,Listes!$A$60:$E$66,3,FALSE)))+(VLOOKUP('Frais Forfaitaires'!$D64,Listes!$A$60:$E$66,4,FALSE))))))</f>
        <v/>
      </c>
      <c r="K64" s="39" t="str">
        <f>IF($G64="","",IF($C64=Listes!$B$37,IF('Frais Forfaitaires'!$E64&lt;=Listes!$B$48,('Frais Forfaitaires'!$E64*(VLOOKUP('Frais Forfaitaires'!$D64,Listes!$A$49:$E$55,2,FALSE))),IF('Frais Forfaitaires'!$E64&gt;Listes!$D$48,('Frais Forfaitaires'!$E64*(VLOOKUP('Frais Forfaitaires'!$D64,Listes!$A$49:$E$55,5,FALSE))),('Frais Forfaitaires'!$E64*(VLOOKUP('Frais Forfaitaires'!$D64,Listes!$A$49:$E$55,3,FALSE)))+(VLOOKUP('Frais Forfaitaires'!$D64,Listes!$A$49:$E$55,4,FALSE))))))</f>
        <v/>
      </c>
      <c r="L64" s="39" t="str">
        <f>IF($G64="","",IF($C64=Listes!$B$40,Listes!$I$37,IF($C64=Listes!$B$41,(VLOOKUP('Frais Forfaitaires'!$F64,Listes!$E$37:$F$42,2,FALSE)),IF($C64=Listes!$B$39,IF('Frais Forfaitaires'!$E64&lt;=Listes!$A$70,'Frais Forfaitaires'!$E64*Listes!$A$71,IF('Frais Forfaitaires'!$E64&gt;Listes!$D$70,'Frais Forfaitaires'!$E64*Listes!$D$71,(('Frais Forfaitaires'!$E64*Listes!$B$71)+Listes!$C$71)))))))</f>
        <v/>
      </c>
      <c r="M64" s="40" t="str">
        <f t="shared" si="1"/>
        <v/>
      </c>
      <c r="N64" s="125"/>
    </row>
    <row r="65" spans="1:14" ht="20.100000000000001" customHeight="1" x14ac:dyDescent="0.25">
      <c r="A65" s="27">
        <v>60</v>
      </c>
      <c r="B65" s="118"/>
      <c r="C65" s="118"/>
      <c r="D65" s="118"/>
      <c r="E65" s="118"/>
      <c r="F65" s="118"/>
      <c r="G65" s="50" t="str">
        <f>IF(C65="","",IF(C65="","",(VLOOKUP(C65,Listes!$B$37:$C$41,2,FALSE))))</f>
        <v/>
      </c>
      <c r="H65" s="118" t="str">
        <f t="shared" si="2"/>
        <v/>
      </c>
      <c r="I65" s="40" t="str">
        <f>IF(G65="","",IF(G65="","",(VLOOKUP(G65,Listes!$C$37:$D$41,2,FALSE))))</f>
        <v/>
      </c>
      <c r="J65" s="39" t="str">
        <f>IF($G65="","",IF($C65=Listes!$B$38,IF('Frais Forfaitaires'!$E65&lt;=Listes!$B$59,('Frais Forfaitaires'!$E65*(VLOOKUP('Frais Forfaitaires'!$D65,Listes!$A$60:$E$66,2,FALSE))),IF('Frais Forfaitaires'!$E65&gt;Listes!$E$59,('Frais Forfaitaires'!$E65*(VLOOKUP('Frais Forfaitaires'!$D65,Listes!$A$60:$E$66,5,FALSE))),('Frais Forfaitaires'!$E65*(VLOOKUP('Frais Forfaitaires'!$D65,Listes!$A$60:$E$66,3,FALSE)))+(VLOOKUP('Frais Forfaitaires'!$D65,Listes!$A$60:$E$66,4,FALSE))))))</f>
        <v/>
      </c>
      <c r="K65" s="39" t="str">
        <f>IF($G65="","",IF($C65=Listes!$B$37,IF('Frais Forfaitaires'!$E65&lt;=Listes!$B$48,('Frais Forfaitaires'!$E65*(VLOOKUP('Frais Forfaitaires'!$D65,Listes!$A$49:$E$55,2,FALSE))),IF('Frais Forfaitaires'!$E65&gt;Listes!$D$48,('Frais Forfaitaires'!$E65*(VLOOKUP('Frais Forfaitaires'!$D65,Listes!$A$49:$E$55,5,FALSE))),('Frais Forfaitaires'!$E65*(VLOOKUP('Frais Forfaitaires'!$D65,Listes!$A$49:$E$55,3,FALSE)))+(VLOOKUP('Frais Forfaitaires'!$D65,Listes!$A$49:$E$55,4,FALSE))))))</f>
        <v/>
      </c>
      <c r="L65" s="39" t="str">
        <f>IF($G65="","",IF($C65=Listes!$B$40,Listes!$I$37,IF($C65=Listes!$B$41,(VLOOKUP('Frais Forfaitaires'!$F65,Listes!$E$37:$F$42,2,FALSE)),IF($C65=Listes!$B$39,IF('Frais Forfaitaires'!$E65&lt;=Listes!$A$70,'Frais Forfaitaires'!$E65*Listes!$A$71,IF('Frais Forfaitaires'!$E65&gt;Listes!$D$70,'Frais Forfaitaires'!$E65*Listes!$D$71,(('Frais Forfaitaires'!$E65*Listes!$B$71)+Listes!$C$71)))))))</f>
        <v/>
      </c>
      <c r="M65" s="40" t="str">
        <f t="shared" si="1"/>
        <v/>
      </c>
      <c r="N65" s="125"/>
    </row>
    <row r="66" spans="1:14" ht="20.100000000000001" customHeight="1" x14ac:dyDescent="0.25">
      <c r="A66" s="27">
        <v>61</v>
      </c>
      <c r="B66" s="118"/>
      <c r="C66" s="118"/>
      <c r="D66" s="118"/>
      <c r="E66" s="118"/>
      <c r="F66" s="118"/>
      <c r="G66" s="50" t="str">
        <f>IF(C66="","",IF(C66="","",(VLOOKUP(C66,Listes!$B$37:$C$41,2,FALSE))))</f>
        <v/>
      </c>
      <c r="H66" s="118" t="str">
        <f t="shared" si="2"/>
        <v/>
      </c>
      <c r="I66" s="40" t="str">
        <f>IF(G66="","",IF(G66="","",(VLOOKUP(G66,Listes!$C$37:$D$41,2,FALSE))))</f>
        <v/>
      </c>
      <c r="J66" s="39" t="str">
        <f>IF($G66="","",IF($C66=Listes!$B$38,IF('Frais Forfaitaires'!$E66&lt;=Listes!$B$59,('Frais Forfaitaires'!$E66*(VLOOKUP('Frais Forfaitaires'!$D66,Listes!$A$60:$E$66,2,FALSE))),IF('Frais Forfaitaires'!$E66&gt;Listes!$E$59,('Frais Forfaitaires'!$E66*(VLOOKUP('Frais Forfaitaires'!$D66,Listes!$A$60:$E$66,5,FALSE))),('Frais Forfaitaires'!$E66*(VLOOKUP('Frais Forfaitaires'!$D66,Listes!$A$60:$E$66,3,FALSE)))+(VLOOKUP('Frais Forfaitaires'!$D66,Listes!$A$60:$E$66,4,FALSE))))))</f>
        <v/>
      </c>
      <c r="K66" s="39" t="str">
        <f>IF($G66="","",IF($C66=Listes!$B$37,IF('Frais Forfaitaires'!$E66&lt;=Listes!$B$48,('Frais Forfaitaires'!$E66*(VLOOKUP('Frais Forfaitaires'!$D66,Listes!$A$49:$E$55,2,FALSE))),IF('Frais Forfaitaires'!$E66&gt;Listes!$D$48,('Frais Forfaitaires'!$E66*(VLOOKUP('Frais Forfaitaires'!$D66,Listes!$A$49:$E$55,5,FALSE))),('Frais Forfaitaires'!$E66*(VLOOKUP('Frais Forfaitaires'!$D66,Listes!$A$49:$E$55,3,FALSE)))+(VLOOKUP('Frais Forfaitaires'!$D66,Listes!$A$49:$E$55,4,FALSE))))))</f>
        <v/>
      </c>
      <c r="L66" s="39" t="str">
        <f>IF($G66="","",IF($C66=Listes!$B$40,Listes!$I$37,IF($C66=Listes!$B$41,(VLOOKUP('Frais Forfaitaires'!$F66,Listes!$E$37:$F$42,2,FALSE)),IF($C66=Listes!$B$39,IF('Frais Forfaitaires'!$E66&lt;=Listes!$A$70,'Frais Forfaitaires'!$E66*Listes!$A$71,IF('Frais Forfaitaires'!$E66&gt;Listes!$D$70,'Frais Forfaitaires'!$E66*Listes!$D$71,(('Frais Forfaitaires'!$E66*Listes!$B$71)+Listes!$C$71)))))))</f>
        <v/>
      </c>
      <c r="M66" s="40" t="str">
        <f t="shared" si="1"/>
        <v/>
      </c>
      <c r="N66" s="125"/>
    </row>
    <row r="67" spans="1:14" ht="20.100000000000001" customHeight="1" x14ac:dyDescent="0.25">
      <c r="A67" s="27">
        <v>62</v>
      </c>
      <c r="B67" s="118"/>
      <c r="C67" s="118"/>
      <c r="D67" s="118"/>
      <c r="E67" s="118"/>
      <c r="F67" s="118"/>
      <c r="G67" s="50" t="str">
        <f>IF(C67="","",IF(C67="","",(VLOOKUP(C67,Listes!$B$37:$C$41,2,FALSE))))</f>
        <v/>
      </c>
      <c r="H67" s="118" t="str">
        <f t="shared" si="2"/>
        <v/>
      </c>
      <c r="I67" s="40" t="str">
        <f>IF(G67="","",IF(G67="","",(VLOOKUP(G67,Listes!$C$37:$D$41,2,FALSE))))</f>
        <v/>
      </c>
      <c r="J67" s="39" t="str">
        <f>IF($G67="","",IF($C67=Listes!$B$38,IF('Frais Forfaitaires'!$E67&lt;=Listes!$B$59,('Frais Forfaitaires'!$E67*(VLOOKUP('Frais Forfaitaires'!$D67,Listes!$A$60:$E$66,2,FALSE))),IF('Frais Forfaitaires'!$E67&gt;Listes!$E$59,('Frais Forfaitaires'!$E67*(VLOOKUP('Frais Forfaitaires'!$D67,Listes!$A$60:$E$66,5,FALSE))),('Frais Forfaitaires'!$E67*(VLOOKUP('Frais Forfaitaires'!$D67,Listes!$A$60:$E$66,3,FALSE)))+(VLOOKUP('Frais Forfaitaires'!$D67,Listes!$A$60:$E$66,4,FALSE))))))</f>
        <v/>
      </c>
      <c r="K67" s="39" t="str">
        <f>IF($G67="","",IF($C67=Listes!$B$37,IF('Frais Forfaitaires'!$E67&lt;=Listes!$B$48,('Frais Forfaitaires'!$E67*(VLOOKUP('Frais Forfaitaires'!$D67,Listes!$A$49:$E$55,2,FALSE))),IF('Frais Forfaitaires'!$E67&gt;Listes!$D$48,('Frais Forfaitaires'!$E67*(VLOOKUP('Frais Forfaitaires'!$D67,Listes!$A$49:$E$55,5,FALSE))),('Frais Forfaitaires'!$E67*(VLOOKUP('Frais Forfaitaires'!$D67,Listes!$A$49:$E$55,3,FALSE)))+(VLOOKUP('Frais Forfaitaires'!$D67,Listes!$A$49:$E$55,4,FALSE))))))</f>
        <v/>
      </c>
      <c r="L67" s="39" t="str">
        <f>IF($G67="","",IF($C67=Listes!$B$40,Listes!$I$37,IF($C67=Listes!$B$41,(VLOOKUP('Frais Forfaitaires'!$F67,Listes!$E$37:$F$42,2,FALSE)),IF($C67=Listes!$B$39,IF('Frais Forfaitaires'!$E67&lt;=Listes!$A$70,'Frais Forfaitaires'!$E67*Listes!$A$71,IF('Frais Forfaitaires'!$E67&gt;Listes!$D$70,'Frais Forfaitaires'!$E67*Listes!$D$71,(('Frais Forfaitaires'!$E67*Listes!$B$71)+Listes!$C$71)))))))</f>
        <v/>
      </c>
      <c r="M67" s="40" t="str">
        <f t="shared" si="1"/>
        <v/>
      </c>
      <c r="N67" s="125"/>
    </row>
    <row r="68" spans="1:14" ht="20.100000000000001" customHeight="1" x14ac:dyDescent="0.25">
      <c r="A68" s="27">
        <v>63</v>
      </c>
      <c r="B68" s="118"/>
      <c r="C68" s="118"/>
      <c r="D68" s="118"/>
      <c r="E68" s="118"/>
      <c r="F68" s="118"/>
      <c r="G68" s="50" t="str">
        <f>IF(C68="","",IF(C68="","",(VLOOKUP(C68,Listes!$B$37:$C$41,2,FALSE))))</f>
        <v/>
      </c>
      <c r="H68" s="118" t="str">
        <f t="shared" si="2"/>
        <v/>
      </c>
      <c r="I68" s="40" t="str">
        <f>IF(G68="","",IF(G68="","",(VLOOKUP(G68,Listes!$C$37:$D$41,2,FALSE))))</f>
        <v/>
      </c>
      <c r="J68" s="39" t="str">
        <f>IF($G68="","",IF($C68=Listes!$B$38,IF('Frais Forfaitaires'!$E68&lt;=Listes!$B$59,('Frais Forfaitaires'!$E68*(VLOOKUP('Frais Forfaitaires'!$D68,Listes!$A$60:$E$66,2,FALSE))),IF('Frais Forfaitaires'!$E68&gt;Listes!$E$59,('Frais Forfaitaires'!$E68*(VLOOKUP('Frais Forfaitaires'!$D68,Listes!$A$60:$E$66,5,FALSE))),('Frais Forfaitaires'!$E68*(VLOOKUP('Frais Forfaitaires'!$D68,Listes!$A$60:$E$66,3,FALSE)))+(VLOOKUP('Frais Forfaitaires'!$D68,Listes!$A$60:$E$66,4,FALSE))))))</f>
        <v/>
      </c>
      <c r="K68" s="39" t="str">
        <f>IF($G68="","",IF($C68=Listes!$B$37,IF('Frais Forfaitaires'!$E68&lt;=Listes!$B$48,('Frais Forfaitaires'!$E68*(VLOOKUP('Frais Forfaitaires'!$D68,Listes!$A$49:$E$55,2,FALSE))),IF('Frais Forfaitaires'!$E68&gt;Listes!$D$48,('Frais Forfaitaires'!$E68*(VLOOKUP('Frais Forfaitaires'!$D68,Listes!$A$49:$E$55,5,FALSE))),('Frais Forfaitaires'!$E68*(VLOOKUP('Frais Forfaitaires'!$D68,Listes!$A$49:$E$55,3,FALSE)))+(VLOOKUP('Frais Forfaitaires'!$D68,Listes!$A$49:$E$55,4,FALSE))))))</f>
        <v/>
      </c>
      <c r="L68" s="39" t="str">
        <f>IF($G68="","",IF($C68=Listes!$B$40,Listes!$I$37,IF($C68=Listes!$B$41,(VLOOKUP('Frais Forfaitaires'!$F68,Listes!$E$37:$F$42,2,FALSE)),IF($C68=Listes!$B$39,IF('Frais Forfaitaires'!$E68&lt;=Listes!$A$70,'Frais Forfaitaires'!$E68*Listes!$A$71,IF('Frais Forfaitaires'!$E68&gt;Listes!$D$70,'Frais Forfaitaires'!$E68*Listes!$D$71,(('Frais Forfaitaires'!$E68*Listes!$B$71)+Listes!$C$71)))))))</f>
        <v/>
      </c>
      <c r="M68" s="40" t="str">
        <f>IF($H68="","",($L68+$K68+$J68)*$H68)</f>
        <v/>
      </c>
      <c r="N68" s="125"/>
    </row>
    <row r="69" spans="1:14" ht="20.100000000000001" customHeight="1" x14ac:dyDescent="0.25">
      <c r="A69" s="27">
        <v>64</v>
      </c>
      <c r="B69" s="118"/>
      <c r="C69" s="118"/>
      <c r="D69" s="118"/>
      <c r="E69" s="118"/>
      <c r="F69" s="118"/>
      <c r="G69" s="50" t="str">
        <f>IF(C69="","",IF(C69="","",(VLOOKUP(C69,Listes!$B$37:$C$41,2,FALSE))))</f>
        <v/>
      </c>
      <c r="H69" s="118" t="str">
        <f t="shared" si="2"/>
        <v/>
      </c>
      <c r="I69" s="40" t="str">
        <f>IF(G69="","",IF(G69="","",(VLOOKUP(G69,Listes!$C$37:$D$41,2,FALSE))))</f>
        <v/>
      </c>
      <c r="J69" s="39" t="str">
        <f>IF($G69="","",IF($C69=Listes!$B$38,IF('Frais Forfaitaires'!$E69&lt;=Listes!$B$59,('Frais Forfaitaires'!$E69*(VLOOKUP('Frais Forfaitaires'!$D69,Listes!$A$60:$E$66,2,FALSE))),IF('Frais Forfaitaires'!$E69&gt;Listes!$E$59,('Frais Forfaitaires'!$E69*(VLOOKUP('Frais Forfaitaires'!$D69,Listes!$A$60:$E$66,5,FALSE))),('Frais Forfaitaires'!$E69*(VLOOKUP('Frais Forfaitaires'!$D69,Listes!$A$60:$E$66,3,FALSE)))+(VLOOKUP('Frais Forfaitaires'!$D69,Listes!$A$60:$E$66,4,FALSE))))))</f>
        <v/>
      </c>
      <c r="K69" s="39" t="str">
        <f>IF($G69="","",IF($C69=Listes!$B$37,IF('Frais Forfaitaires'!$E69&lt;=Listes!$B$48,('Frais Forfaitaires'!$E69*(VLOOKUP('Frais Forfaitaires'!$D69,Listes!$A$49:$E$55,2,FALSE))),IF('Frais Forfaitaires'!$E69&gt;Listes!$D$48,('Frais Forfaitaires'!$E69*(VLOOKUP('Frais Forfaitaires'!$D69,Listes!$A$49:$E$55,5,FALSE))),('Frais Forfaitaires'!$E69*(VLOOKUP('Frais Forfaitaires'!$D69,Listes!$A$49:$E$55,3,FALSE)))+(VLOOKUP('Frais Forfaitaires'!$D69,Listes!$A$49:$E$55,4,FALSE))))))</f>
        <v/>
      </c>
      <c r="L69" s="39" t="str">
        <f>IF($G69="","",IF($C69=Listes!$B$40,Listes!$I$37,IF($C69=Listes!$B$41,(VLOOKUP('Frais Forfaitaires'!$F69,Listes!$E$37:$F$42,2,FALSE)),IF($C69=Listes!$B$39,IF('Frais Forfaitaires'!$E69&lt;=Listes!$A$70,'Frais Forfaitaires'!$E69*Listes!$A$71,IF('Frais Forfaitaires'!$E69&gt;Listes!$D$70,'Frais Forfaitaires'!$E69*Listes!$D$71,(('Frais Forfaitaires'!$E69*Listes!$B$71)+Listes!$C$71)))))))</f>
        <v/>
      </c>
      <c r="M69" s="40" t="str">
        <f t="shared" si="1"/>
        <v/>
      </c>
      <c r="N69" s="125"/>
    </row>
    <row r="70" spans="1:14" ht="20.100000000000001" customHeight="1" x14ac:dyDescent="0.25">
      <c r="A70" s="27">
        <v>65</v>
      </c>
      <c r="B70" s="118"/>
      <c r="C70" s="118"/>
      <c r="D70" s="118"/>
      <c r="E70" s="118"/>
      <c r="F70" s="118"/>
      <c r="G70" s="50" t="str">
        <f>IF(C70="","",IF(C70="","",(VLOOKUP(C70,Listes!$B$37:$C$41,2,FALSE))))</f>
        <v/>
      </c>
      <c r="H70" s="118" t="str">
        <f t="shared" ref="H70:H133" si="3">IF(G70="Frais de déplacement (barèmes kilométriques) ",1,"")</f>
        <v/>
      </c>
      <c r="I70" s="40" t="str">
        <f>IF(G70="","",IF(G70="","",(VLOOKUP(G70,Listes!$C$37:$D$41,2,FALSE))))</f>
        <v/>
      </c>
      <c r="J70" s="39" t="str">
        <f>IF($G70="","",IF($C70=Listes!$B$38,IF('Frais Forfaitaires'!$E70&lt;=Listes!$B$59,('Frais Forfaitaires'!$E70*(VLOOKUP('Frais Forfaitaires'!$D70,Listes!$A$60:$E$66,2,FALSE))),IF('Frais Forfaitaires'!$E70&gt;Listes!$E$59,('Frais Forfaitaires'!$E70*(VLOOKUP('Frais Forfaitaires'!$D70,Listes!$A$60:$E$66,5,FALSE))),('Frais Forfaitaires'!$E70*(VLOOKUP('Frais Forfaitaires'!$D70,Listes!$A$60:$E$66,3,FALSE)))+(VLOOKUP('Frais Forfaitaires'!$D70,Listes!$A$60:$E$66,4,FALSE))))))</f>
        <v/>
      </c>
      <c r="K70" s="39" t="str">
        <f>IF($G70="","",IF($C70=Listes!$B$37,IF('Frais Forfaitaires'!$E70&lt;=Listes!$B$48,('Frais Forfaitaires'!$E70*(VLOOKUP('Frais Forfaitaires'!$D70,Listes!$A$49:$E$55,2,FALSE))),IF('Frais Forfaitaires'!$E70&gt;Listes!$D$48,('Frais Forfaitaires'!$E70*(VLOOKUP('Frais Forfaitaires'!$D70,Listes!$A$49:$E$55,5,FALSE))),('Frais Forfaitaires'!$E70*(VLOOKUP('Frais Forfaitaires'!$D70,Listes!$A$49:$E$55,3,FALSE)))+(VLOOKUP('Frais Forfaitaires'!$D70,Listes!$A$49:$E$55,4,FALSE))))))</f>
        <v/>
      </c>
      <c r="L70" s="39" t="str">
        <f>IF($G70="","",IF($C70=Listes!$B$40,Listes!$I$37,IF($C70=Listes!$B$41,(VLOOKUP('Frais Forfaitaires'!$F70,Listes!$E$37:$F$42,2,FALSE)),IF($C70=Listes!$B$39,IF('Frais Forfaitaires'!$E70&lt;=Listes!$A$70,'Frais Forfaitaires'!$E70*Listes!$A$71,IF('Frais Forfaitaires'!$E70&gt;Listes!$D$70,'Frais Forfaitaires'!$E70*Listes!$D$71,(('Frais Forfaitaires'!$E70*Listes!$B$71)+Listes!$C$71)))))))</f>
        <v/>
      </c>
      <c r="M70" s="40" t="str">
        <f t="shared" ref="M70:M133" si="4">IF($H70="","",($L70+$K70+$J70)*$H70)</f>
        <v/>
      </c>
      <c r="N70" s="125"/>
    </row>
    <row r="71" spans="1:14" ht="20.100000000000001" customHeight="1" x14ac:dyDescent="0.25">
      <c r="A71" s="27">
        <v>66</v>
      </c>
      <c r="B71" s="118"/>
      <c r="C71" s="118"/>
      <c r="D71" s="118"/>
      <c r="E71" s="118"/>
      <c r="F71" s="118"/>
      <c r="G71" s="50" t="str">
        <f>IF(C71="","",IF(C71="","",(VLOOKUP(C71,Listes!$B$37:$C$41,2,FALSE))))</f>
        <v/>
      </c>
      <c r="H71" s="118" t="str">
        <f t="shared" si="3"/>
        <v/>
      </c>
      <c r="I71" s="40" t="str">
        <f>IF(G71="","",IF(G71="","",(VLOOKUP(G71,Listes!$C$37:$D$41,2,FALSE))))</f>
        <v/>
      </c>
      <c r="J71" s="39" t="str">
        <f>IF($G71="","",IF($C71=Listes!$B$38,IF('Frais Forfaitaires'!$E71&lt;=Listes!$B$59,('Frais Forfaitaires'!$E71*(VLOOKUP('Frais Forfaitaires'!$D71,Listes!$A$60:$E$66,2,FALSE))),IF('Frais Forfaitaires'!$E71&gt;Listes!$E$59,('Frais Forfaitaires'!$E71*(VLOOKUP('Frais Forfaitaires'!$D71,Listes!$A$60:$E$66,5,FALSE))),('Frais Forfaitaires'!$E71*(VLOOKUP('Frais Forfaitaires'!$D71,Listes!$A$60:$E$66,3,FALSE)))+(VLOOKUP('Frais Forfaitaires'!$D71,Listes!$A$60:$E$66,4,FALSE))))))</f>
        <v/>
      </c>
      <c r="K71" s="39" t="str">
        <f>IF($G71="","",IF($C71=Listes!$B$37,IF('Frais Forfaitaires'!$E71&lt;=Listes!$B$48,('Frais Forfaitaires'!$E71*(VLOOKUP('Frais Forfaitaires'!$D71,Listes!$A$49:$E$55,2,FALSE))),IF('Frais Forfaitaires'!$E71&gt;Listes!$D$48,('Frais Forfaitaires'!$E71*(VLOOKUP('Frais Forfaitaires'!$D71,Listes!$A$49:$E$55,5,FALSE))),('Frais Forfaitaires'!$E71*(VLOOKUP('Frais Forfaitaires'!$D71,Listes!$A$49:$E$55,3,FALSE)))+(VLOOKUP('Frais Forfaitaires'!$D71,Listes!$A$49:$E$55,4,FALSE))))))</f>
        <v/>
      </c>
      <c r="L71" s="39" t="str">
        <f>IF($G71="","",IF($C71=Listes!$B$40,Listes!$I$37,IF($C71=Listes!$B$41,(VLOOKUP('Frais Forfaitaires'!$F71,Listes!$E$37:$F$42,2,FALSE)),IF($C71=Listes!$B$39,IF('Frais Forfaitaires'!$E71&lt;=Listes!$A$70,'Frais Forfaitaires'!$E71*Listes!$A$71,IF('Frais Forfaitaires'!$E71&gt;Listes!$D$70,'Frais Forfaitaires'!$E71*Listes!$D$71,(('Frais Forfaitaires'!$E71*Listes!$B$71)+Listes!$C$71)))))))</f>
        <v/>
      </c>
      <c r="M71" s="40" t="str">
        <f t="shared" si="4"/>
        <v/>
      </c>
      <c r="N71" s="125"/>
    </row>
    <row r="72" spans="1:14" ht="20.100000000000001" customHeight="1" x14ac:dyDescent="0.25">
      <c r="A72" s="27">
        <v>67</v>
      </c>
      <c r="B72" s="118"/>
      <c r="C72" s="118"/>
      <c r="D72" s="118"/>
      <c r="E72" s="118"/>
      <c r="F72" s="118"/>
      <c r="G72" s="50" t="str">
        <f>IF(C72="","",IF(C72="","",(VLOOKUP(C72,Listes!$B$37:$C$41,2,FALSE))))</f>
        <v/>
      </c>
      <c r="H72" s="118" t="str">
        <f t="shared" si="3"/>
        <v/>
      </c>
      <c r="I72" s="40" t="str">
        <f>IF(G72="","",IF(G72="","",(VLOOKUP(G72,Listes!$C$37:$D$41,2,FALSE))))</f>
        <v/>
      </c>
      <c r="J72" s="39" t="str">
        <f>IF($G72="","",IF($C72=Listes!$B$38,IF('Frais Forfaitaires'!$E72&lt;=Listes!$B$59,('Frais Forfaitaires'!$E72*(VLOOKUP('Frais Forfaitaires'!$D72,Listes!$A$60:$E$66,2,FALSE))),IF('Frais Forfaitaires'!$E72&gt;Listes!$E$59,('Frais Forfaitaires'!$E72*(VLOOKUP('Frais Forfaitaires'!$D72,Listes!$A$60:$E$66,5,FALSE))),('Frais Forfaitaires'!$E72*(VLOOKUP('Frais Forfaitaires'!$D72,Listes!$A$60:$E$66,3,FALSE)))+(VLOOKUP('Frais Forfaitaires'!$D72,Listes!$A$60:$E$66,4,FALSE))))))</f>
        <v/>
      </c>
      <c r="K72" s="39" t="str">
        <f>IF($G72="","",IF($C72=Listes!$B$37,IF('Frais Forfaitaires'!$E72&lt;=Listes!$B$48,('Frais Forfaitaires'!$E72*(VLOOKUP('Frais Forfaitaires'!$D72,Listes!$A$49:$E$55,2,FALSE))),IF('Frais Forfaitaires'!$E72&gt;Listes!$D$48,('Frais Forfaitaires'!$E72*(VLOOKUP('Frais Forfaitaires'!$D72,Listes!$A$49:$E$55,5,FALSE))),('Frais Forfaitaires'!$E72*(VLOOKUP('Frais Forfaitaires'!$D72,Listes!$A$49:$E$55,3,FALSE)))+(VLOOKUP('Frais Forfaitaires'!$D72,Listes!$A$49:$E$55,4,FALSE))))))</f>
        <v/>
      </c>
      <c r="L72" s="39" t="str">
        <f>IF($G72="","",IF($C72=Listes!$B$40,Listes!$I$37,IF($C72=Listes!$B$41,(VLOOKUP('Frais Forfaitaires'!$F72,Listes!$E$37:$F$42,2,FALSE)),IF($C72=Listes!$B$39,IF('Frais Forfaitaires'!$E72&lt;=Listes!$A$70,'Frais Forfaitaires'!$E72*Listes!$A$71,IF('Frais Forfaitaires'!$E72&gt;Listes!$D$70,'Frais Forfaitaires'!$E72*Listes!$D$71,(('Frais Forfaitaires'!$E72*Listes!$B$71)+Listes!$C$71)))))))</f>
        <v/>
      </c>
      <c r="M72" s="40" t="str">
        <f t="shared" si="4"/>
        <v/>
      </c>
      <c r="N72" s="125"/>
    </row>
    <row r="73" spans="1:14" ht="20.100000000000001" customHeight="1" x14ac:dyDescent="0.25">
      <c r="A73" s="27">
        <v>68</v>
      </c>
      <c r="B73" s="118"/>
      <c r="C73" s="118"/>
      <c r="D73" s="118"/>
      <c r="E73" s="118"/>
      <c r="F73" s="118"/>
      <c r="G73" s="50" t="str">
        <f>IF(C73="","",IF(C73="","",(VLOOKUP(C73,Listes!$B$37:$C$41,2,FALSE))))</f>
        <v/>
      </c>
      <c r="H73" s="118" t="str">
        <f t="shared" si="3"/>
        <v/>
      </c>
      <c r="I73" s="40" t="str">
        <f>IF(G73="","",IF(G73="","",(VLOOKUP(G73,Listes!$C$37:$D$41,2,FALSE))))</f>
        <v/>
      </c>
      <c r="J73" s="39" t="str">
        <f>IF($G73="","",IF($C73=Listes!$B$38,IF('Frais Forfaitaires'!$E73&lt;=Listes!$B$59,('Frais Forfaitaires'!$E73*(VLOOKUP('Frais Forfaitaires'!$D73,Listes!$A$60:$E$66,2,FALSE))),IF('Frais Forfaitaires'!$E73&gt;Listes!$E$59,('Frais Forfaitaires'!$E73*(VLOOKUP('Frais Forfaitaires'!$D73,Listes!$A$60:$E$66,5,FALSE))),('Frais Forfaitaires'!$E73*(VLOOKUP('Frais Forfaitaires'!$D73,Listes!$A$60:$E$66,3,FALSE)))+(VLOOKUP('Frais Forfaitaires'!$D73,Listes!$A$60:$E$66,4,FALSE))))))</f>
        <v/>
      </c>
      <c r="K73" s="39" t="str">
        <f>IF($G73="","",IF($C73=Listes!$B$37,IF('Frais Forfaitaires'!$E73&lt;=Listes!$B$48,('Frais Forfaitaires'!$E73*(VLOOKUP('Frais Forfaitaires'!$D73,Listes!$A$49:$E$55,2,FALSE))),IF('Frais Forfaitaires'!$E73&gt;Listes!$D$48,('Frais Forfaitaires'!$E73*(VLOOKUP('Frais Forfaitaires'!$D73,Listes!$A$49:$E$55,5,FALSE))),('Frais Forfaitaires'!$E73*(VLOOKUP('Frais Forfaitaires'!$D73,Listes!$A$49:$E$55,3,FALSE)))+(VLOOKUP('Frais Forfaitaires'!$D73,Listes!$A$49:$E$55,4,FALSE))))))</f>
        <v/>
      </c>
      <c r="L73" s="39" t="str">
        <f>IF($G73="","",IF($C73=Listes!$B$40,Listes!$I$37,IF($C73=Listes!$B$41,(VLOOKUP('Frais Forfaitaires'!$F73,Listes!$E$37:$F$42,2,FALSE)),IF($C73=Listes!$B$39,IF('Frais Forfaitaires'!$E73&lt;=Listes!$A$70,'Frais Forfaitaires'!$E73*Listes!$A$71,IF('Frais Forfaitaires'!$E73&gt;Listes!$D$70,'Frais Forfaitaires'!$E73*Listes!$D$71,(('Frais Forfaitaires'!$E73*Listes!$B$71)+Listes!$C$71)))))))</f>
        <v/>
      </c>
      <c r="M73" s="40" t="str">
        <f t="shared" si="4"/>
        <v/>
      </c>
      <c r="N73" s="125"/>
    </row>
    <row r="74" spans="1:14" ht="20.100000000000001" customHeight="1" x14ac:dyDescent="0.25">
      <c r="A74" s="27">
        <v>69</v>
      </c>
      <c r="B74" s="118"/>
      <c r="C74" s="118"/>
      <c r="D74" s="118"/>
      <c r="E74" s="118"/>
      <c r="F74" s="118"/>
      <c r="G74" s="50" t="str">
        <f>IF(C74="","",IF(C74="","",(VLOOKUP(C74,Listes!$B$37:$C$41,2,FALSE))))</f>
        <v/>
      </c>
      <c r="H74" s="118" t="str">
        <f t="shared" si="3"/>
        <v/>
      </c>
      <c r="I74" s="40" t="str">
        <f>IF(G74="","",IF(G74="","",(VLOOKUP(G74,Listes!$C$37:$D$41,2,FALSE))))</f>
        <v/>
      </c>
      <c r="J74" s="39" t="str">
        <f>IF($G74="","",IF($C74=Listes!$B$38,IF('Frais Forfaitaires'!$E74&lt;=Listes!$B$59,('Frais Forfaitaires'!$E74*(VLOOKUP('Frais Forfaitaires'!$D74,Listes!$A$60:$E$66,2,FALSE))),IF('Frais Forfaitaires'!$E74&gt;Listes!$E$59,('Frais Forfaitaires'!$E74*(VLOOKUP('Frais Forfaitaires'!$D74,Listes!$A$60:$E$66,5,FALSE))),('Frais Forfaitaires'!$E74*(VLOOKUP('Frais Forfaitaires'!$D74,Listes!$A$60:$E$66,3,FALSE)))+(VLOOKUP('Frais Forfaitaires'!$D74,Listes!$A$60:$E$66,4,FALSE))))))</f>
        <v/>
      </c>
      <c r="K74" s="39" t="str">
        <f>IF($G74="","",IF($C74=Listes!$B$37,IF('Frais Forfaitaires'!$E74&lt;=Listes!$B$48,('Frais Forfaitaires'!$E74*(VLOOKUP('Frais Forfaitaires'!$D74,Listes!$A$49:$E$55,2,FALSE))),IF('Frais Forfaitaires'!$E74&gt;Listes!$D$48,('Frais Forfaitaires'!$E74*(VLOOKUP('Frais Forfaitaires'!$D74,Listes!$A$49:$E$55,5,FALSE))),('Frais Forfaitaires'!$E74*(VLOOKUP('Frais Forfaitaires'!$D74,Listes!$A$49:$E$55,3,FALSE)))+(VLOOKUP('Frais Forfaitaires'!$D74,Listes!$A$49:$E$55,4,FALSE))))))</f>
        <v/>
      </c>
      <c r="L74" s="39" t="str">
        <f>IF($G74="","",IF($C74=Listes!$B$40,Listes!$I$37,IF($C74=Listes!$B$41,(VLOOKUP('Frais Forfaitaires'!$F74,Listes!$E$37:$F$42,2,FALSE)),IF($C74=Listes!$B$39,IF('Frais Forfaitaires'!$E74&lt;=Listes!$A$70,'Frais Forfaitaires'!$E74*Listes!$A$71,IF('Frais Forfaitaires'!$E74&gt;Listes!$D$70,'Frais Forfaitaires'!$E74*Listes!$D$71,(('Frais Forfaitaires'!$E74*Listes!$B$71)+Listes!$C$71)))))))</f>
        <v/>
      </c>
      <c r="M74" s="40" t="str">
        <f t="shared" si="4"/>
        <v/>
      </c>
      <c r="N74" s="125"/>
    </row>
    <row r="75" spans="1:14" ht="20.100000000000001" customHeight="1" x14ac:dyDescent="0.25">
      <c r="A75" s="27">
        <v>70</v>
      </c>
      <c r="B75" s="118"/>
      <c r="C75" s="118"/>
      <c r="D75" s="118"/>
      <c r="E75" s="118"/>
      <c r="F75" s="118"/>
      <c r="G75" s="50" t="str">
        <f>IF(C75="","",IF(C75="","",(VLOOKUP(C75,Listes!$B$37:$C$41,2,FALSE))))</f>
        <v/>
      </c>
      <c r="H75" s="118" t="str">
        <f t="shared" si="3"/>
        <v/>
      </c>
      <c r="I75" s="40" t="str">
        <f>IF(G75="","",IF(G75="","",(VLOOKUP(G75,Listes!$C$37:$D$41,2,FALSE))))</f>
        <v/>
      </c>
      <c r="J75" s="39" t="str">
        <f>IF($G75="","",IF($C75=Listes!$B$38,IF('Frais Forfaitaires'!$E75&lt;=Listes!$B$59,('Frais Forfaitaires'!$E75*(VLOOKUP('Frais Forfaitaires'!$D75,Listes!$A$60:$E$66,2,FALSE))),IF('Frais Forfaitaires'!$E75&gt;Listes!$E$59,('Frais Forfaitaires'!$E75*(VLOOKUP('Frais Forfaitaires'!$D75,Listes!$A$60:$E$66,5,FALSE))),('Frais Forfaitaires'!$E75*(VLOOKUP('Frais Forfaitaires'!$D75,Listes!$A$60:$E$66,3,FALSE)))+(VLOOKUP('Frais Forfaitaires'!$D75,Listes!$A$60:$E$66,4,FALSE))))))</f>
        <v/>
      </c>
      <c r="K75" s="39" t="str">
        <f>IF($G75="","",IF($C75=Listes!$B$37,IF('Frais Forfaitaires'!$E75&lt;=Listes!$B$48,('Frais Forfaitaires'!$E75*(VLOOKUP('Frais Forfaitaires'!$D75,Listes!$A$49:$E$55,2,FALSE))),IF('Frais Forfaitaires'!$E75&gt;Listes!$D$48,('Frais Forfaitaires'!$E75*(VLOOKUP('Frais Forfaitaires'!$D75,Listes!$A$49:$E$55,5,FALSE))),('Frais Forfaitaires'!$E75*(VLOOKUP('Frais Forfaitaires'!$D75,Listes!$A$49:$E$55,3,FALSE)))+(VLOOKUP('Frais Forfaitaires'!$D75,Listes!$A$49:$E$55,4,FALSE))))))</f>
        <v/>
      </c>
      <c r="L75" s="39" t="str">
        <f>IF($G75="","",IF($C75=Listes!$B$40,Listes!$I$37,IF($C75=Listes!$B$41,(VLOOKUP('Frais Forfaitaires'!$F75,Listes!$E$37:$F$42,2,FALSE)),IF($C75=Listes!$B$39,IF('Frais Forfaitaires'!$E75&lt;=Listes!$A$70,'Frais Forfaitaires'!$E75*Listes!$A$71,IF('Frais Forfaitaires'!$E75&gt;Listes!$D$70,'Frais Forfaitaires'!$E75*Listes!$D$71,(('Frais Forfaitaires'!$E75*Listes!$B$71)+Listes!$C$71)))))))</f>
        <v/>
      </c>
      <c r="M75" s="40" t="str">
        <f t="shared" si="4"/>
        <v/>
      </c>
      <c r="N75" s="125"/>
    </row>
    <row r="76" spans="1:14" ht="20.100000000000001" customHeight="1" x14ac:dyDescent="0.25">
      <c r="A76" s="27">
        <v>71</v>
      </c>
      <c r="B76" s="118"/>
      <c r="C76" s="118"/>
      <c r="D76" s="118"/>
      <c r="E76" s="118"/>
      <c r="F76" s="118"/>
      <c r="G76" s="50" t="str">
        <f>IF(C76="","",IF(C76="","",(VLOOKUP(C76,Listes!$B$37:$C$41,2,FALSE))))</f>
        <v/>
      </c>
      <c r="H76" s="118" t="str">
        <f t="shared" si="3"/>
        <v/>
      </c>
      <c r="I76" s="40" t="str">
        <f>IF(G76="","",IF(G76="","",(VLOOKUP(G76,Listes!$C$37:$D$41,2,FALSE))))</f>
        <v/>
      </c>
      <c r="J76" s="39" t="str">
        <f>IF($G76="","",IF($C76=Listes!$B$38,IF('Frais Forfaitaires'!$E76&lt;=Listes!$B$59,('Frais Forfaitaires'!$E76*(VLOOKUP('Frais Forfaitaires'!$D76,Listes!$A$60:$E$66,2,FALSE))),IF('Frais Forfaitaires'!$E76&gt;Listes!$E$59,('Frais Forfaitaires'!$E76*(VLOOKUP('Frais Forfaitaires'!$D76,Listes!$A$60:$E$66,5,FALSE))),('Frais Forfaitaires'!$E76*(VLOOKUP('Frais Forfaitaires'!$D76,Listes!$A$60:$E$66,3,FALSE)))+(VLOOKUP('Frais Forfaitaires'!$D76,Listes!$A$60:$E$66,4,FALSE))))))</f>
        <v/>
      </c>
      <c r="K76" s="39" t="str">
        <f>IF($G76="","",IF($C76=Listes!$B$37,IF('Frais Forfaitaires'!$E76&lt;=Listes!$B$48,('Frais Forfaitaires'!$E76*(VLOOKUP('Frais Forfaitaires'!$D76,Listes!$A$49:$E$55,2,FALSE))),IF('Frais Forfaitaires'!$E76&gt;Listes!$D$48,('Frais Forfaitaires'!$E76*(VLOOKUP('Frais Forfaitaires'!$D76,Listes!$A$49:$E$55,5,FALSE))),('Frais Forfaitaires'!$E76*(VLOOKUP('Frais Forfaitaires'!$D76,Listes!$A$49:$E$55,3,FALSE)))+(VLOOKUP('Frais Forfaitaires'!$D76,Listes!$A$49:$E$55,4,FALSE))))))</f>
        <v/>
      </c>
      <c r="L76" s="39" t="str">
        <f>IF($G76="","",IF($C76=Listes!$B$40,Listes!$I$37,IF($C76=Listes!$B$41,(VLOOKUP('Frais Forfaitaires'!$F76,Listes!$E$37:$F$42,2,FALSE)),IF($C76=Listes!$B$39,IF('Frais Forfaitaires'!$E76&lt;=Listes!$A$70,'Frais Forfaitaires'!$E76*Listes!$A$71,IF('Frais Forfaitaires'!$E76&gt;Listes!$D$70,'Frais Forfaitaires'!$E76*Listes!$D$71,(('Frais Forfaitaires'!$E76*Listes!$B$71)+Listes!$C$71)))))))</f>
        <v/>
      </c>
      <c r="M76" s="40" t="str">
        <f t="shared" si="4"/>
        <v/>
      </c>
      <c r="N76" s="125"/>
    </row>
    <row r="77" spans="1:14" ht="20.100000000000001" customHeight="1" x14ac:dyDescent="0.25">
      <c r="A77" s="27">
        <v>72</v>
      </c>
      <c r="B77" s="118"/>
      <c r="C77" s="118"/>
      <c r="D77" s="118"/>
      <c r="E77" s="118"/>
      <c r="F77" s="118"/>
      <c r="G77" s="50" t="str">
        <f>IF(C77="","",IF(C77="","",(VLOOKUP(C77,Listes!$B$37:$C$41,2,FALSE))))</f>
        <v/>
      </c>
      <c r="H77" s="118" t="str">
        <f t="shared" si="3"/>
        <v/>
      </c>
      <c r="I77" s="40" t="str">
        <f>IF(G77="","",IF(G77="","",(VLOOKUP(G77,Listes!$C$37:$D$41,2,FALSE))))</f>
        <v/>
      </c>
      <c r="J77" s="39" t="str">
        <f>IF($G77="","",IF($C77=Listes!$B$38,IF('Frais Forfaitaires'!$E77&lt;=Listes!$B$59,('Frais Forfaitaires'!$E77*(VLOOKUP('Frais Forfaitaires'!$D77,Listes!$A$60:$E$66,2,FALSE))),IF('Frais Forfaitaires'!$E77&gt;Listes!$E$59,('Frais Forfaitaires'!$E77*(VLOOKUP('Frais Forfaitaires'!$D77,Listes!$A$60:$E$66,5,FALSE))),('Frais Forfaitaires'!$E77*(VLOOKUP('Frais Forfaitaires'!$D77,Listes!$A$60:$E$66,3,FALSE)))+(VLOOKUP('Frais Forfaitaires'!$D77,Listes!$A$60:$E$66,4,FALSE))))))</f>
        <v/>
      </c>
      <c r="K77" s="39" t="str">
        <f>IF($G77="","",IF($C77=Listes!$B$37,IF('Frais Forfaitaires'!$E77&lt;=Listes!$B$48,('Frais Forfaitaires'!$E77*(VLOOKUP('Frais Forfaitaires'!$D77,Listes!$A$49:$E$55,2,FALSE))),IF('Frais Forfaitaires'!$E77&gt;Listes!$D$48,('Frais Forfaitaires'!$E77*(VLOOKUP('Frais Forfaitaires'!$D77,Listes!$A$49:$E$55,5,FALSE))),('Frais Forfaitaires'!$E77*(VLOOKUP('Frais Forfaitaires'!$D77,Listes!$A$49:$E$55,3,FALSE)))+(VLOOKUP('Frais Forfaitaires'!$D77,Listes!$A$49:$E$55,4,FALSE))))))</f>
        <v/>
      </c>
      <c r="L77" s="39" t="str">
        <f>IF($G77="","",IF($C77=Listes!$B$40,Listes!$I$37,IF($C77=Listes!$B$41,(VLOOKUP('Frais Forfaitaires'!$F77,Listes!$E$37:$F$42,2,FALSE)),IF($C77=Listes!$B$39,IF('Frais Forfaitaires'!$E77&lt;=Listes!$A$70,'Frais Forfaitaires'!$E77*Listes!$A$71,IF('Frais Forfaitaires'!$E77&gt;Listes!$D$70,'Frais Forfaitaires'!$E77*Listes!$D$71,(('Frais Forfaitaires'!$E77*Listes!$B$71)+Listes!$C$71)))))))</f>
        <v/>
      </c>
      <c r="M77" s="40" t="str">
        <f t="shared" si="4"/>
        <v/>
      </c>
      <c r="N77" s="125"/>
    </row>
    <row r="78" spans="1:14" ht="20.100000000000001" customHeight="1" x14ac:dyDescent="0.25">
      <c r="A78" s="27">
        <v>73</v>
      </c>
      <c r="B78" s="118"/>
      <c r="C78" s="118"/>
      <c r="D78" s="118"/>
      <c r="E78" s="118"/>
      <c r="F78" s="118"/>
      <c r="G78" s="50" t="str">
        <f>IF(C78="","",IF(C78="","",(VLOOKUP(C78,Listes!$B$37:$C$41,2,FALSE))))</f>
        <v/>
      </c>
      <c r="H78" s="118" t="str">
        <f t="shared" si="3"/>
        <v/>
      </c>
      <c r="I78" s="40" t="str">
        <f>IF(G78="","",IF(G78="","",(VLOOKUP(G78,Listes!$C$37:$D$41,2,FALSE))))</f>
        <v/>
      </c>
      <c r="J78" s="39" t="str">
        <f>IF($G78="","",IF($C78=Listes!$B$38,IF('Frais Forfaitaires'!$E78&lt;=Listes!$B$59,('Frais Forfaitaires'!$E78*(VLOOKUP('Frais Forfaitaires'!$D78,Listes!$A$60:$E$66,2,FALSE))),IF('Frais Forfaitaires'!$E78&gt;Listes!$E$59,('Frais Forfaitaires'!$E78*(VLOOKUP('Frais Forfaitaires'!$D78,Listes!$A$60:$E$66,5,FALSE))),('Frais Forfaitaires'!$E78*(VLOOKUP('Frais Forfaitaires'!$D78,Listes!$A$60:$E$66,3,FALSE)))+(VLOOKUP('Frais Forfaitaires'!$D78,Listes!$A$60:$E$66,4,FALSE))))))</f>
        <v/>
      </c>
      <c r="K78" s="39" t="str">
        <f>IF($G78="","",IF($C78=Listes!$B$37,IF('Frais Forfaitaires'!$E78&lt;=Listes!$B$48,('Frais Forfaitaires'!$E78*(VLOOKUP('Frais Forfaitaires'!$D78,Listes!$A$49:$E$55,2,FALSE))),IF('Frais Forfaitaires'!$E78&gt;Listes!$D$48,('Frais Forfaitaires'!$E78*(VLOOKUP('Frais Forfaitaires'!$D78,Listes!$A$49:$E$55,5,FALSE))),('Frais Forfaitaires'!$E78*(VLOOKUP('Frais Forfaitaires'!$D78,Listes!$A$49:$E$55,3,FALSE)))+(VLOOKUP('Frais Forfaitaires'!$D78,Listes!$A$49:$E$55,4,FALSE))))))</f>
        <v/>
      </c>
      <c r="L78" s="39" t="str">
        <f>IF($G78="","",IF($C78=Listes!$B$40,Listes!$I$37,IF($C78=Listes!$B$41,(VLOOKUP('Frais Forfaitaires'!$F78,Listes!$E$37:$F$42,2,FALSE)),IF($C78=Listes!$B$39,IF('Frais Forfaitaires'!$E78&lt;=Listes!$A$70,'Frais Forfaitaires'!$E78*Listes!$A$71,IF('Frais Forfaitaires'!$E78&gt;Listes!$D$70,'Frais Forfaitaires'!$E78*Listes!$D$71,(('Frais Forfaitaires'!$E78*Listes!$B$71)+Listes!$C$71)))))))</f>
        <v/>
      </c>
      <c r="M78" s="40" t="str">
        <f t="shared" si="4"/>
        <v/>
      </c>
      <c r="N78" s="125"/>
    </row>
    <row r="79" spans="1:14" ht="20.100000000000001" customHeight="1" x14ac:dyDescent="0.25">
      <c r="A79" s="27">
        <v>74</v>
      </c>
      <c r="B79" s="118"/>
      <c r="C79" s="118"/>
      <c r="D79" s="118"/>
      <c r="E79" s="118"/>
      <c r="F79" s="118"/>
      <c r="G79" s="50" t="str">
        <f>IF(C79="","",IF(C79="","",(VLOOKUP(C79,Listes!$B$37:$C$41,2,FALSE))))</f>
        <v/>
      </c>
      <c r="H79" s="118" t="str">
        <f t="shared" si="3"/>
        <v/>
      </c>
      <c r="I79" s="40" t="str">
        <f>IF(G79="","",IF(G79="","",(VLOOKUP(G79,Listes!$C$37:$D$41,2,FALSE))))</f>
        <v/>
      </c>
      <c r="J79" s="39" t="str">
        <f>IF($G79="","",IF($C79=Listes!$B$38,IF('Frais Forfaitaires'!$E79&lt;=Listes!$B$59,('Frais Forfaitaires'!$E79*(VLOOKUP('Frais Forfaitaires'!$D79,Listes!$A$60:$E$66,2,FALSE))),IF('Frais Forfaitaires'!$E79&gt;Listes!$E$59,('Frais Forfaitaires'!$E79*(VLOOKUP('Frais Forfaitaires'!$D79,Listes!$A$60:$E$66,5,FALSE))),('Frais Forfaitaires'!$E79*(VLOOKUP('Frais Forfaitaires'!$D79,Listes!$A$60:$E$66,3,FALSE)))+(VLOOKUP('Frais Forfaitaires'!$D79,Listes!$A$60:$E$66,4,FALSE))))))</f>
        <v/>
      </c>
      <c r="K79" s="39" t="str">
        <f>IF($G79="","",IF($C79=Listes!$B$37,IF('Frais Forfaitaires'!$E79&lt;=Listes!$B$48,('Frais Forfaitaires'!$E79*(VLOOKUP('Frais Forfaitaires'!$D79,Listes!$A$49:$E$55,2,FALSE))),IF('Frais Forfaitaires'!$E79&gt;Listes!$D$48,('Frais Forfaitaires'!$E79*(VLOOKUP('Frais Forfaitaires'!$D79,Listes!$A$49:$E$55,5,FALSE))),('Frais Forfaitaires'!$E79*(VLOOKUP('Frais Forfaitaires'!$D79,Listes!$A$49:$E$55,3,FALSE)))+(VLOOKUP('Frais Forfaitaires'!$D79,Listes!$A$49:$E$55,4,FALSE))))))</f>
        <v/>
      </c>
      <c r="L79" s="39" t="str">
        <f>IF($G79="","",IF($C79=Listes!$B$40,Listes!$I$37,IF($C79=Listes!$B$41,(VLOOKUP('Frais Forfaitaires'!$F79,Listes!$E$37:$F$42,2,FALSE)),IF($C79=Listes!$B$39,IF('Frais Forfaitaires'!$E79&lt;=Listes!$A$70,'Frais Forfaitaires'!$E79*Listes!$A$71,IF('Frais Forfaitaires'!$E79&gt;Listes!$D$70,'Frais Forfaitaires'!$E79*Listes!$D$71,(('Frais Forfaitaires'!$E79*Listes!$B$71)+Listes!$C$71)))))))</f>
        <v/>
      </c>
      <c r="M79" s="40" t="str">
        <f t="shared" si="4"/>
        <v/>
      </c>
      <c r="N79" s="125"/>
    </row>
    <row r="80" spans="1:14" ht="20.100000000000001" customHeight="1" x14ac:dyDescent="0.25">
      <c r="A80" s="27">
        <v>75</v>
      </c>
      <c r="B80" s="118"/>
      <c r="C80" s="118"/>
      <c r="D80" s="118"/>
      <c r="E80" s="118"/>
      <c r="F80" s="118"/>
      <c r="G80" s="50" t="str">
        <f>IF(C80="","",IF(C80="","",(VLOOKUP(C80,Listes!$B$37:$C$41,2,FALSE))))</f>
        <v/>
      </c>
      <c r="H80" s="118" t="str">
        <f t="shared" si="3"/>
        <v/>
      </c>
      <c r="I80" s="40" t="str">
        <f>IF(G80="","",IF(G80="","",(VLOOKUP(G80,Listes!$C$37:$D$41,2,FALSE))))</f>
        <v/>
      </c>
      <c r="J80" s="39" t="str">
        <f>IF($G80="","",IF($C80=Listes!$B$38,IF('Frais Forfaitaires'!$E80&lt;=Listes!$B$59,('Frais Forfaitaires'!$E80*(VLOOKUP('Frais Forfaitaires'!$D80,Listes!$A$60:$E$66,2,FALSE))),IF('Frais Forfaitaires'!$E80&gt;Listes!$E$59,('Frais Forfaitaires'!$E80*(VLOOKUP('Frais Forfaitaires'!$D80,Listes!$A$60:$E$66,5,FALSE))),('Frais Forfaitaires'!$E80*(VLOOKUP('Frais Forfaitaires'!$D80,Listes!$A$60:$E$66,3,FALSE)))+(VLOOKUP('Frais Forfaitaires'!$D80,Listes!$A$60:$E$66,4,FALSE))))))</f>
        <v/>
      </c>
      <c r="K80" s="39" t="str">
        <f>IF($G80="","",IF($C80=Listes!$B$37,IF('Frais Forfaitaires'!$E80&lt;=Listes!$B$48,('Frais Forfaitaires'!$E80*(VLOOKUP('Frais Forfaitaires'!$D80,Listes!$A$49:$E$55,2,FALSE))),IF('Frais Forfaitaires'!$E80&gt;Listes!$D$48,('Frais Forfaitaires'!$E80*(VLOOKUP('Frais Forfaitaires'!$D80,Listes!$A$49:$E$55,5,FALSE))),('Frais Forfaitaires'!$E80*(VLOOKUP('Frais Forfaitaires'!$D80,Listes!$A$49:$E$55,3,FALSE)))+(VLOOKUP('Frais Forfaitaires'!$D80,Listes!$A$49:$E$55,4,FALSE))))))</f>
        <v/>
      </c>
      <c r="L80" s="39" t="str">
        <f>IF($G80="","",IF($C80=Listes!$B$40,Listes!$I$37,IF($C80=Listes!$B$41,(VLOOKUP('Frais Forfaitaires'!$F80,Listes!$E$37:$F$42,2,FALSE)),IF($C80=Listes!$B$39,IF('Frais Forfaitaires'!$E80&lt;=Listes!$A$70,'Frais Forfaitaires'!$E80*Listes!$A$71,IF('Frais Forfaitaires'!$E80&gt;Listes!$D$70,'Frais Forfaitaires'!$E80*Listes!$D$71,(('Frais Forfaitaires'!$E80*Listes!$B$71)+Listes!$C$71)))))))</f>
        <v/>
      </c>
      <c r="M80" s="40" t="str">
        <f t="shared" si="4"/>
        <v/>
      </c>
      <c r="N80" s="125"/>
    </row>
    <row r="81" spans="1:14" ht="20.100000000000001" customHeight="1" x14ac:dyDescent="0.25">
      <c r="A81" s="27">
        <v>76</v>
      </c>
      <c r="B81" s="118"/>
      <c r="C81" s="118"/>
      <c r="D81" s="118"/>
      <c r="E81" s="118"/>
      <c r="F81" s="118"/>
      <c r="G81" s="50" t="str">
        <f>IF(C81="","",IF(C81="","",(VLOOKUP(C81,Listes!$B$37:$C$41,2,FALSE))))</f>
        <v/>
      </c>
      <c r="H81" s="118" t="str">
        <f t="shared" si="3"/>
        <v/>
      </c>
      <c r="I81" s="40" t="str">
        <f>IF(G81="","",IF(G81="","",(VLOOKUP(G81,Listes!$C$37:$D$41,2,FALSE))))</f>
        <v/>
      </c>
      <c r="J81" s="39" t="str">
        <f>IF($G81="","",IF($C81=Listes!$B$38,IF('Frais Forfaitaires'!$E81&lt;=Listes!$B$59,('Frais Forfaitaires'!$E81*(VLOOKUP('Frais Forfaitaires'!$D81,Listes!$A$60:$E$66,2,FALSE))),IF('Frais Forfaitaires'!$E81&gt;Listes!$E$59,('Frais Forfaitaires'!$E81*(VLOOKUP('Frais Forfaitaires'!$D81,Listes!$A$60:$E$66,5,FALSE))),('Frais Forfaitaires'!$E81*(VLOOKUP('Frais Forfaitaires'!$D81,Listes!$A$60:$E$66,3,FALSE)))+(VLOOKUP('Frais Forfaitaires'!$D81,Listes!$A$60:$E$66,4,FALSE))))))</f>
        <v/>
      </c>
      <c r="K81" s="39" t="str">
        <f>IF($G81="","",IF($C81=Listes!$B$37,IF('Frais Forfaitaires'!$E81&lt;=Listes!$B$48,('Frais Forfaitaires'!$E81*(VLOOKUP('Frais Forfaitaires'!$D81,Listes!$A$49:$E$55,2,FALSE))),IF('Frais Forfaitaires'!$E81&gt;Listes!$D$48,('Frais Forfaitaires'!$E81*(VLOOKUP('Frais Forfaitaires'!$D81,Listes!$A$49:$E$55,5,FALSE))),('Frais Forfaitaires'!$E81*(VLOOKUP('Frais Forfaitaires'!$D81,Listes!$A$49:$E$55,3,FALSE)))+(VLOOKUP('Frais Forfaitaires'!$D81,Listes!$A$49:$E$55,4,FALSE))))))</f>
        <v/>
      </c>
      <c r="L81" s="39" t="str">
        <f>IF($G81="","",IF($C81=Listes!$B$40,Listes!$I$37,IF($C81=Listes!$B$41,(VLOOKUP('Frais Forfaitaires'!$F81,Listes!$E$37:$F$42,2,FALSE)),IF($C81=Listes!$B$39,IF('Frais Forfaitaires'!$E81&lt;=Listes!$A$70,'Frais Forfaitaires'!$E81*Listes!$A$71,IF('Frais Forfaitaires'!$E81&gt;Listes!$D$70,'Frais Forfaitaires'!$E81*Listes!$D$71,(('Frais Forfaitaires'!$E81*Listes!$B$71)+Listes!$C$71)))))))</f>
        <v/>
      </c>
      <c r="M81" s="40" t="str">
        <f t="shared" si="4"/>
        <v/>
      </c>
      <c r="N81" s="125"/>
    </row>
    <row r="82" spans="1:14" ht="20.100000000000001" customHeight="1" x14ac:dyDescent="0.25">
      <c r="A82" s="27">
        <v>77</v>
      </c>
      <c r="B82" s="118"/>
      <c r="C82" s="118"/>
      <c r="D82" s="118"/>
      <c r="E82" s="118"/>
      <c r="F82" s="118"/>
      <c r="G82" s="50" t="str">
        <f>IF(C82="","",IF(C82="","",(VLOOKUP(C82,Listes!$B$37:$C$41,2,FALSE))))</f>
        <v/>
      </c>
      <c r="H82" s="118" t="str">
        <f t="shared" si="3"/>
        <v/>
      </c>
      <c r="I82" s="40" t="str">
        <f>IF(G82="","",IF(G82="","",(VLOOKUP(G82,Listes!$C$37:$D$41,2,FALSE))))</f>
        <v/>
      </c>
      <c r="J82" s="39" t="str">
        <f>IF($G82="","",IF($C82=Listes!$B$38,IF('Frais Forfaitaires'!$E82&lt;=Listes!$B$59,('Frais Forfaitaires'!$E82*(VLOOKUP('Frais Forfaitaires'!$D82,Listes!$A$60:$E$66,2,FALSE))),IF('Frais Forfaitaires'!$E82&gt;Listes!$E$59,('Frais Forfaitaires'!$E82*(VLOOKUP('Frais Forfaitaires'!$D82,Listes!$A$60:$E$66,5,FALSE))),('Frais Forfaitaires'!$E82*(VLOOKUP('Frais Forfaitaires'!$D82,Listes!$A$60:$E$66,3,FALSE)))+(VLOOKUP('Frais Forfaitaires'!$D82,Listes!$A$60:$E$66,4,FALSE))))))</f>
        <v/>
      </c>
      <c r="K82" s="39" t="str">
        <f>IF($G82="","",IF($C82=Listes!$B$37,IF('Frais Forfaitaires'!$E82&lt;=Listes!$B$48,('Frais Forfaitaires'!$E82*(VLOOKUP('Frais Forfaitaires'!$D82,Listes!$A$49:$E$55,2,FALSE))),IF('Frais Forfaitaires'!$E82&gt;Listes!$D$48,('Frais Forfaitaires'!$E82*(VLOOKUP('Frais Forfaitaires'!$D82,Listes!$A$49:$E$55,5,FALSE))),('Frais Forfaitaires'!$E82*(VLOOKUP('Frais Forfaitaires'!$D82,Listes!$A$49:$E$55,3,FALSE)))+(VLOOKUP('Frais Forfaitaires'!$D82,Listes!$A$49:$E$55,4,FALSE))))))</f>
        <v/>
      </c>
      <c r="L82" s="39" t="str">
        <f>IF($G82="","",IF($C82=Listes!$B$40,Listes!$I$37,IF($C82=Listes!$B$41,(VLOOKUP('Frais Forfaitaires'!$F82,Listes!$E$37:$F$42,2,FALSE)),IF($C82=Listes!$B$39,IF('Frais Forfaitaires'!$E82&lt;=Listes!$A$70,'Frais Forfaitaires'!$E82*Listes!$A$71,IF('Frais Forfaitaires'!$E82&gt;Listes!$D$70,'Frais Forfaitaires'!$E82*Listes!$D$71,(('Frais Forfaitaires'!$E82*Listes!$B$71)+Listes!$C$71)))))))</f>
        <v/>
      </c>
      <c r="M82" s="40" t="str">
        <f t="shared" si="4"/>
        <v/>
      </c>
      <c r="N82" s="125"/>
    </row>
    <row r="83" spans="1:14" ht="20.100000000000001" customHeight="1" x14ac:dyDescent="0.25">
      <c r="A83" s="27">
        <v>78</v>
      </c>
      <c r="B83" s="118"/>
      <c r="C83" s="118"/>
      <c r="D83" s="118"/>
      <c r="E83" s="118"/>
      <c r="F83" s="118"/>
      <c r="G83" s="50" t="str">
        <f>IF(C83="","",IF(C83="","",(VLOOKUP(C83,Listes!$B$37:$C$41,2,FALSE))))</f>
        <v/>
      </c>
      <c r="H83" s="118" t="str">
        <f t="shared" si="3"/>
        <v/>
      </c>
      <c r="I83" s="40" t="str">
        <f>IF(G83="","",IF(G83="","",(VLOOKUP(G83,Listes!$C$37:$D$41,2,FALSE))))</f>
        <v/>
      </c>
      <c r="J83" s="39" t="str">
        <f>IF($G83="","",IF($C83=Listes!$B$38,IF('Frais Forfaitaires'!$E83&lt;=Listes!$B$59,('Frais Forfaitaires'!$E83*(VLOOKUP('Frais Forfaitaires'!$D83,Listes!$A$60:$E$66,2,FALSE))),IF('Frais Forfaitaires'!$E83&gt;Listes!$E$59,('Frais Forfaitaires'!$E83*(VLOOKUP('Frais Forfaitaires'!$D83,Listes!$A$60:$E$66,5,FALSE))),('Frais Forfaitaires'!$E83*(VLOOKUP('Frais Forfaitaires'!$D83,Listes!$A$60:$E$66,3,FALSE)))+(VLOOKUP('Frais Forfaitaires'!$D83,Listes!$A$60:$E$66,4,FALSE))))))</f>
        <v/>
      </c>
      <c r="K83" s="39" t="str">
        <f>IF($G83="","",IF($C83=Listes!$B$37,IF('Frais Forfaitaires'!$E83&lt;=Listes!$B$48,('Frais Forfaitaires'!$E83*(VLOOKUP('Frais Forfaitaires'!$D83,Listes!$A$49:$E$55,2,FALSE))),IF('Frais Forfaitaires'!$E83&gt;Listes!$D$48,('Frais Forfaitaires'!$E83*(VLOOKUP('Frais Forfaitaires'!$D83,Listes!$A$49:$E$55,5,FALSE))),('Frais Forfaitaires'!$E83*(VLOOKUP('Frais Forfaitaires'!$D83,Listes!$A$49:$E$55,3,FALSE)))+(VLOOKUP('Frais Forfaitaires'!$D83,Listes!$A$49:$E$55,4,FALSE))))))</f>
        <v/>
      </c>
      <c r="L83" s="39" t="str">
        <f>IF($G83="","",IF($C83=Listes!$B$40,Listes!$I$37,IF($C83=Listes!$B$41,(VLOOKUP('Frais Forfaitaires'!$F83,Listes!$E$37:$F$42,2,FALSE)),IF($C83=Listes!$B$39,IF('Frais Forfaitaires'!$E83&lt;=Listes!$A$70,'Frais Forfaitaires'!$E83*Listes!$A$71,IF('Frais Forfaitaires'!$E83&gt;Listes!$D$70,'Frais Forfaitaires'!$E83*Listes!$D$71,(('Frais Forfaitaires'!$E83*Listes!$B$71)+Listes!$C$71)))))))</f>
        <v/>
      </c>
      <c r="M83" s="40" t="str">
        <f t="shared" si="4"/>
        <v/>
      </c>
      <c r="N83" s="125"/>
    </row>
    <row r="84" spans="1:14" ht="20.100000000000001" customHeight="1" x14ac:dyDescent="0.25">
      <c r="A84" s="27">
        <v>79</v>
      </c>
      <c r="B84" s="118"/>
      <c r="C84" s="118"/>
      <c r="D84" s="118"/>
      <c r="E84" s="118"/>
      <c r="F84" s="118"/>
      <c r="G84" s="50" t="str">
        <f>IF(C84="","",IF(C84="","",(VLOOKUP(C84,Listes!$B$37:$C$41,2,FALSE))))</f>
        <v/>
      </c>
      <c r="H84" s="118" t="str">
        <f t="shared" si="3"/>
        <v/>
      </c>
      <c r="I84" s="40" t="str">
        <f>IF(G84="","",IF(G84="","",(VLOOKUP(G84,Listes!$C$37:$D$41,2,FALSE))))</f>
        <v/>
      </c>
      <c r="J84" s="39" t="str">
        <f>IF($G84="","",IF($C84=Listes!$B$38,IF('Frais Forfaitaires'!$E84&lt;=Listes!$B$59,('Frais Forfaitaires'!$E84*(VLOOKUP('Frais Forfaitaires'!$D84,Listes!$A$60:$E$66,2,FALSE))),IF('Frais Forfaitaires'!$E84&gt;Listes!$E$59,('Frais Forfaitaires'!$E84*(VLOOKUP('Frais Forfaitaires'!$D84,Listes!$A$60:$E$66,5,FALSE))),('Frais Forfaitaires'!$E84*(VLOOKUP('Frais Forfaitaires'!$D84,Listes!$A$60:$E$66,3,FALSE)))+(VLOOKUP('Frais Forfaitaires'!$D84,Listes!$A$60:$E$66,4,FALSE))))))</f>
        <v/>
      </c>
      <c r="K84" s="39" t="str">
        <f>IF($G84="","",IF($C84=Listes!$B$37,IF('Frais Forfaitaires'!$E84&lt;=Listes!$B$48,('Frais Forfaitaires'!$E84*(VLOOKUP('Frais Forfaitaires'!$D84,Listes!$A$49:$E$55,2,FALSE))),IF('Frais Forfaitaires'!$E84&gt;Listes!$D$48,('Frais Forfaitaires'!$E84*(VLOOKUP('Frais Forfaitaires'!$D84,Listes!$A$49:$E$55,5,FALSE))),('Frais Forfaitaires'!$E84*(VLOOKUP('Frais Forfaitaires'!$D84,Listes!$A$49:$E$55,3,FALSE)))+(VLOOKUP('Frais Forfaitaires'!$D84,Listes!$A$49:$E$55,4,FALSE))))))</f>
        <v/>
      </c>
      <c r="L84" s="39" t="str">
        <f>IF($G84="","",IF($C84=Listes!$B$40,Listes!$I$37,IF($C84=Listes!$B$41,(VLOOKUP('Frais Forfaitaires'!$F84,Listes!$E$37:$F$42,2,FALSE)),IF($C84=Listes!$B$39,IF('Frais Forfaitaires'!$E84&lt;=Listes!$A$70,'Frais Forfaitaires'!$E84*Listes!$A$71,IF('Frais Forfaitaires'!$E84&gt;Listes!$D$70,'Frais Forfaitaires'!$E84*Listes!$D$71,(('Frais Forfaitaires'!$E84*Listes!$B$71)+Listes!$C$71)))))))</f>
        <v/>
      </c>
      <c r="M84" s="40" t="str">
        <f t="shared" si="4"/>
        <v/>
      </c>
      <c r="N84" s="125"/>
    </row>
    <row r="85" spans="1:14" ht="20.100000000000001" customHeight="1" x14ac:dyDescent="0.25">
      <c r="A85" s="27">
        <v>80</v>
      </c>
      <c r="B85" s="118"/>
      <c r="C85" s="118"/>
      <c r="D85" s="118"/>
      <c r="E85" s="118"/>
      <c r="F85" s="118"/>
      <c r="G85" s="50" t="str">
        <f>IF(C85="","",IF(C85="","",(VLOOKUP(C85,Listes!$B$37:$C$41,2,FALSE))))</f>
        <v/>
      </c>
      <c r="H85" s="118" t="str">
        <f t="shared" si="3"/>
        <v/>
      </c>
      <c r="I85" s="40" t="str">
        <f>IF(G85="","",IF(G85="","",(VLOOKUP(G85,Listes!$C$37:$D$41,2,FALSE))))</f>
        <v/>
      </c>
      <c r="J85" s="39" t="str">
        <f>IF($G85="","",IF($C85=Listes!$B$38,IF('Frais Forfaitaires'!$E85&lt;=Listes!$B$59,('Frais Forfaitaires'!$E85*(VLOOKUP('Frais Forfaitaires'!$D85,Listes!$A$60:$E$66,2,FALSE))),IF('Frais Forfaitaires'!$E85&gt;Listes!$E$59,('Frais Forfaitaires'!$E85*(VLOOKUP('Frais Forfaitaires'!$D85,Listes!$A$60:$E$66,5,FALSE))),('Frais Forfaitaires'!$E85*(VLOOKUP('Frais Forfaitaires'!$D85,Listes!$A$60:$E$66,3,FALSE)))+(VLOOKUP('Frais Forfaitaires'!$D85,Listes!$A$60:$E$66,4,FALSE))))))</f>
        <v/>
      </c>
      <c r="K85" s="39" t="str">
        <f>IF($G85="","",IF($C85=Listes!$B$37,IF('Frais Forfaitaires'!$E85&lt;=Listes!$B$48,('Frais Forfaitaires'!$E85*(VLOOKUP('Frais Forfaitaires'!$D85,Listes!$A$49:$E$55,2,FALSE))),IF('Frais Forfaitaires'!$E85&gt;Listes!$D$48,('Frais Forfaitaires'!$E85*(VLOOKUP('Frais Forfaitaires'!$D85,Listes!$A$49:$E$55,5,FALSE))),('Frais Forfaitaires'!$E85*(VLOOKUP('Frais Forfaitaires'!$D85,Listes!$A$49:$E$55,3,FALSE)))+(VLOOKUP('Frais Forfaitaires'!$D85,Listes!$A$49:$E$55,4,FALSE))))))</f>
        <v/>
      </c>
      <c r="L85" s="39" t="str">
        <f>IF($G85="","",IF($C85=Listes!$B$40,Listes!$I$37,IF($C85=Listes!$B$41,(VLOOKUP('Frais Forfaitaires'!$F85,Listes!$E$37:$F$42,2,FALSE)),IF($C85=Listes!$B$39,IF('Frais Forfaitaires'!$E85&lt;=Listes!$A$70,'Frais Forfaitaires'!$E85*Listes!$A$71,IF('Frais Forfaitaires'!$E85&gt;Listes!$D$70,'Frais Forfaitaires'!$E85*Listes!$D$71,(('Frais Forfaitaires'!$E85*Listes!$B$71)+Listes!$C$71)))))))</f>
        <v/>
      </c>
      <c r="M85" s="40" t="str">
        <f t="shared" si="4"/>
        <v/>
      </c>
      <c r="N85" s="125"/>
    </row>
    <row r="86" spans="1:14" ht="20.100000000000001" customHeight="1" x14ac:dyDescent="0.25">
      <c r="A86" s="27">
        <v>81</v>
      </c>
      <c r="B86" s="118"/>
      <c r="C86" s="118"/>
      <c r="D86" s="118"/>
      <c r="E86" s="118"/>
      <c r="F86" s="118"/>
      <c r="G86" s="50" t="str">
        <f>IF(C86="","",IF(C86="","",(VLOOKUP(C86,Listes!$B$37:$C$41,2,FALSE))))</f>
        <v/>
      </c>
      <c r="H86" s="118" t="str">
        <f t="shared" si="3"/>
        <v/>
      </c>
      <c r="I86" s="40" t="str">
        <f>IF(G86="","",IF(G86="","",(VLOOKUP(G86,Listes!$C$37:$D$41,2,FALSE))))</f>
        <v/>
      </c>
      <c r="J86" s="39" t="str">
        <f>IF($G86="","",IF($C86=Listes!$B$38,IF('Frais Forfaitaires'!$E86&lt;=Listes!$B$59,('Frais Forfaitaires'!$E86*(VLOOKUP('Frais Forfaitaires'!$D86,Listes!$A$60:$E$66,2,FALSE))),IF('Frais Forfaitaires'!$E86&gt;Listes!$E$59,('Frais Forfaitaires'!$E86*(VLOOKUP('Frais Forfaitaires'!$D86,Listes!$A$60:$E$66,5,FALSE))),('Frais Forfaitaires'!$E86*(VLOOKUP('Frais Forfaitaires'!$D86,Listes!$A$60:$E$66,3,FALSE)))+(VLOOKUP('Frais Forfaitaires'!$D86,Listes!$A$60:$E$66,4,FALSE))))))</f>
        <v/>
      </c>
      <c r="K86" s="39" t="str">
        <f>IF($G86="","",IF($C86=Listes!$B$37,IF('Frais Forfaitaires'!$E86&lt;=Listes!$B$48,('Frais Forfaitaires'!$E86*(VLOOKUP('Frais Forfaitaires'!$D86,Listes!$A$49:$E$55,2,FALSE))),IF('Frais Forfaitaires'!$E86&gt;Listes!$D$48,('Frais Forfaitaires'!$E86*(VLOOKUP('Frais Forfaitaires'!$D86,Listes!$A$49:$E$55,5,FALSE))),('Frais Forfaitaires'!$E86*(VLOOKUP('Frais Forfaitaires'!$D86,Listes!$A$49:$E$55,3,FALSE)))+(VLOOKUP('Frais Forfaitaires'!$D86,Listes!$A$49:$E$55,4,FALSE))))))</f>
        <v/>
      </c>
      <c r="L86" s="39" t="str">
        <f>IF($G86="","",IF($C86=Listes!$B$40,Listes!$I$37,IF($C86=Listes!$B$41,(VLOOKUP('Frais Forfaitaires'!$F86,Listes!$E$37:$F$42,2,FALSE)),IF($C86=Listes!$B$39,IF('Frais Forfaitaires'!$E86&lt;=Listes!$A$70,'Frais Forfaitaires'!$E86*Listes!$A$71,IF('Frais Forfaitaires'!$E86&gt;Listes!$D$70,'Frais Forfaitaires'!$E86*Listes!$D$71,(('Frais Forfaitaires'!$E86*Listes!$B$71)+Listes!$C$71)))))))</f>
        <v/>
      </c>
      <c r="M86" s="40" t="str">
        <f t="shared" si="4"/>
        <v/>
      </c>
      <c r="N86" s="125"/>
    </row>
    <row r="87" spans="1:14" ht="20.100000000000001" customHeight="1" x14ac:dyDescent="0.25">
      <c r="A87" s="27">
        <v>82</v>
      </c>
      <c r="B87" s="118"/>
      <c r="C87" s="118"/>
      <c r="D87" s="118"/>
      <c r="E87" s="118"/>
      <c r="F87" s="118"/>
      <c r="G87" s="50" t="str">
        <f>IF(C87="","",IF(C87="","",(VLOOKUP(C87,Listes!$B$37:$C$41,2,FALSE))))</f>
        <v/>
      </c>
      <c r="H87" s="118" t="str">
        <f t="shared" si="3"/>
        <v/>
      </c>
      <c r="I87" s="40" t="str">
        <f>IF(G87="","",IF(G87="","",(VLOOKUP(G87,Listes!$C$37:$D$41,2,FALSE))))</f>
        <v/>
      </c>
      <c r="J87" s="39" t="str">
        <f>IF($G87="","",IF($C87=Listes!$B$38,IF('Frais Forfaitaires'!$E87&lt;=Listes!$B$59,('Frais Forfaitaires'!$E87*(VLOOKUP('Frais Forfaitaires'!$D87,Listes!$A$60:$E$66,2,FALSE))),IF('Frais Forfaitaires'!$E87&gt;Listes!$E$59,('Frais Forfaitaires'!$E87*(VLOOKUP('Frais Forfaitaires'!$D87,Listes!$A$60:$E$66,5,FALSE))),('Frais Forfaitaires'!$E87*(VLOOKUP('Frais Forfaitaires'!$D87,Listes!$A$60:$E$66,3,FALSE)))+(VLOOKUP('Frais Forfaitaires'!$D87,Listes!$A$60:$E$66,4,FALSE))))))</f>
        <v/>
      </c>
      <c r="K87" s="39" t="str">
        <f>IF($G87="","",IF($C87=Listes!$B$37,IF('Frais Forfaitaires'!$E87&lt;=Listes!$B$48,('Frais Forfaitaires'!$E87*(VLOOKUP('Frais Forfaitaires'!$D87,Listes!$A$49:$E$55,2,FALSE))),IF('Frais Forfaitaires'!$E87&gt;Listes!$D$48,('Frais Forfaitaires'!$E87*(VLOOKUP('Frais Forfaitaires'!$D87,Listes!$A$49:$E$55,5,FALSE))),('Frais Forfaitaires'!$E87*(VLOOKUP('Frais Forfaitaires'!$D87,Listes!$A$49:$E$55,3,FALSE)))+(VLOOKUP('Frais Forfaitaires'!$D87,Listes!$A$49:$E$55,4,FALSE))))))</f>
        <v/>
      </c>
      <c r="L87" s="39" t="str">
        <f>IF($G87="","",IF($C87=Listes!$B$40,Listes!$I$37,IF($C87=Listes!$B$41,(VLOOKUP('Frais Forfaitaires'!$F87,Listes!$E$37:$F$42,2,FALSE)),IF($C87=Listes!$B$39,IF('Frais Forfaitaires'!$E87&lt;=Listes!$A$70,'Frais Forfaitaires'!$E87*Listes!$A$71,IF('Frais Forfaitaires'!$E87&gt;Listes!$D$70,'Frais Forfaitaires'!$E87*Listes!$D$71,(('Frais Forfaitaires'!$E87*Listes!$B$71)+Listes!$C$71)))))))</f>
        <v/>
      </c>
      <c r="M87" s="40" t="str">
        <f t="shared" si="4"/>
        <v/>
      </c>
      <c r="N87" s="125"/>
    </row>
    <row r="88" spans="1:14" ht="20.100000000000001" customHeight="1" x14ac:dyDescent="0.25">
      <c r="A88" s="27">
        <v>83</v>
      </c>
      <c r="B88" s="118"/>
      <c r="C88" s="118"/>
      <c r="D88" s="118"/>
      <c r="E88" s="118"/>
      <c r="F88" s="118"/>
      <c r="G88" s="50" t="str">
        <f>IF(C88="","",IF(C88="","",(VLOOKUP(C88,Listes!$B$37:$C$41,2,FALSE))))</f>
        <v/>
      </c>
      <c r="H88" s="118" t="str">
        <f t="shared" si="3"/>
        <v/>
      </c>
      <c r="I88" s="40" t="str">
        <f>IF(G88="","",IF(G88="","",(VLOOKUP(G88,Listes!$C$37:$D$41,2,FALSE))))</f>
        <v/>
      </c>
      <c r="J88" s="39" t="str">
        <f>IF($G88="","",IF($C88=Listes!$B$38,IF('Frais Forfaitaires'!$E88&lt;=Listes!$B$59,('Frais Forfaitaires'!$E88*(VLOOKUP('Frais Forfaitaires'!$D88,Listes!$A$60:$E$66,2,FALSE))),IF('Frais Forfaitaires'!$E88&gt;Listes!$E$59,('Frais Forfaitaires'!$E88*(VLOOKUP('Frais Forfaitaires'!$D88,Listes!$A$60:$E$66,5,FALSE))),('Frais Forfaitaires'!$E88*(VLOOKUP('Frais Forfaitaires'!$D88,Listes!$A$60:$E$66,3,FALSE)))+(VLOOKUP('Frais Forfaitaires'!$D88,Listes!$A$60:$E$66,4,FALSE))))))</f>
        <v/>
      </c>
      <c r="K88" s="39" t="str">
        <f>IF($G88="","",IF($C88=Listes!$B$37,IF('Frais Forfaitaires'!$E88&lt;=Listes!$B$48,('Frais Forfaitaires'!$E88*(VLOOKUP('Frais Forfaitaires'!$D88,Listes!$A$49:$E$55,2,FALSE))),IF('Frais Forfaitaires'!$E88&gt;Listes!$D$48,('Frais Forfaitaires'!$E88*(VLOOKUP('Frais Forfaitaires'!$D88,Listes!$A$49:$E$55,5,FALSE))),('Frais Forfaitaires'!$E88*(VLOOKUP('Frais Forfaitaires'!$D88,Listes!$A$49:$E$55,3,FALSE)))+(VLOOKUP('Frais Forfaitaires'!$D88,Listes!$A$49:$E$55,4,FALSE))))))</f>
        <v/>
      </c>
      <c r="L88" s="39" t="str">
        <f>IF($G88="","",IF($C88=Listes!$B$40,Listes!$I$37,IF($C88=Listes!$B$41,(VLOOKUP('Frais Forfaitaires'!$F88,Listes!$E$37:$F$42,2,FALSE)),IF($C88=Listes!$B$39,IF('Frais Forfaitaires'!$E88&lt;=Listes!$A$70,'Frais Forfaitaires'!$E88*Listes!$A$71,IF('Frais Forfaitaires'!$E88&gt;Listes!$D$70,'Frais Forfaitaires'!$E88*Listes!$D$71,(('Frais Forfaitaires'!$E88*Listes!$B$71)+Listes!$C$71)))))))</f>
        <v/>
      </c>
      <c r="M88" s="40" t="str">
        <f t="shared" si="4"/>
        <v/>
      </c>
      <c r="N88" s="125"/>
    </row>
    <row r="89" spans="1:14" ht="20.100000000000001" customHeight="1" x14ac:dyDescent="0.25">
      <c r="A89" s="27">
        <v>84</v>
      </c>
      <c r="B89" s="118"/>
      <c r="C89" s="118"/>
      <c r="D89" s="118"/>
      <c r="E89" s="118"/>
      <c r="F89" s="118"/>
      <c r="G89" s="50" t="str">
        <f>IF(C89="","",IF(C89="","",(VLOOKUP(C89,Listes!$B$37:$C$41,2,FALSE))))</f>
        <v/>
      </c>
      <c r="H89" s="118" t="str">
        <f t="shared" si="3"/>
        <v/>
      </c>
      <c r="I89" s="40" t="str">
        <f>IF(G89="","",IF(G89="","",(VLOOKUP(G89,Listes!$C$37:$D$41,2,FALSE))))</f>
        <v/>
      </c>
      <c r="J89" s="39" t="str">
        <f>IF($G89="","",IF($C89=Listes!$B$38,IF('Frais Forfaitaires'!$E89&lt;=Listes!$B$59,('Frais Forfaitaires'!$E89*(VLOOKUP('Frais Forfaitaires'!$D89,Listes!$A$60:$E$66,2,FALSE))),IF('Frais Forfaitaires'!$E89&gt;Listes!$E$59,('Frais Forfaitaires'!$E89*(VLOOKUP('Frais Forfaitaires'!$D89,Listes!$A$60:$E$66,5,FALSE))),('Frais Forfaitaires'!$E89*(VLOOKUP('Frais Forfaitaires'!$D89,Listes!$A$60:$E$66,3,FALSE)))+(VLOOKUP('Frais Forfaitaires'!$D89,Listes!$A$60:$E$66,4,FALSE))))))</f>
        <v/>
      </c>
      <c r="K89" s="39" t="str">
        <f>IF($G89="","",IF($C89=Listes!$B$37,IF('Frais Forfaitaires'!$E89&lt;=Listes!$B$48,('Frais Forfaitaires'!$E89*(VLOOKUP('Frais Forfaitaires'!$D89,Listes!$A$49:$E$55,2,FALSE))),IF('Frais Forfaitaires'!$E89&gt;Listes!$D$48,('Frais Forfaitaires'!$E89*(VLOOKUP('Frais Forfaitaires'!$D89,Listes!$A$49:$E$55,5,FALSE))),('Frais Forfaitaires'!$E89*(VLOOKUP('Frais Forfaitaires'!$D89,Listes!$A$49:$E$55,3,FALSE)))+(VLOOKUP('Frais Forfaitaires'!$D89,Listes!$A$49:$E$55,4,FALSE))))))</f>
        <v/>
      </c>
      <c r="L89" s="39" t="str">
        <f>IF($G89="","",IF($C89=Listes!$B$40,Listes!$I$37,IF($C89=Listes!$B$41,(VLOOKUP('Frais Forfaitaires'!$F89,Listes!$E$37:$F$42,2,FALSE)),IF($C89=Listes!$B$39,IF('Frais Forfaitaires'!$E89&lt;=Listes!$A$70,'Frais Forfaitaires'!$E89*Listes!$A$71,IF('Frais Forfaitaires'!$E89&gt;Listes!$D$70,'Frais Forfaitaires'!$E89*Listes!$D$71,(('Frais Forfaitaires'!$E89*Listes!$B$71)+Listes!$C$71)))))))</f>
        <v/>
      </c>
      <c r="M89" s="40" t="str">
        <f t="shared" si="4"/>
        <v/>
      </c>
      <c r="N89" s="125"/>
    </row>
    <row r="90" spans="1:14" ht="20.100000000000001" customHeight="1" x14ac:dyDescent="0.25">
      <c r="A90" s="27">
        <v>85</v>
      </c>
      <c r="B90" s="118"/>
      <c r="C90" s="118"/>
      <c r="D90" s="118"/>
      <c r="E90" s="118"/>
      <c r="F90" s="118"/>
      <c r="G90" s="50" t="str">
        <f>IF(C90="","",IF(C90="","",(VLOOKUP(C90,Listes!$B$37:$C$41,2,FALSE))))</f>
        <v/>
      </c>
      <c r="H90" s="118" t="str">
        <f t="shared" si="3"/>
        <v/>
      </c>
      <c r="I90" s="40" t="str">
        <f>IF(G90="","",IF(G90="","",(VLOOKUP(G90,Listes!$C$37:$D$41,2,FALSE))))</f>
        <v/>
      </c>
      <c r="J90" s="39" t="str">
        <f>IF($G90="","",IF($C90=Listes!$B$38,IF('Frais Forfaitaires'!$E90&lt;=Listes!$B$59,('Frais Forfaitaires'!$E90*(VLOOKUP('Frais Forfaitaires'!$D90,Listes!$A$60:$E$66,2,FALSE))),IF('Frais Forfaitaires'!$E90&gt;Listes!$E$59,('Frais Forfaitaires'!$E90*(VLOOKUP('Frais Forfaitaires'!$D90,Listes!$A$60:$E$66,5,FALSE))),('Frais Forfaitaires'!$E90*(VLOOKUP('Frais Forfaitaires'!$D90,Listes!$A$60:$E$66,3,FALSE)))+(VLOOKUP('Frais Forfaitaires'!$D90,Listes!$A$60:$E$66,4,FALSE))))))</f>
        <v/>
      </c>
      <c r="K90" s="39" t="str">
        <f>IF($G90="","",IF($C90=Listes!$B$37,IF('Frais Forfaitaires'!$E90&lt;=Listes!$B$48,('Frais Forfaitaires'!$E90*(VLOOKUP('Frais Forfaitaires'!$D90,Listes!$A$49:$E$55,2,FALSE))),IF('Frais Forfaitaires'!$E90&gt;Listes!$D$48,('Frais Forfaitaires'!$E90*(VLOOKUP('Frais Forfaitaires'!$D90,Listes!$A$49:$E$55,5,FALSE))),('Frais Forfaitaires'!$E90*(VLOOKUP('Frais Forfaitaires'!$D90,Listes!$A$49:$E$55,3,FALSE)))+(VLOOKUP('Frais Forfaitaires'!$D90,Listes!$A$49:$E$55,4,FALSE))))))</f>
        <v/>
      </c>
      <c r="L90" s="39" t="str">
        <f>IF($G90="","",IF($C90=Listes!$B$40,Listes!$I$37,IF($C90=Listes!$B$41,(VLOOKUP('Frais Forfaitaires'!$F90,Listes!$E$37:$F$42,2,FALSE)),IF($C90=Listes!$B$39,IF('Frais Forfaitaires'!$E90&lt;=Listes!$A$70,'Frais Forfaitaires'!$E90*Listes!$A$71,IF('Frais Forfaitaires'!$E90&gt;Listes!$D$70,'Frais Forfaitaires'!$E90*Listes!$D$71,(('Frais Forfaitaires'!$E90*Listes!$B$71)+Listes!$C$71)))))))</f>
        <v/>
      </c>
      <c r="M90" s="40" t="str">
        <f t="shared" si="4"/>
        <v/>
      </c>
      <c r="N90" s="125"/>
    </row>
    <row r="91" spans="1:14" ht="20.100000000000001" customHeight="1" x14ac:dyDescent="0.25">
      <c r="A91" s="27">
        <v>86</v>
      </c>
      <c r="B91" s="118"/>
      <c r="C91" s="118"/>
      <c r="D91" s="118"/>
      <c r="E91" s="118"/>
      <c r="F91" s="118"/>
      <c r="G91" s="50" t="str">
        <f>IF(C91="","",IF(C91="","",(VLOOKUP(C91,Listes!$B$37:$C$41,2,FALSE))))</f>
        <v/>
      </c>
      <c r="H91" s="118" t="str">
        <f t="shared" si="3"/>
        <v/>
      </c>
      <c r="I91" s="40" t="str">
        <f>IF(G91="","",IF(G91="","",(VLOOKUP(G91,Listes!$C$37:$D$41,2,FALSE))))</f>
        <v/>
      </c>
      <c r="J91" s="39" t="str">
        <f>IF($G91="","",IF($C91=Listes!$B$38,IF('Frais Forfaitaires'!$E91&lt;=Listes!$B$59,('Frais Forfaitaires'!$E91*(VLOOKUP('Frais Forfaitaires'!$D91,Listes!$A$60:$E$66,2,FALSE))),IF('Frais Forfaitaires'!$E91&gt;Listes!$E$59,('Frais Forfaitaires'!$E91*(VLOOKUP('Frais Forfaitaires'!$D91,Listes!$A$60:$E$66,5,FALSE))),('Frais Forfaitaires'!$E91*(VLOOKUP('Frais Forfaitaires'!$D91,Listes!$A$60:$E$66,3,FALSE)))+(VLOOKUP('Frais Forfaitaires'!$D91,Listes!$A$60:$E$66,4,FALSE))))))</f>
        <v/>
      </c>
      <c r="K91" s="39" t="str">
        <f>IF($G91="","",IF($C91=Listes!$B$37,IF('Frais Forfaitaires'!$E91&lt;=Listes!$B$48,('Frais Forfaitaires'!$E91*(VLOOKUP('Frais Forfaitaires'!$D91,Listes!$A$49:$E$55,2,FALSE))),IF('Frais Forfaitaires'!$E91&gt;Listes!$D$48,('Frais Forfaitaires'!$E91*(VLOOKUP('Frais Forfaitaires'!$D91,Listes!$A$49:$E$55,5,FALSE))),('Frais Forfaitaires'!$E91*(VLOOKUP('Frais Forfaitaires'!$D91,Listes!$A$49:$E$55,3,FALSE)))+(VLOOKUP('Frais Forfaitaires'!$D91,Listes!$A$49:$E$55,4,FALSE))))))</f>
        <v/>
      </c>
      <c r="L91" s="39" t="str">
        <f>IF($G91="","",IF($C91=Listes!$B$40,Listes!$I$37,IF($C91=Listes!$B$41,(VLOOKUP('Frais Forfaitaires'!$F91,Listes!$E$37:$F$42,2,FALSE)),IF($C91=Listes!$B$39,IF('Frais Forfaitaires'!$E91&lt;=Listes!$A$70,'Frais Forfaitaires'!$E91*Listes!$A$71,IF('Frais Forfaitaires'!$E91&gt;Listes!$D$70,'Frais Forfaitaires'!$E91*Listes!$D$71,(('Frais Forfaitaires'!$E91*Listes!$B$71)+Listes!$C$71)))))))</f>
        <v/>
      </c>
      <c r="M91" s="40" t="str">
        <f t="shared" si="4"/>
        <v/>
      </c>
      <c r="N91" s="125"/>
    </row>
    <row r="92" spans="1:14" ht="20.100000000000001" customHeight="1" x14ac:dyDescent="0.25">
      <c r="A92" s="27">
        <v>87</v>
      </c>
      <c r="B92" s="118"/>
      <c r="C92" s="118"/>
      <c r="D92" s="118"/>
      <c r="E92" s="118"/>
      <c r="F92" s="118"/>
      <c r="G92" s="50" t="str">
        <f>IF(C92="","",IF(C92="","",(VLOOKUP(C92,Listes!$B$37:$C$41,2,FALSE))))</f>
        <v/>
      </c>
      <c r="H92" s="118" t="str">
        <f t="shared" si="3"/>
        <v/>
      </c>
      <c r="I92" s="40" t="str">
        <f>IF(G92="","",IF(G92="","",(VLOOKUP(G92,Listes!$C$37:$D$41,2,FALSE))))</f>
        <v/>
      </c>
      <c r="J92" s="39" t="str">
        <f>IF($G92="","",IF($C92=Listes!$B$38,IF('Frais Forfaitaires'!$E92&lt;=Listes!$B$59,('Frais Forfaitaires'!$E92*(VLOOKUP('Frais Forfaitaires'!$D92,Listes!$A$60:$E$66,2,FALSE))),IF('Frais Forfaitaires'!$E92&gt;Listes!$E$59,('Frais Forfaitaires'!$E92*(VLOOKUP('Frais Forfaitaires'!$D92,Listes!$A$60:$E$66,5,FALSE))),('Frais Forfaitaires'!$E92*(VLOOKUP('Frais Forfaitaires'!$D92,Listes!$A$60:$E$66,3,FALSE)))+(VLOOKUP('Frais Forfaitaires'!$D92,Listes!$A$60:$E$66,4,FALSE))))))</f>
        <v/>
      </c>
      <c r="K92" s="39" t="str">
        <f>IF($G92="","",IF($C92=Listes!$B$37,IF('Frais Forfaitaires'!$E92&lt;=Listes!$B$48,('Frais Forfaitaires'!$E92*(VLOOKUP('Frais Forfaitaires'!$D92,Listes!$A$49:$E$55,2,FALSE))),IF('Frais Forfaitaires'!$E92&gt;Listes!$D$48,('Frais Forfaitaires'!$E92*(VLOOKUP('Frais Forfaitaires'!$D92,Listes!$A$49:$E$55,5,FALSE))),('Frais Forfaitaires'!$E92*(VLOOKUP('Frais Forfaitaires'!$D92,Listes!$A$49:$E$55,3,FALSE)))+(VLOOKUP('Frais Forfaitaires'!$D92,Listes!$A$49:$E$55,4,FALSE))))))</f>
        <v/>
      </c>
      <c r="L92" s="39" t="str">
        <f>IF($G92="","",IF($C92=Listes!$B$40,Listes!$I$37,IF($C92=Listes!$B$41,(VLOOKUP('Frais Forfaitaires'!$F92,Listes!$E$37:$F$42,2,FALSE)),IF($C92=Listes!$B$39,IF('Frais Forfaitaires'!$E92&lt;=Listes!$A$70,'Frais Forfaitaires'!$E92*Listes!$A$71,IF('Frais Forfaitaires'!$E92&gt;Listes!$D$70,'Frais Forfaitaires'!$E92*Listes!$D$71,(('Frais Forfaitaires'!$E92*Listes!$B$71)+Listes!$C$71)))))))</f>
        <v/>
      </c>
      <c r="M92" s="40" t="str">
        <f t="shared" si="4"/>
        <v/>
      </c>
      <c r="N92" s="125"/>
    </row>
    <row r="93" spans="1:14" ht="20.100000000000001" customHeight="1" x14ac:dyDescent="0.25">
      <c r="A93" s="27">
        <v>88</v>
      </c>
      <c r="B93" s="118"/>
      <c r="C93" s="118"/>
      <c r="D93" s="118"/>
      <c r="E93" s="118"/>
      <c r="F93" s="118"/>
      <c r="G93" s="50" t="str">
        <f>IF(C93="","",IF(C93="","",(VLOOKUP(C93,Listes!$B$37:$C$41,2,FALSE))))</f>
        <v/>
      </c>
      <c r="H93" s="118" t="str">
        <f t="shared" si="3"/>
        <v/>
      </c>
      <c r="I93" s="40" t="str">
        <f>IF(G93="","",IF(G93="","",(VLOOKUP(G93,Listes!$C$37:$D$41,2,FALSE))))</f>
        <v/>
      </c>
      <c r="J93" s="39" t="str">
        <f>IF($G93="","",IF($C93=Listes!$B$38,IF('Frais Forfaitaires'!$E93&lt;=Listes!$B$59,('Frais Forfaitaires'!$E93*(VLOOKUP('Frais Forfaitaires'!$D93,Listes!$A$60:$E$66,2,FALSE))),IF('Frais Forfaitaires'!$E93&gt;Listes!$E$59,('Frais Forfaitaires'!$E93*(VLOOKUP('Frais Forfaitaires'!$D93,Listes!$A$60:$E$66,5,FALSE))),('Frais Forfaitaires'!$E93*(VLOOKUP('Frais Forfaitaires'!$D93,Listes!$A$60:$E$66,3,FALSE)))+(VLOOKUP('Frais Forfaitaires'!$D93,Listes!$A$60:$E$66,4,FALSE))))))</f>
        <v/>
      </c>
      <c r="K93" s="39" t="str">
        <f>IF($G93="","",IF($C93=Listes!$B$37,IF('Frais Forfaitaires'!$E93&lt;=Listes!$B$48,('Frais Forfaitaires'!$E93*(VLOOKUP('Frais Forfaitaires'!$D93,Listes!$A$49:$E$55,2,FALSE))),IF('Frais Forfaitaires'!$E93&gt;Listes!$D$48,('Frais Forfaitaires'!$E93*(VLOOKUP('Frais Forfaitaires'!$D93,Listes!$A$49:$E$55,5,FALSE))),('Frais Forfaitaires'!$E93*(VLOOKUP('Frais Forfaitaires'!$D93,Listes!$A$49:$E$55,3,FALSE)))+(VLOOKUP('Frais Forfaitaires'!$D93,Listes!$A$49:$E$55,4,FALSE))))))</f>
        <v/>
      </c>
      <c r="L93" s="39" t="str">
        <f>IF($G93="","",IF($C93=Listes!$B$40,Listes!$I$37,IF($C93=Listes!$B$41,(VLOOKUP('Frais Forfaitaires'!$F93,Listes!$E$37:$F$42,2,FALSE)),IF($C93=Listes!$B$39,IF('Frais Forfaitaires'!$E93&lt;=Listes!$A$70,'Frais Forfaitaires'!$E93*Listes!$A$71,IF('Frais Forfaitaires'!$E93&gt;Listes!$D$70,'Frais Forfaitaires'!$E93*Listes!$D$71,(('Frais Forfaitaires'!$E93*Listes!$B$71)+Listes!$C$71)))))))</f>
        <v/>
      </c>
      <c r="M93" s="40" t="str">
        <f t="shared" si="4"/>
        <v/>
      </c>
      <c r="N93" s="125"/>
    </row>
    <row r="94" spans="1:14" ht="20.100000000000001" customHeight="1" x14ac:dyDescent="0.25">
      <c r="A94" s="27">
        <v>89</v>
      </c>
      <c r="B94" s="118"/>
      <c r="C94" s="118"/>
      <c r="D94" s="118"/>
      <c r="E94" s="118"/>
      <c r="F94" s="118"/>
      <c r="G94" s="50" t="str">
        <f>IF(C94="","",IF(C94="","",(VLOOKUP(C94,Listes!$B$37:$C$41,2,FALSE))))</f>
        <v/>
      </c>
      <c r="H94" s="118" t="str">
        <f t="shared" si="3"/>
        <v/>
      </c>
      <c r="I94" s="40" t="str">
        <f>IF(G94="","",IF(G94="","",(VLOOKUP(G94,Listes!$C$37:$D$41,2,FALSE))))</f>
        <v/>
      </c>
      <c r="J94" s="39" t="str">
        <f>IF($G94="","",IF($C94=Listes!$B$38,IF('Frais Forfaitaires'!$E94&lt;=Listes!$B$59,('Frais Forfaitaires'!$E94*(VLOOKUP('Frais Forfaitaires'!$D94,Listes!$A$60:$E$66,2,FALSE))),IF('Frais Forfaitaires'!$E94&gt;Listes!$E$59,('Frais Forfaitaires'!$E94*(VLOOKUP('Frais Forfaitaires'!$D94,Listes!$A$60:$E$66,5,FALSE))),('Frais Forfaitaires'!$E94*(VLOOKUP('Frais Forfaitaires'!$D94,Listes!$A$60:$E$66,3,FALSE)))+(VLOOKUP('Frais Forfaitaires'!$D94,Listes!$A$60:$E$66,4,FALSE))))))</f>
        <v/>
      </c>
      <c r="K94" s="39" t="str">
        <f>IF($G94="","",IF($C94=Listes!$B$37,IF('Frais Forfaitaires'!$E94&lt;=Listes!$B$48,('Frais Forfaitaires'!$E94*(VLOOKUP('Frais Forfaitaires'!$D94,Listes!$A$49:$E$55,2,FALSE))),IF('Frais Forfaitaires'!$E94&gt;Listes!$D$48,('Frais Forfaitaires'!$E94*(VLOOKUP('Frais Forfaitaires'!$D94,Listes!$A$49:$E$55,5,FALSE))),('Frais Forfaitaires'!$E94*(VLOOKUP('Frais Forfaitaires'!$D94,Listes!$A$49:$E$55,3,FALSE)))+(VLOOKUP('Frais Forfaitaires'!$D94,Listes!$A$49:$E$55,4,FALSE))))))</f>
        <v/>
      </c>
      <c r="L94" s="39" t="str">
        <f>IF($G94="","",IF($C94=Listes!$B$40,Listes!$I$37,IF($C94=Listes!$B$41,(VLOOKUP('Frais Forfaitaires'!$F94,Listes!$E$37:$F$42,2,FALSE)),IF($C94=Listes!$B$39,IF('Frais Forfaitaires'!$E94&lt;=Listes!$A$70,'Frais Forfaitaires'!$E94*Listes!$A$71,IF('Frais Forfaitaires'!$E94&gt;Listes!$D$70,'Frais Forfaitaires'!$E94*Listes!$D$71,(('Frais Forfaitaires'!$E94*Listes!$B$71)+Listes!$C$71)))))))</f>
        <v/>
      </c>
      <c r="M94" s="40" t="str">
        <f t="shared" si="4"/>
        <v/>
      </c>
      <c r="N94" s="125"/>
    </row>
    <row r="95" spans="1:14" ht="20.100000000000001" customHeight="1" x14ac:dyDescent="0.25">
      <c r="A95" s="27">
        <v>90</v>
      </c>
      <c r="B95" s="118"/>
      <c r="C95" s="118"/>
      <c r="D95" s="118"/>
      <c r="E95" s="118"/>
      <c r="F95" s="118"/>
      <c r="G95" s="50" t="str">
        <f>IF(C95="","",IF(C95="","",(VLOOKUP(C95,Listes!$B$37:$C$41,2,FALSE))))</f>
        <v/>
      </c>
      <c r="H95" s="118" t="str">
        <f t="shared" si="3"/>
        <v/>
      </c>
      <c r="I95" s="40" t="str">
        <f>IF(G95="","",IF(G95="","",(VLOOKUP(G95,Listes!$C$37:$D$41,2,FALSE))))</f>
        <v/>
      </c>
      <c r="J95" s="39" t="str">
        <f>IF($G95="","",IF($C95=Listes!$B$38,IF('Frais Forfaitaires'!$E95&lt;=Listes!$B$59,('Frais Forfaitaires'!$E95*(VLOOKUP('Frais Forfaitaires'!$D95,Listes!$A$60:$E$66,2,FALSE))),IF('Frais Forfaitaires'!$E95&gt;Listes!$E$59,('Frais Forfaitaires'!$E95*(VLOOKUP('Frais Forfaitaires'!$D95,Listes!$A$60:$E$66,5,FALSE))),('Frais Forfaitaires'!$E95*(VLOOKUP('Frais Forfaitaires'!$D95,Listes!$A$60:$E$66,3,FALSE)))+(VLOOKUP('Frais Forfaitaires'!$D95,Listes!$A$60:$E$66,4,FALSE))))))</f>
        <v/>
      </c>
      <c r="K95" s="39" t="str">
        <f>IF($G95="","",IF($C95=Listes!$B$37,IF('Frais Forfaitaires'!$E95&lt;=Listes!$B$48,('Frais Forfaitaires'!$E95*(VLOOKUP('Frais Forfaitaires'!$D95,Listes!$A$49:$E$55,2,FALSE))),IF('Frais Forfaitaires'!$E95&gt;Listes!$D$48,('Frais Forfaitaires'!$E95*(VLOOKUP('Frais Forfaitaires'!$D95,Listes!$A$49:$E$55,5,FALSE))),('Frais Forfaitaires'!$E95*(VLOOKUP('Frais Forfaitaires'!$D95,Listes!$A$49:$E$55,3,FALSE)))+(VLOOKUP('Frais Forfaitaires'!$D95,Listes!$A$49:$E$55,4,FALSE))))))</f>
        <v/>
      </c>
      <c r="L95" s="39" t="str">
        <f>IF($G95="","",IF($C95=Listes!$B$40,Listes!$I$37,IF($C95=Listes!$B$41,(VLOOKUP('Frais Forfaitaires'!$F95,Listes!$E$37:$F$42,2,FALSE)),IF($C95=Listes!$B$39,IF('Frais Forfaitaires'!$E95&lt;=Listes!$A$70,'Frais Forfaitaires'!$E95*Listes!$A$71,IF('Frais Forfaitaires'!$E95&gt;Listes!$D$70,'Frais Forfaitaires'!$E95*Listes!$D$71,(('Frais Forfaitaires'!$E95*Listes!$B$71)+Listes!$C$71)))))))</f>
        <v/>
      </c>
      <c r="M95" s="40" t="str">
        <f t="shared" si="4"/>
        <v/>
      </c>
      <c r="N95" s="125"/>
    </row>
    <row r="96" spans="1:14" ht="20.100000000000001" customHeight="1" x14ac:dyDescent="0.25">
      <c r="A96" s="27">
        <v>91</v>
      </c>
      <c r="B96" s="118"/>
      <c r="C96" s="118"/>
      <c r="D96" s="118"/>
      <c r="E96" s="118"/>
      <c r="F96" s="118"/>
      <c r="G96" s="50" t="str">
        <f>IF(C96="","",IF(C96="","",(VLOOKUP(C96,Listes!$B$37:$C$41,2,FALSE))))</f>
        <v/>
      </c>
      <c r="H96" s="118" t="str">
        <f t="shared" si="3"/>
        <v/>
      </c>
      <c r="I96" s="40" t="str">
        <f>IF(G96="","",IF(G96="","",(VLOOKUP(G96,Listes!$C$37:$D$41,2,FALSE))))</f>
        <v/>
      </c>
      <c r="J96" s="39" t="str">
        <f>IF($G96="","",IF($C96=Listes!$B$38,IF('Frais Forfaitaires'!$E96&lt;=Listes!$B$59,('Frais Forfaitaires'!$E96*(VLOOKUP('Frais Forfaitaires'!$D96,Listes!$A$60:$E$66,2,FALSE))),IF('Frais Forfaitaires'!$E96&gt;Listes!$E$59,('Frais Forfaitaires'!$E96*(VLOOKUP('Frais Forfaitaires'!$D96,Listes!$A$60:$E$66,5,FALSE))),('Frais Forfaitaires'!$E96*(VLOOKUP('Frais Forfaitaires'!$D96,Listes!$A$60:$E$66,3,FALSE)))+(VLOOKUP('Frais Forfaitaires'!$D96,Listes!$A$60:$E$66,4,FALSE))))))</f>
        <v/>
      </c>
      <c r="K96" s="39" t="str">
        <f>IF($G96="","",IF($C96=Listes!$B$37,IF('Frais Forfaitaires'!$E96&lt;=Listes!$B$48,('Frais Forfaitaires'!$E96*(VLOOKUP('Frais Forfaitaires'!$D96,Listes!$A$49:$E$55,2,FALSE))),IF('Frais Forfaitaires'!$E96&gt;Listes!$D$48,('Frais Forfaitaires'!$E96*(VLOOKUP('Frais Forfaitaires'!$D96,Listes!$A$49:$E$55,5,FALSE))),('Frais Forfaitaires'!$E96*(VLOOKUP('Frais Forfaitaires'!$D96,Listes!$A$49:$E$55,3,FALSE)))+(VLOOKUP('Frais Forfaitaires'!$D96,Listes!$A$49:$E$55,4,FALSE))))))</f>
        <v/>
      </c>
      <c r="L96" s="39" t="str">
        <f>IF($G96="","",IF($C96=Listes!$B$40,Listes!$I$37,IF($C96=Listes!$B$41,(VLOOKUP('Frais Forfaitaires'!$F96,Listes!$E$37:$F$42,2,FALSE)),IF($C96=Listes!$B$39,IF('Frais Forfaitaires'!$E96&lt;=Listes!$A$70,'Frais Forfaitaires'!$E96*Listes!$A$71,IF('Frais Forfaitaires'!$E96&gt;Listes!$D$70,'Frais Forfaitaires'!$E96*Listes!$D$71,(('Frais Forfaitaires'!$E96*Listes!$B$71)+Listes!$C$71)))))))</f>
        <v/>
      </c>
      <c r="M96" s="40" t="str">
        <f t="shared" si="4"/>
        <v/>
      </c>
      <c r="N96" s="125"/>
    </row>
    <row r="97" spans="1:14" ht="20.100000000000001" customHeight="1" x14ac:dyDescent="0.25">
      <c r="A97" s="27">
        <v>92</v>
      </c>
      <c r="B97" s="118"/>
      <c r="C97" s="118"/>
      <c r="D97" s="118"/>
      <c r="E97" s="118"/>
      <c r="F97" s="118"/>
      <c r="G97" s="50" t="str">
        <f>IF(C97="","",IF(C97="","",(VLOOKUP(C97,Listes!$B$37:$C$41,2,FALSE))))</f>
        <v/>
      </c>
      <c r="H97" s="118" t="str">
        <f t="shared" si="3"/>
        <v/>
      </c>
      <c r="I97" s="40" t="str">
        <f>IF(G97="","",IF(G97="","",(VLOOKUP(G97,Listes!$C$37:$D$41,2,FALSE))))</f>
        <v/>
      </c>
      <c r="J97" s="39" t="str">
        <f>IF($G97="","",IF($C97=Listes!$B$38,IF('Frais Forfaitaires'!$E97&lt;=Listes!$B$59,('Frais Forfaitaires'!$E97*(VLOOKUP('Frais Forfaitaires'!$D97,Listes!$A$60:$E$66,2,FALSE))),IF('Frais Forfaitaires'!$E97&gt;Listes!$E$59,('Frais Forfaitaires'!$E97*(VLOOKUP('Frais Forfaitaires'!$D97,Listes!$A$60:$E$66,5,FALSE))),('Frais Forfaitaires'!$E97*(VLOOKUP('Frais Forfaitaires'!$D97,Listes!$A$60:$E$66,3,FALSE)))+(VLOOKUP('Frais Forfaitaires'!$D97,Listes!$A$60:$E$66,4,FALSE))))))</f>
        <v/>
      </c>
      <c r="K97" s="39" t="str">
        <f>IF($G97="","",IF($C97=Listes!$B$37,IF('Frais Forfaitaires'!$E97&lt;=Listes!$B$48,('Frais Forfaitaires'!$E97*(VLOOKUP('Frais Forfaitaires'!$D97,Listes!$A$49:$E$55,2,FALSE))),IF('Frais Forfaitaires'!$E97&gt;Listes!$D$48,('Frais Forfaitaires'!$E97*(VLOOKUP('Frais Forfaitaires'!$D97,Listes!$A$49:$E$55,5,FALSE))),('Frais Forfaitaires'!$E97*(VLOOKUP('Frais Forfaitaires'!$D97,Listes!$A$49:$E$55,3,FALSE)))+(VLOOKUP('Frais Forfaitaires'!$D97,Listes!$A$49:$E$55,4,FALSE))))))</f>
        <v/>
      </c>
      <c r="L97" s="39" t="str">
        <f>IF($G97="","",IF($C97=Listes!$B$40,Listes!$I$37,IF($C97=Listes!$B$41,(VLOOKUP('Frais Forfaitaires'!$F97,Listes!$E$37:$F$42,2,FALSE)),IF($C97=Listes!$B$39,IF('Frais Forfaitaires'!$E97&lt;=Listes!$A$70,'Frais Forfaitaires'!$E97*Listes!$A$71,IF('Frais Forfaitaires'!$E97&gt;Listes!$D$70,'Frais Forfaitaires'!$E97*Listes!$D$71,(('Frais Forfaitaires'!$E97*Listes!$B$71)+Listes!$C$71)))))))</f>
        <v/>
      </c>
      <c r="M97" s="40" t="str">
        <f t="shared" si="4"/>
        <v/>
      </c>
      <c r="N97" s="125"/>
    </row>
    <row r="98" spans="1:14" ht="20.100000000000001" customHeight="1" x14ac:dyDescent="0.25">
      <c r="A98" s="27">
        <v>93</v>
      </c>
      <c r="B98" s="118"/>
      <c r="C98" s="118"/>
      <c r="D98" s="118"/>
      <c r="E98" s="118"/>
      <c r="F98" s="118"/>
      <c r="G98" s="50" t="str">
        <f>IF(C98="","",IF(C98="","",(VLOOKUP(C98,Listes!$B$37:$C$41,2,FALSE))))</f>
        <v/>
      </c>
      <c r="H98" s="118" t="str">
        <f t="shared" si="3"/>
        <v/>
      </c>
      <c r="I98" s="40" t="str">
        <f>IF(G98="","",IF(G98="","",(VLOOKUP(G98,Listes!$C$37:$D$41,2,FALSE))))</f>
        <v/>
      </c>
      <c r="J98" s="39" t="str">
        <f>IF($G98="","",IF($C98=Listes!$B$38,IF('Frais Forfaitaires'!$E98&lt;=Listes!$B$59,('Frais Forfaitaires'!$E98*(VLOOKUP('Frais Forfaitaires'!$D98,Listes!$A$60:$E$66,2,FALSE))),IF('Frais Forfaitaires'!$E98&gt;Listes!$E$59,('Frais Forfaitaires'!$E98*(VLOOKUP('Frais Forfaitaires'!$D98,Listes!$A$60:$E$66,5,FALSE))),('Frais Forfaitaires'!$E98*(VLOOKUP('Frais Forfaitaires'!$D98,Listes!$A$60:$E$66,3,FALSE)))+(VLOOKUP('Frais Forfaitaires'!$D98,Listes!$A$60:$E$66,4,FALSE))))))</f>
        <v/>
      </c>
      <c r="K98" s="39" t="str">
        <f>IF($G98="","",IF($C98=Listes!$B$37,IF('Frais Forfaitaires'!$E98&lt;=Listes!$B$48,('Frais Forfaitaires'!$E98*(VLOOKUP('Frais Forfaitaires'!$D98,Listes!$A$49:$E$55,2,FALSE))),IF('Frais Forfaitaires'!$E98&gt;Listes!$D$48,('Frais Forfaitaires'!$E98*(VLOOKUP('Frais Forfaitaires'!$D98,Listes!$A$49:$E$55,5,FALSE))),('Frais Forfaitaires'!$E98*(VLOOKUP('Frais Forfaitaires'!$D98,Listes!$A$49:$E$55,3,FALSE)))+(VLOOKUP('Frais Forfaitaires'!$D98,Listes!$A$49:$E$55,4,FALSE))))))</f>
        <v/>
      </c>
      <c r="L98" s="39" t="str">
        <f>IF($G98="","",IF($C98=Listes!$B$40,Listes!$I$37,IF($C98=Listes!$B$41,(VLOOKUP('Frais Forfaitaires'!$F98,Listes!$E$37:$F$42,2,FALSE)),IF($C98=Listes!$B$39,IF('Frais Forfaitaires'!$E98&lt;=Listes!$A$70,'Frais Forfaitaires'!$E98*Listes!$A$71,IF('Frais Forfaitaires'!$E98&gt;Listes!$D$70,'Frais Forfaitaires'!$E98*Listes!$D$71,(('Frais Forfaitaires'!$E98*Listes!$B$71)+Listes!$C$71)))))))</f>
        <v/>
      </c>
      <c r="M98" s="40" t="str">
        <f t="shared" si="4"/>
        <v/>
      </c>
      <c r="N98" s="125"/>
    </row>
    <row r="99" spans="1:14" ht="20.100000000000001" customHeight="1" x14ac:dyDescent="0.25">
      <c r="A99" s="27">
        <v>94</v>
      </c>
      <c r="B99" s="118"/>
      <c r="C99" s="118"/>
      <c r="D99" s="118"/>
      <c r="E99" s="118"/>
      <c r="F99" s="118"/>
      <c r="G99" s="50" t="str">
        <f>IF(C99="","",IF(C99="","",(VLOOKUP(C99,Listes!$B$37:$C$41,2,FALSE))))</f>
        <v/>
      </c>
      <c r="H99" s="118" t="str">
        <f t="shared" si="3"/>
        <v/>
      </c>
      <c r="I99" s="40" t="str">
        <f>IF(G99="","",IF(G99="","",(VLOOKUP(G99,Listes!$C$37:$D$41,2,FALSE))))</f>
        <v/>
      </c>
      <c r="J99" s="39" t="str">
        <f>IF($G99="","",IF($C99=Listes!$B$38,IF('Frais Forfaitaires'!$E99&lt;=Listes!$B$59,('Frais Forfaitaires'!$E99*(VLOOKUP('Frais Forfaitaires'!$D99,Listes!$A$60:$E$66,2,FALSE))),IF('Frais Forfaitaires'!$E99&gt;Listes!$E$59,('Frais Forfaitaires'!$E99*(VLOOKUP('Frais Forfaitaires'!$D99,Listes!$A$60:$E$66,5,FALSE))),('Frais Forfaitaires'!$E99*(VLOOKUP('Frais Forfaitaires'!$D99,Listes!$A$60:$E$66,3,FALSE)))+(VLOOKUP('Frais Forfaitaires'!$D99,Listes!$A$60:$E$66,4,FALSE))))))</f>
        <v/>
      </c>
      <c r="K99" s="39" t="str">
        <f>IF($G99="","",IF($C99=Listes!$B$37,IF('Frais Forfaitaires'!$E99&lt;=Listes!$B$48,('Frais Forfaitaires'!$E99*(VLOOKUP('Frais Forfaitaires'!$D99,Listes!$A$49:$E$55,2,FALSE))),IF('Frais Forfaitaires'!$E99&gt;Listes!$D$48,('Frais Forfaitaires'!$E99*(VLOOKUP('Frais Forfaitaires'!$D99,Listes!$A$49:$E$55,5,FALSE))),('Frais Forfaitaires'!$E99*(VLOOKUP('Frais Forfaitaires'!$D99,Listes!$A$49:$E$55,3,FALSE)))+(VLOOKUP('Frais Forfaitaires'!$D99,Listes!$A$49:$E$55,4,FALSE))))))</f>
        <v/>
      </c>
      <c r="L99" s="39" t="str">
        <f>IF($G99="","",IF($C99=Listes!$B$40,Listes!$I$37,IF($C99=Listes!$B$41,(VLOOKUP('Frais Forfaitaires'!$F99,Listes!$E$37:$F$42,2,FALSE)),IF($C99=Listes!$B$39,IF('Frais Forfaitaires'!$E99&lt;=Listes!$A$70,'Frais Forfaitaires'!$E99*Listes!$A$71,IF('Frais Forfaitaires'!$E99&gt;Listes!$D$70,'Frais Forfaitaires'!$E99*Listes!$D$71,(('Frais Forfaitaires'!$E99*Listes!$B$71)+Listes!$C$71)))))))</f>
        <v/>
      </c>
      <c r="M99" s="40" t="str">
        <f t="shared" si="4"/>
        <v/>
      </c>
      <c r="N99" s="125"/>
    </row>
    <row r="100" spans="1:14" ht="20.100000000000001" customHeight="1" x14ac:dyDescent="0.25">
      <c r="A100" s="27">
        <v>95</v>
      </c>
      <c r="B100" s="118"/>
      <c r="C100" s="118"/>
      <c r="D100" s="118"/>
      <c r="E100" s="118"/>
      <c r="F100" s="118"/>
      <c r="G100" s="50" t="str">
        <f>IF(C100="","",IF(C100="","",(VLOOKUP(C100,Listes!$B$37:$C$41,2,FALSE))))</f>
        <v/>
      </c>
      <c r="H100" s="118" t="str">
        <f t="shared" si="3"/>
        <v/>
      </c>
      <c r="I100" s="40" t="str">
        <f>IF(G100="","",IF(G100="","",(VLOOKUP(G100,Listes!$C$37:$D$41,2,FALSE))))</f>
        <v/>
      </c>
      <c r="J100" s="39" t="str">
        <f>IF($G100="","",IF($C100=Listes!$B$38,IF('Frais Forfaitaires'!$E100&lt;=Listes!$B$59,('Frais Forfaitaires'!$E100*(VLOOKUP('Frais Forfaitaires'!$D100,Listes!$A$60:$E$66,2,FALSE))),IF('Frais Forfaitaires'!$E100&gt;Listes!$E$59,('Frais Forfaitaires'!$E100*(VLOOKUP('Frais Forfaitaires'!$D100,Listes!$A$60:$E$66,5,FALSE))),('Frais Forfaitaires'!$E100*(VLOOKUP('Frais Forfaitaires'!$D100,Listes!$A$60:$E$66,3,FALSE)))+(VLOOKUP('Frais Forfaitaires'!$D100,Listes!$A$60:$E$66,4,FALSE))))))</f>
        <v/>
      </c>
      <c r="K100" s="39" t="str">
        <f>IF($G100="","",IF($C100=Listes!$B$37,IF('Frais Forfaitaires'!$E100&lt;=Listes!$B$48,('Frais Forfaitaires'!$E100*(VLOOKUP('Frais Forfaitaires'!$D100,Listes!$A$49:$E$55,2,FALSE))),IF('Frais Forfaitaires'!$E100&gt;Listes!$D$48,('Frais Forfaitaires'!$E100*(VLOOKUP('Frais Forfaitaires'!$D100,Listes!$A$49:$E$55,5,FALSE))),('Frais Forfaitaires'!$E100*(VLOOKUP('Frais Forfaitaires'!$D100,Listes!$A$49:$E$55,3,FALSE)))+(VLOOKUP('Frais Forfaitaires'!$D100,Listes!$A$49:$E$55,4,FALSE))))))</f>
        <v/>
      </c>
      <c r="L100" s="39" t="str">
        <f>IF($G100="","",IF($C100=Listes!$B$40,Listes!$I$37,IF($C100=Listes!$B$41,(VLOOKUP('Frais Forfaitaires'!$F100,Listes!$E$37:$F$42,2,FALSE)),IF($C100=Listes!$B$39,IF('Frais Forfaitaires'!$E100&lt;=Listes!$A$70,'Frais Forfaitaires'!$E100*Listes!$A$71,IF('Frais Forfaitaires'!$E100&gt;Listes!$D$70,'Frais Forfaitaires'!$E100*Listes!$D$71,(('Frais Forfaitaires'!$E100*Listes!$B$71)+Listes!$C$71)))))))</f>
        <v/>
      </c>
      <c r="M100" s="40" t="str">
        <f t="shared" si="4"/>
        <v/>
      </c>
      <c r="N100" s="125"/>
    </row>
    <row r="101" spans="1:14" ht="20.100000000000001" customHeight="1" x14ac:dyDescent="0.25">
      <c r="A101" s="27">
        <v>96</v>
      </c>
      <c r="B101" s="118"/>
      <c r="C101" s="118"/>
      <c r="D101" s="118"/>
      <c r="E101" s="118"/>
      <c r="F101" s="118"/>
      <c r="G101" s="50" t="str">
        <f>IF(C101="","",IF(C101="","",(VLOOKUP(C101,Listes!$B$37:$C$41,2,FALSE))))</f>
        <v/>
      </c>
      <c r="H101" s="118" t="str">
        <f t="shared" si="3"/>
        <v/>
      </c>
      <c r="I101" s="40" t="str">
        <f>IF(G101="","",IF(G101="","",(VLOOKUP(G101,Listes!$C$37:$D$41,2,FALSE))))</f>
        <v/>
      </c>
      <c r="J101" s="39" t="str">
        <f>IF($G101="","",IF($C101=Listes!$B$38,IF('Frais Forfaitaires'!$E101&lt;=Listes!$B$59,('Frais Forfaitaires'!$E101*(VLOOKUP('Frais Forfaitaires'!$D101,Listes!$A$60:$E$66,2,FALSE))),IF('Frais Forfaitaires'!$E101&gt;Listes!$E$59,('Frais Forfaitaires'!$E101*(VLOOKUP('Frais Forfaitaires'!$D101,Listes!$A$60:$E$66,5,FALSE))),('Frais Forfaitaires'!$E101*(VLOOKUP('Frais Forfaitaires'!$D101,Listes!$A$60:$E$66,3,FALSE)))+(VLOOKUP('Frais Forfaitaires'!$D101,Listes!$A$60:$E$66,4,FALSE))))))</f>
        <v/>
      </c>
      <c r="K101" s="39" t="str">
        <f>IF($G101="","",IF($C101=Listes!$B$37,IF('Frais Forfaitaires'!$E101&lt;=Listes!$B$48,('Frais Forfaitaires'!$E101*(VLOOKUP('Frais Forfaitaires'!$D101,Listes!$A$49:$E$55,2,FALSE))),IF('Frais Forfaitaires'!$E101&gt;Listes!$D$48,('Frais Forfaitaires'!$E101*(VLOOKUP('Frais Forfaitaires'!$D101,Listes!$A$49:$E$55,5,FALSE))),('Frais Forfaitaires'!$E101*(VLOOKUP('Frais Forfaitaires'!$D101,Listes!$A$49:$E$55,3,FALSE)))+(VLOOKUP('Frais Forfaitaires'!$D101,Listes!$A$49:$E$55,4,FALSE))))))</f>
        <v/>
      </c>
      <c r="L101" s="39" t="str">
        <f>IF($G101="","",IF($C101=Listes!$B$40,Listes!$I$37,IF($C101=Listes!$B$41,(VLOOKUP('Frais Forfaitaires'!$F101,Listes!$E$37:$F$42,2,FALSE)),IF($C101=Listes!$B$39,IF('Frais Forfaitaires'!$E101&lt;=Listes!$A$70,'Frais Forfaitaires'!$E101*Listes!$A$71,IF('Frais Forfaitaires'!$E101&gt;Listes!$D$70,'Frais Forfaitaires'!$E101*Listes!$D$71,(('Frais Forfaitaires'!$E101*Listes!$B$71)+Listes!$C$71)))))))</f>
        <v/>
      </c>
      <c r="M101" s="40" t="str">
        <f t="shared" si="4"/>
        <v/>
      </c>
      <c r="N101" s="125"/>
    </row>
    <row r="102" spans="1:14" ht="20.100000000000001" customHeight="1" x14ac:dyDescent="0.25">
      <c r="A102" s="27">
        <v>97</v>
      </c>
      <c r="B102" s="118"/>
      <c r="C102" s="118"/>
      <c r="D102" s="118"/>
      <c r="E102" s="118"/>
      <c r="F102" s="118"/>
      <c r="G102" s="50" t="str">
        <f>IF(C102="","",IF(C102="","",(VLOOKUP(C102,Listes!$B$37:$C$41,2,FALSE))))</f>
        <v/>
      </c>
      <c r="H102" s="118" t="str">
        <f t="shared" si="3"/>
        <v/>
      </c>
      <c r="I102" s="40" t="str">
        <f>IF(G102="","",IF(G102="","",(VLOOKUP(G102,Listes!$C$37:$D$41,2,FALSE))))</f>
        <v/>
      </c>
      <c r="J102" s="39" t="str">
        <f>IF($G102="","",IF($C102=Listes!$B$38,IF('Frais Forfaitaires'!$E102&lt;=Listes!$B$59,('Frais Forfaitaires'!$E102*(VLOOKUP('Frais Forfaitaires'!$D102,Listes!$A$60:$E$66,2,FALSE))),IF('Frais Forfaitaires'!$E102&gt;Listes!$E$59,('Frais Forfaitaires'!$E102*(VLOOKUP('Frais Forfaitaires'!$D102,Listes!$A$60:$E$66,5,FALSE))),('Frais Forfaitaires'!$E102*(VLOOKUP('Frais Forfaitaires'!$D102,Listes!$A$60:$E$66,3,FALSE)))+(VLOOKUP('Frais Forfaitaires'!$D102,Listes!$A$60:$E$66,4,FALSE))))))</f>
        <v/>
      </c>
      <c r="K102" s="39" t="str">
        <f>IF($G102="","",IF($C102=Listes!$B$37,IF('Frais Forfaitaires'!$E102&lt;=Listes!$B$48,('Frais Forfaitaires'!$E102*(VLOOKUP('Frais Forfaitaires'!$D102,Listes!$A$49:$E$55,2,FALSE))),IF('Frais Forfaitaires'!$E102&gt;Listes!$D$48,('Frais Forfaitaires'!$E102*(VLOOKUP('Frais Forfaitaires'!$D102,Listes!$A$49:$E$55,5,FALSE))),('Frais Forfaitaires'!$E102*(VLOOKUP('Frais Forfaitaires'!$D102,Listes!$A$49:$E$55,3,FALSE)))+(VLOOKUP('Frais Forfaitaires'!$D102,Listes!$A$49:$E$55,4,FALSE))))))</f>
        <v/>
      </c>
      <c r="L102" s="39" t="str">
        <f>IF($G102="","",IF($C102=Listes!$B$40,Listes!$I$37,IF($C102=Listes!$B$41,(VLOOKUP('Frais Forfaitaires'!$F102,Listes!$E$37:$F$42,2,FALSE)),IF($C102=Listes!$B$39,IF('Frais Forfaitaires'!$E102&lt;=Listes!$A$70,'Frais Forfaitaires'!$E102*Listes!$A$71,IF('Frais Forfaitaires'!$E102&gt;Listes!$D$70,'Frais Forfaitaires'!$E102*Listes!$D$71,(('Frais Forfaitaires'!$E102*Listes!$B$71)+Listes!$C$71)))))))</f>
        <v/>
      </c>
      <c r="M102" s="40" t="str">
        <f t="shared" si="4"/>
        <v/>
      </c>
      <c r="N102" s="125"/>
    </row>
    <row r="103" spans="1:14" ht="20.100000000000001" customHeight="1" x14ac:dyDescent="0.25">
      <c r="A103" s="27">
        <v>98</v>
      </c>
      <c r="B103" s="118"/>
      <c r="C103" s="118"/>
      <c r="D103" s="118"/>
      <c r="E103" s="118"/>
      <c r="F103" s="118"/>
      <c r="G103" s="50" t="str">
        <f>IF(C103="","",IF(C103="","",(VLOOKUP(C103,Listes!$B$37:$C$41,2,FALSE))))</f>
        <v/>
      </c>
      <c r="H103" s="118" t="str">
        <f t="shared" si="3"/>
        <v/>
      </c>
      <c r="I103" s="40" t="str">
        <f>IF(G103="","",IF(G103="","",(VLOOKUP(G103,Listes!$C$37:$D$41,2,FALSE))))</f>
        <v/>
      </c>
      <c r="J103" s="39" t="str">
        <f>IF($G103="","",IF($C103=Listes!$B$38,IF('Frais Forfaitaires'!$E103&lt;=Listes!$B$59,('Frais Forfaitaires'!$E103*(VLOOKUP('Frais Forfaitaires'!$D103,Listes!$A$60:$E$66,2,FALSE))),IF('Frais Forfaitaires'!$E103&gt;Listes!$E$59,('Frais Forfaitaires'!$E103*(VLOOKUP('Frais Forfaitaires'!$D103,Listes!$A$60:$E$66,5,FALSE))),('Frais Forfaitaires'!$E103*(VLOOKUP('Frais Forfaitaires'!$D103,Listes!$A$60:$E$66,3,FALSE)))+(VLOOKUP('Frais Forfaitaires'!$D103,Listes!$A$60:$E$66,4,FALSE))))))</f>
        <v/>
      </c>
      <c r="K103" s="39" t="str">
        <f>IF($G103="","",IF($C103=Listes!$B$37,IF('Frais Forfaitaires'!$E103&lt;=Listes!$B$48,('Frais Forfaitaires'!$E103*(VLOOKUP('Frais Forfaitaires'!$D103,Listes!$A$49:$E$55,2,FALSE))),IF('Frais Forfaitaires'!$E103&gt;Listes!$D$48,('Frais Forfaitaires'!$E103*(VLOOKUP('Frais Forfaitaires'!$D103,Listes!$A$49:$E$55,5,FALSE))),('Frais Forfaitaires'!$E103*(VLOOKUP('Frais Forfaitaires'!$D103,Listes!$A$49:$E$55,3,FALSE)))+(VLOOKUP('Frais Forfaitaires'!$D103,Listes!$A$49:$E$55,4,FALSE))))))</f>
        <v/>
      </c>
      <c r="L103" s="39" t="str">
        <f>IF($G103="","",IF($C103=Listes!$B$40,Listes!$I$37,IF($C103=Listes!$B$41,(VLOOKUP('Frais Forfaitaires'!$F103,Listes!$E$37:$F$42,2,FALSE)),IF($C103=Listes!$B$39,IF('Frais Forfaitaires'!$E103&lt;=Listes!$A$70,'Frais Forfaitaires'!$E103*Listes!$A$71,IF('Frais Forfaitaires'!$E103&gt;Listes!$D$70,'Frais Forfaitaires'!$E103*Listes!$D$71,(('Frais Forfaitaires'!$E103*Listes!$B$71)+Listes!$C$71)))))))</f>
        <v/>
      </c>
      <c r="M103" s="40" t="str">
        <f t="shared" si="4"/>
        <v/>
      </c>
      <c r="N103" s="125"/>
    </row>
    <row r="104" spans="1:14" ht="20.100000000000001" customHeight="1" x14ac:dyDescent="0.25">
      <c r="A104" s="27">
        <v>99</v>
      </c>
      <c r="B104" s="118"/>
      <c r="C104" s="118"/>
      <c r="D104" s="118"/>
      <c r="E104" s="118"/>
      <c r="F104" s="118"/>
      <c r="G104" s="50" t="str">
        <f>IF(C104="","",IF(C104="","",(VLOOKUP(C104,Listes!$B$37:$C$41,2,FALSE))))</f>
        <v/>
      </c>
      <c r="H104" s="118" t="str">
        <f t="shared" si="3"/>
        <v/>
      </c>
      <c r="I104" s="40" t="str">
        <f>IF(G104="","",IF(G104="","",(VLOOKUP(G104,Listes!$C$37:$D$41,2,FALSE))))</f>
        <v/>
      </c>
      <c r="J104" s="39" t="str">
        <f>IF($G104="","",IF($C104=Listes!$B$38,IF('Frais Forfaitaires'!$E104&lt;=Listes!$B$59,('Frais Forfaitaires'!$E104*(VLOOKUP('Frais Forfaitaires'!$D104,Listes!$A$60:$E$66,2,FALSE))),IF('Frais Forfaitaires'!$E104&gt;Listes!$E$59,('Frais Forfaitaires'!$E104*(VLOOKUP('Frais Forfaitaires'!$D104,Listes!$A$60:$E$66,5,FALSE))),('Frais Forfaitaires'!$E104*(VLOOKUP('Frais Forfaitaires'!$D104,Listes!$A$60:$E$66,3,FALSE)))+(VLOOKUP('Frais Forfaitaires'!$D104,Listes!$A$60:$E$66,4,FALSE))))))</f>
        <v/>
      </c>
      <c r="K104" s="39" t="str">
        <f>IF($G104="","",IF($C104=Listes!$B$37,IF('Frais Forfaitaires'!$E104&lt;=Listes!$B$48,('Frais Forfaitaires'!$E104*(VLOOKUP('Frais Forfaitaires'!$D104,Listes!$A$49:$E$55,2,FALSE))),IF('Frais Forfaitaires'!$E104&gt;Listes!$D$48,('Frais Forfaitaires'!$E104*(VLOOKUP('Frais Forfaitaires'!$D104,Listes!$A$49:$E$55,5,FALSE))),('Frais Forfaitaires'!$E104*(VLOOKUP('Frais Forfaitaires'!$D104,Listes!$A$49:$E$55,3,FALSE)))+(VLOOKUP('Frais Forfaitaires'!$D104,Listes!$A$49:$E$55,4,FALSE))))))</f>
        <v/>
      </c>
      <c r="L104" s="39" t="str">
        <f>IF($G104="","",IF($C104=Listes!$B$40,Listes!$I$37,IF($C104=Listes!$B$41,(VLOOKUP('Frais Forfaitaires'!$F104,Listes!$E$37:$F$42,2,FALSE)),IF($C104=Listes!$B$39,IF('Frais Forfaitaires'!$E104&lt;=Listes!$A$70,'Frais Forfaitaires'!$E104*Listes!$A$71,IF('Frais Forfaitaires'!$E104&gt;Listes!$D$70,'Frais Forfaitaires'!$E104*Listes!$D$71,(('Frais Forfaitaires'!$E104*Listes!$B$71)+Listes!$C$71)))))))</f>
        <v/>
      </c>
      <c r="M104" s="40" t="str">
        <f t="shared" si="4"/>
        <v/>
      </c>
      <c r="N104" s="125"/>
    </row>
    <row r="105" spans="1:14" ht="20.100000000000001" customHeight="1" x14ac:dyDescent="0.25">
      <c r="A105" s="27">
        <v>100</v>
      </c>
      <c r="B105" s="118"/>
      <c r="C105" s="118"/>
      <c r="D105" s="118"/>
      <c r="E105" s="118"/>
      <c r="F105" s="118"/>
      <c r="G105" s="50" t="str">
        <f>IF(C105="","",IF(C105="","",(VLOOKUP(C105,Listes!$B$37:$C$41,2,FALSE))))</f>
        <v/>
      </c>
      <c r="H105" s="118" t="str">
        <f t="shared" si="3"/>
        <v/>
      </c>
      <c r="I105" s="40" t="str">
        <f>IF(G105="","",IF(G105="","",(VLOOKUP(G105,Listes!$C$37:$D$41,2,FALSE))))</f>
        <v/>
      </c>
      <c r="J105" s="39" t="str">
        <f>IF($G105="","",IF($C105=Listes!$B$38,IF('Frais Forfaitaires'!$E105&lt;=Listes!$B$59,('Frais Forfaitaires'!$E105*(VLOOKUP('Frais Forfaitaires'!$D105,Listes!$A$60:$E$66,2,FALSE))),IF('Frais Forfaitaires'!$E105&gt;Listes!$E$59,('Frais Forfaitaires'!$E105*(VLOOKUP('Frais Forfaitaires'!$D105,Listes!$A$60:$E$66,5,FALSE))),('Frais Forfaitaires'!$E105*(VLOOKUP('Frais Forfaitaires'!$D105,Listes!$A$60:$E$66,3,FALSE)))+(VLOOKUP('Frais Forfaitaires'!$D105,Listes!$A$60:$E$66,4,FALSE))))))</f>
        <v/>
      </c>
      <c r="K105" s="39" t="str">
        <f>IF($G105="","",IF($C105=Listes!$B$37,IF('Frais Forfaitaires'!$E105&lt;=Listes!$B$48,('Frais Forfaitaires'!$E105*(VLOOKUP('Frais Forfaitaires'!$D105,Listes!$A$49:$E$55,2,FALSE))),IF('Frais Forfaitaires'!$E105&gt;Listes!$D$48,('Frais Forfaitaires'!$E105*(VLOOKUP('Frais Forfaitaires'!$D105,Listes!$A$49:$E$55,5,FALSE))),('Frais Forfaitaires'!$E105*(VLOOKUP('Frais Forfaitaires'!$D105,Listes!$A$49:$E$55,3,FALSE)))+(VLOOKUP('Frais Forfaitaires'!$D105,Listes!$A$49:$E$55,4,FALSE))))))</f>
        <v/>
      </c>
      <c r="L105" s="39" t="str">
        <f>IF($G105="","",IF($C105=Listes!$B$40,Listes!$I$37,IF($C105=Listes!$B$41,(VLOOKUP('Frais Forfaitaires'!$F105,Listes!$E$37:$F$42,2,FALSE)),IF($C105=Listes!$B$39,IF('Frais Forfaitaires'!$E105&lt;=Listes!$A$70,'Frais Forfaitaires'!$E105*Listes!$A$71,IF('Frais Forfaitaires'!$E105&gt;Listes!$D$70,'Frais Forfaitaires'!$E105*Listes!$D$71,(('Frais Forfaitaires'!$E105*Listes!$B$71)+Listes!$C$71)))))))</f>
        <v/>
      </c>
      <c r="M105" s="40" t="str">
        <f t="shared" si="4"/>
        <v/>
      </c>
      <c r="N105" s="125"/>
    </row>
    <row r="106" spans="1:14" ht="20.100000000000001" customHeight="1" x14ac:dyDescent="0.25">
      <c r="A106" s="27">
        <v>101</v>
      </c>
      <c r="B106" s="118"/>
      <c r="C106" s="118"/>
      <c r="D106" s="118"/>
      <c r="E106" s="118"/>
      <c r="F106" s="118"/>
      <c r="G106" s="50" t="str">
        <f>IF(C106="","",IF(C106="","",(VLOOKUP(C106,Listes!$B$37:$C$41,2,FALSE))))</f>
        <v/>
      </c>
      <c r="H106" s="118" t="str">
        <f t="shared" si="3"/>
        <v/>
      </c>
      <c r="I106" s="40" t="str">
        <f>IF(G106="","",IF(G106="","",(VLOOKUP(G106,Listes!$C$37:$D$41,2,FALSE))))</f>
        <v/>
      </c>
      <c r="J106" s="39" t="str">
        <f>IF($G106="","",IF($C106=Listes!$B$38,IF('Frais Forfaitaires'!$E106&lt;=Listes!$B$59,('Frais Forfaitaires'!$E106*(VLOOKUP('Frais Forfaitaires'!$D106,Listes!$A$60:$E$66,2,FALSE))),IF('Frais Forfaitaires'!$E106&gt;Listes!$E$59,('Frais Forfaitaires'!$E106*(VLOOKUP('Frais Forfaitaires'!$D106,Listes!$A$60:$E$66,5,FALSE))),('Frais Forfaitaires'!$E106*(VLOOKUP('Frais Forfaitaires'!$D106,Listes!$A$60:$E$66,3,FALSE)))+(VLOOKUP('Frais Forfaitaires'!$D106,Listes!$A$60:$E$66,4,FALSE))))))</f>
        <v/>
      </c>
      <c r="K106" s="39" t="str">
        <f>IF($G106="","",IF($C106=Listes!$B$37,IF('Frais Forfaitaires'!$E106&lt;=Listes!$B$48,('Frais Forfaitaires'!$E106*(VLOOKUP('Frais Forfaitaires'!$D106,Listes!$A$49:$E$55,2,FALSE))),IF('Frais Forfaitaires'!$E106&gt;Listes!$D$48,('Frais Forfaitaires'!$E106*(VLOOKUP('Frais Forfaitaires'!$D106,Listes!$A$49:$E$55,5,FALSE))),('Frais Forfaitaires'!$E106*(VLOOKUP('Frais Forfaitaires'!$D106,Listes!$A$49:$E$55,3,FALSE)))+(VLOOKUP('Frais Forfaitaires'!$D106,Listes!$A$49:$E$55,4,FALSE))))))</f>
        <v/>
      </c>
      <c r="L106" s="39" t="str">
        <f>IF($G106="","",IF($C106=Listes!$B$40,Listes!$I$37,IF($C106=Listes!$B$41,(VLOOKUP('Frais Forfaitaires'!$F106,Listes!$E$37:$F$42,2,FALSE)),IF($C106=Listes!$B$39,IF('Frais Forfaitaires'!$E106&lt;=Listes!$A$70,'Frais Forfaitaires'!$E106*Listes!$A$71,IF('Frais Forfaitaires'!$E106&gt;Listes!$D$70,'Frais Forfaitaires'!$E106*Listes!$D$71,(('Frais Forfaitaires'!$E106*Listes!$B$71)+Listes!$C$71)))))))</f>
        <v/>
      </c>
      <c r="M106" s="40" t="str">
        <f t="shared" si="4"/>
        <v/>
      </c>
      <c r="N106" s="125"/>
    </row>
    <row r="107" spans="1:14" ht="20.100000000000001" customHeight="1" x14ac:dyDescent="0.25">
      <c r="A107" s="27">
        <v>102</v>
      </c>
      <c r="B107" s="118"/>
      <c r="C107" s="118"/>
      <c r="D107" s="118"/>
      <c r="E107" s="118"/>
      <c r="F107" s="118"/>
      <c r="G107" s="50" t="str">
        <f>IF(C107="","",IF(C107="","",(VLOOKUP(C107,Listes!$B$37:$C$41,2,FALSE))))</f>
        <v/>
      </c>
      <c r="H107" s="118" t="str">
        <f t="shared" si="3"/>
        <v/>
      </c>
      <c r="I107" s="40" t="str">
        <f>IF(G107="","",IF(G107="","",(VLOOKUP(G107,Listes!$C$37:$D$41,2,FALSE))))</f>
        <v/>
      </c>
      <c r="J107" s="39" t="str">
        <f>IF($G107="","",IF($C107=Listes!$B$38,IF('Frais Forfaitaires'!$E107&lt;=Listes!$B$59,('Frais Forfaitaires'!$E107*(VLOOKUP('Frais Forfaitaires'!$D107,Listes!$A$60:$E$66,2,FALSE))),IF('Frais Forfaitaires'!$E107&gt;Listes!$E$59,('Frais Forfaitaires'!$E107*(VLOOKUP('Frais Forfaitaires'!$D107,Listes!$A$60:$E$66,5,FALSE))),('Frais Forfaitaires'!$E107*(VLOOKUP('Frais Forfaitaires'!$D107,Listes!$A$60:$E$66,3,FALSE)))+(VLOOKUP('Frais Forfaitaires'!$D107,Listes!$A$60:$E$66,4,FALSE))))))</f>
        <v/>
      </c>
      <c r="K107" s="39" t="str">
        <f>IF($G107="","",IF($C107=Listes!$B$37,IF('Frais Forfaitaires'!$E107&lt;=Listes!$B$48,('Frais Forfaitaires'!$E107*(VLOOKUP('Frais Forfaitaires'!$D107,Listes!$A$49:$E$55,2,FALSE))),IF('Frais Forfaitaires'!$E107&gt;Listes!$D$48,('Frais Forfaitaires'!$E107*(VLOOKUP('Frais Forfaitaires'!$D107,Listes!$A$49:$E$55,5,FALSE))),('Frais Forfaitaires'!$E107*(VLOOKUP('Frais Forfaitaires'!$D107,Listes!$A$49:$E$55,3,FALSE)))+(VLOOKUP('Frais Forfaitaires'!$D107,Listes!$A$49:$E$55,4,FALSE))))))</f>
        <v/>
      </c>
      <c r="L107" s="39" t="str">
        <f>IF($G107="","",IF($C107=Listes!$B$40,Listes!$I$37,IF($C107=Listes!$B$41,(VLOOKUP('Frais Forfaitaires'!$F107,Listes!$E$37:$F$42,2,FALSE)),IF($C107=Listes!$B$39,IF('Frais Forfaitaires'!$E107&lt;=Listes!$A$70,'Frais Forfaitaires'!$E107*Listes!$A$71,IF('Frais Forfaitaires'!$E107&gt;Listes!$D$70,'Frais Forfaitaires'!$E107*Listes!$D$71,(('Frais Forfaitaires'!$E107*Listes!$B$71)+Listes!$C$71)))))))</f>
        <v/>
      </c>
      <c r="M107" s="40" t="str">
        <f t="shared" si="4"/>
        <v/>
      </c>
      <c r="N107" s="125"/>
    </row>
    <row r="108" spans="1:14" ht="20.100000000000001" customHeight="1" x14ac:dyDescent="0.25">
      <c r="A108" s="27">
        <v>103</v>
      </c>
      <c r="B108" s="118"/>
      <c r="C108" s="118"/>
      <c r="D108" s="118"/>
      <c r="E108" s="118"/>
      <c r="F108" s="118"/>
      <c r="G108" s="50" t="str">
        <f>IF(C108="","",IF(C108="","",(VLOOKUP(C108,Listes!$B$37:$C$41,2,FALSE))))</f>
        <v/>
      </c>
      <c r="H108" s="118" t="str">
        <f t="shared" si="3"/>
        <v/>
      </c>
      <c r="I108" s="40" t="str">
        <f>IF(G108="","",IF(G108="","",(VLOOKUP(G108,Listes!$C$37:$D$41,2,FALSE))))</f>
        <v/>
      </c>
      <c r="J108" s="39" t="str">
        <f>IF($G108="","",IF($C108=Listes!$B$38,IF('Frais Forfaitaires'!$E108&lt;=Listes!$B$59,('Frais Forfaitaires'!$E108*(VLOOKUP('Frais Forfaitaires'!$D108,Listes!$A$60:$E$66,2,FALSE))),IF('Frais Forfaitaires'!$E108&gt;Listes!$E$59,('Frais Forfaitaires'!$E108*(VLOOKUP('Frais Forfaitaires'!$D108,Listes!$A$60:$E$66,5,FALSE))),('Frais Forfaitaires'!$E108*(VLOOKUP('Frais Forfaitaires'!$D108,Listes!$A$60:$E$66,3,FALSE)))+(VLOOKUP('Frais Forfaitaires'!$D108,Listes!$A$60:$E$66,4,FALSE))))))</f>
        <v/>
      </c>
      <c r="K108" s="39" t="str">
        <f>IF($G108="","",IF($C108=Listes!$B$37,IF('Frais Forfaitaires'!$E108&lt;=Listes!$B$48,('Frais Forfaitaires'!$E108*(VLOOKUP('Frais Forfaitaires'!$D108,Listes!$A$49:$E$55,2,FALSE))),IF('Frais Forfaitaires'!$E108&gt;Listes!$D$48,('Frais Forfaitaires'!$E108*(VLOOKUP('Frais Forfaitaires'!$D108,Listes!$A$49:$E$55,5,FALSE))),('Frais Forfaitaires'!$E108*(VLOOKUP('Frais Forfaitaires'!$D108,Listes!$A$49:$E$55,3,FALSE)))+(VLOOKUP('Frais Forfaitaires'!$D108,Listes!$A$49:$E$55,4,FALSE))))))</f>
        <v/>
      </c>
      <c r="L108" s="39" t="str">
        <f>IF($G108="","",IF($C108=Listes!$B$40,Listes!$I$37,IF($C108=Listes!$B$41,(VLOOKUP('Frais Forfaitaires'!$F108,Listes!$E$37:$F$42,2,FALSE)),IF($C108=Listes!$B$39,IF('Frais Forfaitaires'!$E108&lt;=Listes!$A$70,'Frais Forfaitaires'!$E108*Listes!$A$71,IF('Frais Forfaitaires'!$E108&gt;Listes!$D$70,'Frais Forfaitaires'!$E108*Listes!$D$71,(('Frais Forfaitaires'!$E108*Listes!$B$71)+Listes!$C$71)))))))</f>
        <v/>
      </c>
      <c r="M108" s="40" t="str">
        <f t="shared" si="4"/>
        <v/>
      </c>
      <c r="N108" s="125"/>
    </row>
    <row r="109" spans="1:14" ht="20.100000000000001" customHeight="1" x14ac:dyDescent="0.25">
      <c r="A109" s="27">
        <v>104</v>
      </c>
      <c r="B109" s="118"/>
      <c r="C109" s="118"/>
      <c r="D109" s="118"/>
      <c r="E109" s="118"/>
      <c r="F109" s="118"/>
      <c r="G109" s="50" t="str">
        <f>IF(C109="","",IF(C109="","",(VLOOKUP(C109,Listes!$B$37:$C$41,2,FALSE))))</f>
        <v/>
      </c>
      <c r="H109" s="118" t="str">
        <f t="shared" si="3"/>
        <v/>
      </c>
      <c r="I109" s="40" t="str">
        <f>IF(G109="","",IF(G109="","",(VLOOKUP(G109,Listes!$C$37:$D$41,2,FALSE))))</f>
        <v/>
      </c>
      <c r="J109" s="39" t="str">
        <f>IF($G109="","",IF($C109=Listes!$B$38,IF('Frais Forfaitaires'!$E109&lt;=Listes!$B$59,('Frais Forfaitaires'!$E109*(VLOOKUP('Frais Forfaitaires'!$D109,Listes!$A$60:$E$66,2,FALSE))),IF('Frais Forfaitaires'!$E109&gt;Listes!$E$59,('Frais Forfaitaires'!$E109*(VLOOKUP('Frais Forfaitaires'!$D109,Listes!$A$60:$E$66,5,FALSE))),('Frais Forfaitaires'!$E109*(VLOOKUP('Frais Forfaitaires'!$D109,Listes!$A$60:$E$66,3,FALSE)))+(VLOOKUP('Frais Forfaitaires'!$D109,Listes!$A$60:$E$66,4,FALSE))))))</f>
        <v/>
      </c>
      <c r="K109" s="39" t="str">
        <f>IF($G109="","",IF($C109=Listes!$B$37,IF('Frais Forfaitaires'!$E109&lt;=Listes!$B$48,('Frais Forfaitaires'!$E109*(VLOOKUP('Frais Forfaitaires'!$D109,Listes!$A$49:$E$55,2,FALSE))),IF('Frais Forfaitaires'!$E109&gt;Listes!$D$48,('Frais Forfaitaires'!$E109*(VLOOKUP('Frais Forfaitaires'!$D109,Listes!$A$49:$E$55,5,FALSE))),('Frais Forfaitaires'!$E109*(VLOOKUP('Frais Forfaitaires'!$D109,Listes!$A$49:$E$55,3,FALSE)))+(VLOOKUP('Frais Forfaitaires'!$D109,Listes!$A$49:$E$55,4,FALSE))))))</f>
        <v/>
      </c>
      <c r="L109" s="39" t="str">
        <f>IF($G109="","",IF($C109=Listes!$B$40,Listes!$I$37,IF($C109=Listes!$B$41,(VLOOKUP('Frais Forfaitaires'!$F109,Listes!$E$37:$F$42,2,FALSE)),IF($C109=Listes!$B$39,IF('Frais Forfaitaires'!$E109&lt;=Listes!$A$70,'Frais Forfaitaires'!$E109*Listes!$A$71,IF('Frais Forfaitaires'!$E109&gt;Listes!$D$70,'Frais Forfaitaires'!$E109*Listes!$D$71,(('Frais Forfaitaires'!$E109*Listes!$B$71)+Listes!$C$71)))))))</f>
        <v/>
      </c>
      <c r="M109" s="40" t="str">
        <f t="shared" si="4"/>
        <v/>
      </c>
      <c r="N109" s="125"/>
    </row>
    <row r="110" spans="1:14" ht="20.100000000000001" customHeight="1" x14ac:dyDescent="0.25">
      <c r="A110" s="27">
        <v>105</v>
      </c>
      <c r="B110" s="118"/>
      <c r="C110" s="118"/>
      <c r="D110" s="118"/>
      <c r="E110" s="118"/>
      <c r="F110" s="118"/>
      <c r="G110" s="50" t="str">
        <f>IF(C110="","",IF(C110="","",(VLOOKUP(C110,Listes!$B$37:$C$41,2,FALSE))))</f>
        <v/>
      </c>
      <c r="H110" s="118" t="str">
        <f t="shared" si="3"/>
        <v/>
      </c>
      <c r="I110" s="40" t="str">
        <f>IF(G110="","",IF(G110="","",(VLOOKUP(G110,Listes!$C$37:$D$41,2,FALSE))))</f>
        <v/>
      </c>
      <c r="J110" s="39" t="str">
        <f>IF($G110="","",IF($C110=Listes!$B$38,IF('Frais Forfaitaires'!$E110&lt;=Listes!$B$59,('Frais Forfaitaires'!$E110*(VLOOKUP('Frais Forfaitaires'!$D110,Listes!$A$60:$E$66,2,FALSE))),IF('Frais Forfaitaires'!$E110&gt;Listes!$E$59,('Frais Forfaitaires'!$E110*(VLOOKUP('Frais Forfaitaires'!$D110,Listes!$A$60:$E$66,5,FALSE))),('Frais Forfaitaires'!$E110*(VLOOKUP('Frais Forfaitaires'!$D110,Listes!$A$60:$E$66,3,FALSE)))+(VLOOKUP('Frais Forfaitaires'!$D110,Listes!$A$60:$E$66,4,FALSE))))))</f>
        <v/>
      </c>
      <c r="K110" s="39" t="str">
        <f>IF($G110="","",IF($C110=Listes!$B$37,IF('Frais Forfaitaires'!$E110&lt;=Listes!$B$48,('Frais Forfaitaires'!$E110*(VLOOKUP('Frais Forfaitaires'!$D110,Listes!$A$49:$E$55,2,FALSE))),IF('Frais Forfaitaires'!$E110&gt;Listes!$D$48,('Frais Forfaitaires'!$E110*(VLOOKUP('Frais Forfaitaires'!$D110,Listes!$A$49:$E$55,5,FALSE))),('Frais Forfaitaires'!$E110*(VLOOKUP('Frais Forfaitaires'!$D110,Listes!$A$49:$E$55,3,FALSE)))+(VLOOKUP('Frais Forfaitaires'!$D110,Listes!$A$49:$E$55,4,FALSE))))))</f>
        <v/>
      </c>
      <c r="L110" s="39" t="str">
        <f>IF($G110="","",IF($C110=Listes!$B$40,Listes!$I$37,IF($C110=Listes!$B$41,(VLOOKUP('Frais Forfaitaires'!$F110,Listes!$E$37:$F$42,2,FALSE)),IF($C110=Listes!$B$39,IF('Frais Forfaitaires'!$E110&lt;=Listes!$A$70,'Frais Forfaitaires'!$E110*Listes!$A$71,IF('Frais Forfaitaires'!$E110&gt;Listes!$D$70,'Frais Forfaitaires'!$E110*Listes!$D$71,(('Frais Forfaitaires'!$E110*Listes!$B$71)+Listes!$C$71)))))))</f>
        <v/>
      </c>
      <c r="M110" s="40" t="str">
        <f t="shared" si="4"/>
        <v/>
      </c>
      <c r="N110" s="125"/>
    </row>
    <row r="111" spans="1:14" ht="20.100000000000001" customHeight="1" x14ac:dyDescent="0.25">
      <c r="A111" s="27">
        <v>106</v>
      </c>
      <c r="B111" s="118"/>
      <c r="C111" s="118"/>
      <c r="D111" s="118"/>
      <c r="E111" s="118"/>
      <c r="F111" s="118"/>
      <c r="G111" s="50" t="str">
        <f>IF(C111="","",IF(C111="","",(VLOOKUP(C111,Listes!$B$37:$C$41,2,FALSE))))</f>
        <v/>
      </c>
      <c r="H111" s="118" t="str">
        <f t="shared" si="3"/>
        <v/>
      </c>
      <c r="I111" s="40" t="str">
        <f>IF(G111="","",IF(G111="","",(VLOOKUP(G111,Listes!$C$37:$D$41,2,FALSE))))</f>
        <v/>
      </c>
      <c r="J111" s="39" t="str">
        <f>IF($G111="","",IF($C111=Listes!$B$38,IF('Frais Forfaitaires'!$E111&lt;=Listes!$B$59,('Frais Forfaitaires'!$E111*(VLOOKUP('Frais Forfaitaires'!$D111,Listes!$A$60:$E$66,2,FALSE))),IF('Frais Forfaitaires'!$E111&gt;Listes!$E$59,('Frais Forfaitaires'!$E111*(VLOOKUP('Frais Forfaitaires'!$D111,Listes!$A$60:$E$66,5,FALSE))),('Frais Forfaitaires'!$E111*(VLOOKUP('Frais Forfaitaires'!$D111,Listes!$A$60:$E$66,3,FALSE)))+(VLOOKUP('Frais Forfaitaires'!$D111,Listes!$A$60:$E$66,4,FALSE))))))</f>
        <v/>
      </c>
      <c r="K111" s="39" t="str">
        <f>IF($G111="","",IF($C111=Listes!$B$37,IF('Frais Forfaitaires'!$E111&lt;=Listes!$B$48,('Frais Forfaitaires'!$E111*(VLOOKUP('Frais Forfaitaires'!$D111,Listes!$A$49:$E$55,2,FALSE))),IF('Frais Forfaitaires'!$E111&gt;Listes!$D$48,('Frais Forfaitaires'!$E111*(VLOOKUP('Frais Forfaitaires'!$D111,Listes!$A$49:$E$55,5,FALSE))),('Frais Forfaitaires'!$E111*(VLOOKUP('Frais Forfaitaires'!$D111,Listes!$A$49:$E$55,3,FALSE)))+(VLOOKUP('Frais Forfaitaires'!$D111,Listes!$A$49:$E$55,4,FALSE))))))</f>
        <v/>
      </c>
      <c r="L111" s="39" t="str">
        <f>IF($G111="","",IF($C111=Listes!$B$40,Listes!$I$37,IF($C111=Listes!$B$41,(VLOOKUP('Frais Forfaitaires'!$F111,Listes!$E$37:$F$42,2,FALSE)),IF($C111=Listes!$B$39,IF('Frais Forfaitaires'!$E111&lt;=Listes!$A$70,'Frais Forfaitaires'!$E111*Listes!$A$71,IF('Frais Forfaitaires'!$E111&gt;Listes!$D$70,'Frais Forfaitaires'!$E111*Listes!$D$71,(('Frais Forfaitaires'!$E111*Listes!$B$71)+Listes!$C$71)))))))</f>
        <v/>
      </c>
      <c r="M111" s="40" t="str">
        <f t="shared" si="4"/>
        <v/>
      </c>
      <c r="N111" s="125"/>
    </row>
    <row r="112" spans="1:14" ht="20.100000000000001" customHeight="1" x14ac:dyDescent="0.25">
      <c r="A112" s="27">
        <v>107</v>
      </c>
      <c r="B112" s="118"/>
      <c r="C112" s="118"/>
      <c r="D112" s="118"/>
      <c r="E112" s="118"/>
      <c r="F112" s="118"/>
      <c r="G112" s="50" t="str">
        <f>IF(C112="","",IF(C112="","",(VLOOKUP(C112,Listes!$B$37:$C$41,2,FALSE))))</f>
        <v/>
      </c>
      <c r="H112" s="118" t="str">
        <f t="shared" si="3"/>
        <v/>
      </c>
      <c r="I112" s="40" t="str">
        <f>IF(G112="","",IF(G112="","",(VLOOKUP(G112,Listes!$C$37:$D$41,2,FALSE))))</f>
        <v/>
      </c>
      <c r="J112" s="39" t="str">
        <f>IF($G112="","",IF($C112=Listes!$B$38,IF('Frais Forfaitaires'!$E112&lt;=Listes!$B$59,('Frais Forfaitaires'!$E112*(VLOOKUP('Frais Forfaitaires'!$D112,Listes!$A$60:$E$66,2,FALSE))),IF('Frais Forfaitaires'!$E112&gt;Listes!$E$59,('Frais Forfaitaires'!$E112*(VLOOKUP('Frais Forfaitaires'!$D112,Listes!$A$60:$E$66,5,FALSE))),('Frais Forfaitaires'!$E112*(VLOOKUP('Frais Forfaitaires'!$D112,Listes!$A$60:$E$66,3,FALSE)))+(VLOOKUP('Frais Forfaitaires'!$D112,Listes!$A$60:$E$66,4,FALSE))))))</f>
        <v/>
      </c>
      <c r="K112" s="39" t="str">
        <f>IF($G112="","",IF($C112=Listes!$B$37,IF('Frais Forfaitaires'!$E112&lt;=Listes!$B$48,('Frais Forfaitaires'!$E112*(VLOOKUP('Frais Forfaitaires'!$D112,Listes!$A$49:$E$55,2,FALSE))),IF('Frais Forfaitaires'!$E112&gt;Listes!$D$48,('Frais Forfaitaires'!$E112*(VLOOKUP('Frais Forfaitaires'!$D112,Listes!$A$49:$E$55,5,FALSE))),('Frais Forfaitaires'!$E112*(VLOOKUP('Frais Forfaitaires'!$D112,Listes!$A$49:$E$55,3,FALSE)))+(VLOOKUP('Frais Forfaitaires'!$D112,Listes!$A$49:$E$55,4,FALSE))))))</f>
        <v/>
      </c>
      <c r="L112" s="39" t="str">
        <f>IF($G112="","",IF($C112=Listes!$B$40,Listes!$I$37,IF($C112=Listes!$B$41,(VLOOKUP('Frais Forfaitaires'!$F112,Listes!$E$37:$F$42,2,FALSE)),IF($C112=Listes!$B$39,IF('Frais Forfaitaires'!$E112&lt;=Listes!$A$70,'Frais Forfaitaires'!$E112*Listes!$A$71,IF('Frais Forfaitaires'!$E112&gt;Listes!$D$70,'Frais Forfaitaires'!$E112*Listes!$D$71,(('Frais Forfaitaires'!$E112*Listes!$B$71)+Listes!$C$71)))))))</f>
        <v/>
      </c>
      <c r="M112" s="40" t="str">
        <f t="shared" si="4"/>
        <v/>
      </c>
      <c r="N112" s="125"/>
    </row>
    <row r="113" spans="1:14" ht="20.100000000000001" customHeight="1" x14ac:dyDescent="0.25">
      <c r="A113" s="27">
        <v>108</v>
      </c>
      <c r="B113" s="118"/>
      <c r="C113" s="118"/>
      <c r="D113" s="118"/>
      <c r="E113" s="118"/>
      <c r="F113" s="118"/>
      <c r="G113" s="50" t="str">
        <f>IF(C113="","",IF(C113="","",(VLOOKUP(C113,Listes!$B$37:$C$41,2,FALSE))))</f>
        <v/>
      </c>
      <c r="H113" s="118" t="str">
        <f t="shared" si="3"/>
        <v/>
      </c>
      <c r="I113" s="40" t="str">
        <f>IF(G113="","",IF(G113="","",(VLOOKUP(G113,Listes!$C$37:$D$41,2,FALSE))))</f>
        <v/>
      </c>
      <c r="J113" s="39" t="str">
        <f>IF($G113="","",IF($C113=Listes!$B$38,IF('Frais Forfaitaires'!$E113&lt;=Listes!$B$59,('Frais Forfaitaires'!$E113*(VLOOKUP('Frais Forfaitaires'!$D113,Listes!$A$60:$E$66,2,FALSE))),IF('Frais Forfaitaires'!$E113&gt;Listes!$E$59,('Frais Forfaitaires'!$E113*(VLOOKUP('Frais Forfaitaires'!$D113,Listes!$A$60:$E$66,5,FALSE))),('Frais Forfaitaires'!$E113*(VLOOKUP('Frais Forfaitaires'!$D113,Listes!$A$60:$E$66,3,FALSE)))+(VLOOKUP('Frais Forfaitaires'!$D113,Listes!$A$60:$E$66,4,FALSE))))))</f>
        <v/>
      </c>
      <c r="K113" s="39" t="str">
        <f>IF($G113="","",IF($C113=Listes!$B$37,IF('Frais Forfaitaires'!$E113&lt;=Listes!$B$48,('Frais Forfaitaires'!$E113*(VLOOKUP('Frais Forfaitaires'!$D113,Listes!$A$49:$E$55,2,FALSE))),IF('Frais Forfaitaires'!$E113&gt;Listes!$D$48,('Frais Forfaitaires'!$E113*(VLOOKUP('Frais Forfaitaires'!$D113,Listes!$A$49:$E$55,5,FALSE))),('Frais Forfaitaires'!$E113*(VLOOKUP('Frais Forfaitaires'!$D113,Listes!$A$49:$E$55,3,FALSE)))+(VLOOKUP('Frais Forfaitaires'!$D113,Listes!$A$49:$E$55,4,FALSE))))))</f>
        <v/>
      </c>
      <c r="L113" s="39" t="str">
        <f>IF($G113="","",IF($C113=Listes!$B$40,Listes!$I$37,IF($C113=Listes!$B$41,(VLOOKUP('Frais Forfaitaires'!$F113,Listes!$E$37:$F$42,2,FALSE)),IF($C113=Listes!$B$39,IF('Frais Forfaitaires'!$E113&lt;=Listes!$A$70,'Frais Forfaitaires'!$E113*Listes!$A$71,IF('Frais Forfaitaires'!$E113&gt;Listes!$D$70,'Frais Forfaitaires'!$E113*Listes!$D$71,(('Frais Forfaitaires'!$E113*Listes!$B$71)+Listes!$C$71)))))))</f>
        <v/>
      </c>
      <c r="M113" s="40" t="str">
        <f t="shared" si="4"/>
        <v/>
      </c>
      <c r="N113" s="125"/>
    </row>
    <row r="114" spans="1:14" ht="20.100000000000001" customHeight="1" x14ac:dyDescent="0.25">
      <c r="A114" s="27">
        <v>109</v>
      </c>
      <c r="B114" s="118"/>
      <c r="C114" s="118"/>
      <c r="D114" s="118"/>
      <c r="E114" s="118"/>
      <c r="F114" s="118"/>
      <c r="G114" s="50" t="str">
        <f>IF(C114="","",IF(C114="","",(VLOOKUP(C114,Listes!$B$37:$C$41,2,FALSE))))</f>
        <v/>
      </c>
      <c r="H114" s="118" t="str">
        <f t="shared" si="3"/>
        <v/>
      </c>
      <c r="I114" s="40" t="str">
        <f>IF(G114="","",IF(G114="","",(VLOOKUP(G114,Listes!$C$37:$D$41,2,FALSE))))</f>
        <v/>
      </c>
      <c r="J114" s="39" t="str">
        <f>IF($G114="","",IF($C114=Listes!$B$38,IF('Frais Forfaitaires'!$E114&lt;=Listes!$B$59,('Frais Forfaitaires'!$E114*(VLOOKUP('Frais Forfaitaires'!$D114,Listes!$A$60:$E$66,2,FALSE))),IF('Frais Forfaitaires'!$E114&gt;Listes!$E$59,('Frais Forfaitaires'!$E114*(VLOOKUP('Frais Forfaitaires'!$D114,Listes!$A$60:$E$66,5,FALSE))),('Frais Forfaitaires'!$E114*(VLOOKUP('Frais Forfaitaires'!$D114,Listes!$A$60:$E$66,3,FALSE)))+(VLOOKUP('Frais Forfaitaires'!$D114,Listes!$A$60:$E$66,4,FALSE))))))</f>
        <v/>
      </c>
      <c r="K114" s="39" t="str">
        <f>IF($G114="","",IF($C114=Listes!$B$37,IF('Frais Forfaitaires'!$E114&lt;=Listes!$B$48,('Frais Forfaitaires'!$E114*(VLOOKUP('Frais Forfaitaires'!$D114,Listes!$A$49:$E$55,2,FALSE))),IF('Frais Forfaitaires'!$E114&gt;Listes!$D$48,('Frais Forfaitaires'!$E114*(VLOOKUP('Frais Forfaitaires'!$D114,Listes!$A$49:$E$55,5,FALSE))),('Frais Forfaitaires'!$E114*(VLOOKUP('Frais Forfaitaires'!$D114,Listes!$A$49:$E$55,3,FALSE)))+(VLOOKUP('Frais Forfaitaires'!$D114,Listes!$A$49:$E$55,4,FALSE))))))</f>
        <v/>
      </c>
      <c r="L114" s="39" t="str">
        <f>IF($G114="","",IF($C114=Listes!$B$40,Listes!$I$37,IF($C114=Listes!$B$41,(VLOOKUP('Frais Forfaitaires'!$F114,Listes!$E$37:$F$42,2,FALSE)),IF($C114=Listes!$B$39,IF('Frais Forfaitaires'!$E114&lt;=Listes!$A$70,'Frais Forfaitaires'!$E114*Listes!$A$71,IF('Frais Forfaitaires'!$E114&gt;Listes!$D$70,'Frais Forfaitaires'!$E114*Listes!$D$71,(('Frais Forfaitaires'!$E114*Listes!$B$71)+Listes!$C$71)))))))</f>
        <v/>
      </c>
      <c r="M114" s="40" t="str">
        <f t="shared" si="4"/>
        <v/>
      </c>
      <c r="N114" s="125"/>
    </row>
    <row r="115" spans="1:14" ht="20.100000000000001" customHeight="1" x14ac:dyDescent="0.25">
      <c r="A115" s="27">
        <v>110</v>
      </c>
      <c r="B115" s="118"/>
      <c r="C115" s="118"/>
      <c r="D115" s="118"/>
      <c r="E115" s="118"/>
      <c r="F115" s="118"/>
      <c r="G115" s="50" t="str">
        <f>IF(C115="","",IF(C115="","",(VLOOKUP(C115,Listes!$B$37:$C$41,2,FALSE))))</f>
        <v/>
      </c>
      <c r="H115" s="118" t="str">
        <f t="shared" si="3"/>
        <v/>
      </c>
      <c r="I115" s="40" t="str">
        <f>IF(G115="","",IF(G115="","",(VLOOKUP(G115,Listes!$C$37:$D$41,2,FALSE))))</f>
        <v/>
      </c>
      <c r="J115" s="39" t="str">
        <f>IF($G115="","",IF($C115=Listes!$B$38,IF('Frais Forfaitaires'!$E115&lt;=Listes!$B$59,('Frais Forfaitaires'!$E115*(VLOOKUP('Frais Forfaitaires'!$D115,Listes!$A$60:$E$66,2,FALSE))),IF('Frais Forfaitaires'!$E115&gt;Listes!$E$59,('Frais Forfaitaires'!$E115*(VLOOKUP('Frais Forfaitaires'!$D115,Listes!$A$60:$E$66,5,FALSE))),('Frais Forfaitaires'!$E115*(VLOOKUP('Frais Forfaitaires'!$D115,Listes!$A$60:$E$66,3,FALSE)))+(VLOOKUP('Frais Forfaitaires'!$D115,Listes!$A$60:$E$66,4,FALSE))))))</f>
        <v/>
      </c>
      <c r="K115" s="39" t="str">
        <f>IF($G115="","",IF($C115=Listes!$B$37,IF('Frais Forfaitaires'!$E115&lt;=Listes!$B$48,('Frais Forfaitaires'!$E115*(VLOOKUP('Frais Forfaitaires'!$D115,Listes!$A$49:$E$55,2,FALSE))),IF('Frais Forfaitaires'!$E115&gt;Listes!$D$48,('Frais Forfaitaires'!$E115*(VLOOKUP('Frais Forfaitaires'!$D115,Listes!$A$49:$E$55,5,FALSE))),('Frais Forfaitaires'!$E115*(VLOOKUP('Frais Forfaitaires'!$D115,Listes!$A$49:$E$55,3,FALSE)))+(VLOOKUP('Frais Forfaitaires'!$D115,Listes!$A$49:$E$55,4,FALSE))))))</f>
        <v/>
      </c>
      <c r="L115" s="39" t="str">
        <f>IF($G115="","",IF($C115=Listes!$B$40,Listes!$I$37,IF($C115=Listes!$B$41,(VLOOKUP('Frais Forfaitaires'!$F115,Listes!$E$37:$F$42,2,FALSE)),IF($C115=Listes!$B$39,IF('Frais Forfaitaires'!$E115&lt;=Listes!$A$70,'Frais Forfaitaires'!$E115*Listes!$A$71,IF('Frais Forfaitaires'!$E115&gt;Listes!$D$70,'Frais Forfaitaires'!$E115*Listes!$D$71,(('Frais Forfaitaires'!$E115*Listes!$B$71)+Listes!$C$71)))))))</f>
        <v/>
      </c>
      <c r="M115" s="40" t="str">
        <f t="shared" si="4"/>
        <v/>
      </c>
      <c r="N115" s="125"/>
    </row>
    <row r="116" spans="1:14" ht="20.100000000000001" customHeight="1" x14ac:dyDescent="0.25">
      <c r="A116" s="27">
        <v>111</v>
      </c>
      <c r="B116" s="118"/>
      <c r="C116" s="118"/>
      <c r="D116" s="118"/>
      <c r="E116" s="118"/>
      <c r="F116" s="118"/>
      <c r="G116" s="50" t="str">
        <f>IF(C116="","",IF(C116="","",(VLOOKUP(C116,Listes!$B$37:$C$41,2,FALSE))))</f>
        <v/>
      </c>
      <c r="H116" s="118" t="str">
        <f t="shared" si="3"/>
        <v/>
      </c>
      <c r="I116" s="40" t="str">
        <f>IF(G116="","",IF(G116="","",(VLOOKUP(G116,Listes!$C$37:$D$41,2,FALSE))))</f>
        <v/>
      </c>
      <c r="J116" s="39" t="str">
        <f>IF($G116="","",IF($C116=Listes!$B$38,IF('Frais Forfaitaires'!$E116&lt;=Listes!$B$59,('Frais Forfaitaires'!$E116*(VLOOKUP('Frais Forfaitaires'!$D116,Listes!$A$60:$E$66,2,FALSE))),IF('Frais Forfaitaires'!$E116&gt;Listes!$E$59,('Frais Forfaitaires'!$E116*(VLOOKUP('Frais Forfaitaires'!$D116,Listes!$A$60:$E$66,5,FALSE))),('Frais Forfaitaires'!$E116*(VLOOKUP('Frais Forfaitaires'!$D116,Listes!$A$60:$E$66,3,FALSE)))+(VLOOKUP('Frais Forfaitaires'!$D116,Listes!$A$60:$E$66,4,FALSE))))))</f>
        <v/>
      </c>
      <c r="K116" s="39" t="str">
        <f>IF($G116="","",IF($C116=Listes!$B$37,IF('Frais Forfaitaires'!$E116&lt;=Listes!$B$48,('Frais Forfaitaires'!$E116*(VLOOKUP('Frais Forfaitaires'!$D116,Listes!$A$49:$E$55,2,FALSE))),IF('Frais Forfaitaires'!$E116&gt;Listes!$D$48,('Frais Forfaitaires'!$E116*(VLOOKUP('Frais Forfaitaires'!$D116,Listes!$A$49:$E$55,5,FALSE))),('Frais Forfaitaires'!$E116*(VLOOKUP('Frais Forfaitaires'!$D116,Listes!$A$49:$E$55,3,FALSE)))+(VLOOKUP('Frais Forfaitaires'!$D116,Listes!$A$49:$E$55,4,FALSE))))))</f>
        <v/>
      </c>
      <c r="L116" s="39" t="str">
        <f>IF($G116="","",IF($C116=Listes!$B$40,Listes!$I$37,IF($C116=Listes!$B$41,(VLOOKUP('Frais Forfaitaires'!$F116,Listes!$E$37:$F$42,2,FALSE)),IF($C116=Listes!$B$39,IF('Frais Forfaitaires'!$E116&lt;=Listes!$A$70,'Frais Forfaitaires'!$E116*Listes!$A$71,IF('Frais Forfaitaires'!$E116&gt;Listes!$D$70,'Frais Forfaitaires'!$E116*Listes!$D$71,(('Frais Forfaitaires'!$E116*Listes!$B$71)+Listes!$C$71)))))))</f>
        <v/>
      </c>
      <c r="M116" s="40" t="str">
        <f t="shared" si="4"/>
        <v/>
      </c>
      <c r="N116" s="125"/>
    </row>
    <row r="117" spans="1:14" ht="20.100000000000001" customHeight="1" x14ac:dyDescent="0.25">
      <c r="A117" s="27">
        <v>112</v>
      </c>
      <c r="B117" s="118"/>
      <c r="C117" s="118"/>
      <c r="D117" s="118"/>
      <c r="E117" s="118"/>
      <c r="F117" s="118"/>
      <c r="G117" s="50" t="str">
        <f>IF(C117="","",IF(C117="","",(VLOOKUP(C117,Listes!$B$37:$C$41,2,FALSE))))</f>
        <v/>
      </c>
      <c r="H117" s="118" t="str">
        <f t="shared" si="3"/>
        <v/>
      </c>
      <c r="I117" s="40" t="str">
        <f>IF(G117="","",IF(G117="","",(VLOOKUP(G117,Listes!$C$37:$D$41,2,FALSE))))</f>
        <v/>
      </c>
      <c r="J117" s="39" t="str">
        <f>IF($G117="","",IF($C117=Listes!$B$38,IF('Frais Forfaitaires'!$E117&lt;=Listes!$B$59,('Frais Forfaitaires'!$E117*(VLOOKUP('Frais Forfaitaires'!$D117,Listes!$A$60:$E$66,2,FALSE))),IF('Frais Forfaitaires'!$E117&gt;Listes!$E$59,('Frais Forfaitaires'!$E117*(VLOOKUP('Frais Forfaitaires'!$D117,Listes!$A$60:$E$66,5,FALSE))),('Frais Forfaitaires'!$E117*(VLOOKUP('Frais Forfaitaires'!$D117,Listes!$A$60:$E$66,3,FALSE)))+(VLOOKUP('Frais Forfaitaires'!$D117,Listes!$A$60:$E$66,4,FALSE))))))</f>
        <v/>
      </c>
      <c r="K117" s="39" t="str">
        <f>IF($G117="","",IF($C117=Listes!$B$37,IF('Frais Forfaitaires'!$E117&lt;=Listes!$B$48,('Frais Forfaitaires'!$E117*(VLOOKUP('Frais Forfaitaires'!$D117,Listes!$A$49:$E$55,2,FALSE))),IF('Frais Forfaitaires'!$E117&gt;Listes!$D$48,('Frais Forfaitaires'!$E117*(VLOOKUP('Frais Forfaitaires'!$D117,Listes!$A$49:$E$55,5,FALSE))),('Frais Forfaitaires'!$E117*(VLOOKUP('Frais Forfaitaires'!$D117,Listes!$A$49:$E$55,3,FALSE)))+(VLOOKUP('Frais Forfaitaires'!$D117,Listes!$A$49:$E$55,4,FALSE))))))</f>
        <v/>
      </c>
      <c r="L117" s="39" t="str">
        <f>IF($G117="","",IF($C117=Listes!$B$40,Listes!$I$37,IF($C117=Listes!$B$41,(VLOOKUP('Frais Forfaitaires'!$F117,Listes!$E$37:$F$42,2,FALSE)),IF($C117=Listes!$B$39,IF('Frais Forfaitaires'!$E117&lt;=Listes!$A$70,'Frais Forfaitaires'!$E117*Listes!$A$71,IF('Frais Forfaitaires'!$E117&gt;Listes!$D$70,'Frais Forfaitaires'!$E117*Listes!$D$71,(('Frais Forfaitaires'!$E117*Listes!$B$71)+Listes!$C$71)))))))</f>
        <v/>
      </c>
      <c r="M117" s="40" t="str">
        <f t="shared" si="4"/>
        <v/>
      </c>
      <c r="N117" s="125"/>
    </row>
    <row r="118" spans="1:14" ht="20.100000000000001" customHeight="1" x14ac:dyDescent="0.25">
      <c r="A118" s="27">
        <v>113</v>
      </c>
      <c r="B118" s="118"/>
      <c r="C118" s="118"/>
      <c r="D118" s="118"/>
      <c r="E118" s="118"/>
      <c r="F118" s="118"/>
      <c r="G118" s="50" t="str">
        <f>IF(C118="","",IF(C118="","",(VLOOKUP(C118,Listes!$B$37:$C$41,2,FALSE))))</f>
        <v/>
      </c>
      <c r="H118" s="118" t="str">
        <f t="shared" si="3"/>
        <v/>
      </c>
      <c r="I118" s="40" t="str">
        <f>IF(G118="","",IF(G118="","",(VLOOKUP(G118,Listes!$C$37:$D$41,2,FALSE))))</f>
        <v/>
      </c>
      <c r="J118" s="39" t="str">
        <f>IF($G118="","",IF($C118=Listes!$B$38,IF('Frais Forfaitaires'!$E118&lt;=Listes!$B$59,('Frais Forfaitaires'!$E118*(VLOOKUP('Frais Forfaitaires'!$D118,Listes!$A$60:$E$66,2,FALSE))),IF('Frais Forfaitaires'!$E118&gt;Listes!$E$59,('Frais Forfaitaires'!$E118*(VLOOKUP('Frais Forfaitaires'!$D118,Listes!$A$60:$E$66,5,FALSE))),('Frais Forfaitaires'!$E118*(VLOOKUP('Frais Forfaitaires'!$D118,Listes!$A$60:$E$66,3,FALSE)))+(VLOOKUP('Frais Forfaitaires'!$D118,Listes!$A$60:$E$66,4,FALSE))))))</f>
        <v/>
      </c>
      <c r="K118" s="39" t="str">
        <f>IF($G118="","",IF($C118=Listes!$B$37,IF('Frais Forfaitaires'!$E118&lt;=Listes!$B$48,('Frais Forfaitaires'!$E118*(VLOOKUP('Frais Forfaitaires'!$D118,Listes!$A$49:$E$55,2,FALSE))),IF('Frais Forfaitaires'!$E118&gt;Listes!$D$48,('Frais Forfaitaires'!$E118*(VLOOKUP('Frais Forfaitaires'!$D118,Listes!$A$49:$E$55,5,FALSE))),('Frais Forfaitaires'!$E118*(VLOOKUP('Frais Forfaitaires'!$D118,Listes!$A$49:$E$55,3,FALSE)))+(VLOOKUP('Frais Forfaitaires'!$D118,Listes!$A$49:$E$55,4,FALSE))))))</f>
        <v/>
      </c>
      <c r="L118" s="39" t="str">
        <f>IF($G118="","",IF($C118=Listes!$B$40,Listes!$I$37,IF($C118=Listes!$B$41,(VLOOKUP('Frais Forfaitaires'!$F118,Listes!$E$37:$F$42,2,FALSE)),IF($C118=Listes!$B$39,IF('Frais Forfaitaires'!$E118&lt;=Listes!$A$70,'Frais Forfaitaires'!$E118*Listes!$A$71,IF('Frais Forfaitaires'!$E118&gt;Listes!$D$70,'Frais Forfaitaires'!$E118*Listes!$D$71,(('Frais Forfaitaires'!$E118*Listes!$B$71)+Listes!$C$71)))))))</f>
        <v/>
      </c>
      <c r="M118" s="40" t="str">
        <f t="shared" si="4"/>
        <v/>
      </c>
      <c r="N118" s="125"/>
    </row>
    <row r="119" spans="1:14" ht="20.100000000000001" customHeight="1" x14ac:dyDescent="0.25">
      <c r="A119" s="27">
        <v>114</v>
      </c>
      <c r="B119" s="118"/>
      <c r="C119" s="118"/>
      <c r="D119" s="118"/>
      <c r="E119" s="118"/>
      <c r="F119" s="118"/>
      <c r="G119" s="50" t="str">
        <f>IF(C119="","",IF(C119="","",(VLOOKUP(C119,Listes!$B$37:$C$41,2,FALSE))))</f>
        <v/>
      </c>
      <c r="H119" s="118" t="str">
        <f t="shared" si="3"/>
        <v/>
      </c>
      <c r="I119" s="40" t="str">
        <f>IF(G119="","",IF(G119="","",(VLOOKUP(G119,Listes!$C$37:$D$41,2,FALSE))))</f>
        <v/>
      </c>
      <c r="J119" s="39" t="str">
        <f>IF($G119="","",IF($C119=Listes!$B$38,IF('Frais Forfaitaires'!$E119&lt;=Listes!$B$59,('Frais Forfaitaires'!$E119*(VLOOKUP('Frais Forfaitaires'!$D119,Listes!$A$60:$E$66,2,FALSE))),IF('Frais Forfaitaires'!$E119&gt;Listes!$E$59,('Frais Forfaitaires'!$E119*(VLOOKUP('Frais Forfaitaires'!$D119,Listes!$A$60:$E$66,5,FALSE))),('Frais Forfaitaires'!$E119*(VLOOKUP('Frais Forfaitaires'!$D119,Listes!$A$60:$E$66,3,FALSE)))+(VLOOKUP('Frais Forfaitaires'!$D119,Listes!$A$60:$E$66,4,FALSE))))))</f>
        <v/>
      </c>
      <c r="K119" s="39" t="str">
        <f>IF($G119="","",IF($C119=Listes!$B$37,IF('Frais Forfaitaires'!$E119&lt;=Listes!$B$48,('Frais Forfaitaires'!$E119*(VLOOKUP('Frais Forfaitaires'!$D119,Listes!$A$49:$E$55,2,FALSE))),IF('Frais Forfaitaires'!$E119&gt;Listes!$D$48,('Frais Forfaitaires'!$E119*(VLOOKUP('Frais Forfaitaires'!$D119,Listes!$A$49:$E$55,5,FALSE))),('Frais Forfaitaires'!$E119*(VLOOKUP('Frais Forfaitaires'!$D119,Listes!$A$49:$E$55,3,FALSE)))+(VLOOKUP('Frais Forfaitaires'!$D119,Listes!$A$49:$E$55,4,FALSE))))))</f>
        <v/>
      </c>
      <c r="L119" s="39" t="str">
        <f>IF($G119="","",IF($C119=Listes!$B$40,Listes!$I$37,IF($C119=Listes!$B$41,(VLOOKUP('Frais Forfaitaires'!$F119,Listes!$E$37:$F$42,2,FALSE)),IF($C119=Listes!$B$39,IF('Frais Forfaitaires'!$E119&lt;=Listes!$A$70,'Frais Forfaitaires'!$E119*Listes!$A$71,IF('Frais Forfaitaires'!$E119&gt;Listes!$D$70,'Frais Forfaitaires'!$E119*Listes!$D$71,(('Frais Forfaitaires'!$E119*Listes!$B$71)+Listes!$C$71)))))))</f>
        <v/>
      </c>
      <c r="M119" s="40" t="str">
        <f t="shared" si="4"/>
        <v/>
      </c>
      <c r="N119" s="125"/>
    </row>
    <row r="120" spans="1:14" ht="20.100000000000001" customHeight="1" x14ac:dyDescent="0.25">
      <c r="A120" s="27">
        <v>115</v>
      </c>
      <c r="B120" s="118"/>
      <c r="C120" s="118"/>
      <c r="D120" s="118"/>
      <c r="E120" s="118"/>
      <c r="F120" s="118"/>
      <c r="G120" s="50" t="str">
        <f>IF(C120="","",IF(C120="","",(VLOOKUP(C120,Listes!$B$37:$C$41,2,FALSE))))</f>
        <v/>
      </c>
      <c r="H120" s="118" t="str">
        <f t="shared" si="3"/>
        <v/>
      </c>
      <c r="I120" s="40" t="str">
        <f>IF(G120="","",IF(G120="","",(VLOOKUP(G120,Listes!$C$37:$D$41,2,FALSE))))</f>
        <v/>
      </c>
      <c r="J120" s="39" t="str">
        <f>IF($G120="","",IF($C120=Listes!$B$38,IF('Frais Forfaitaires'!$E120&lt;=Listes!$B$59,('Frais Forfaitaires'!$E120*(VLOOKUP('Frais Forfaitaires'!$D120,Listes!$A$60:$E$66,2,FALSE))),IF('Frais Forfaitaires'!$E120&gt;Listes!$E$59,('Frais Forfaitaires'!$E120*(VLOOKUP('Frais Forfaitaires'!$D120,Listes!$A$60:$E$66,5,FALSE))),('Frais Forfaitaires'!$E120*(VLOOKUP('Frais Forfaitaires'!$D120,Listes!$A$60:$E$66,3,FALSE)))+(VLOOKUP('Frais Forfaitaires'!$D120,Listes!$A$60:$E$66,4,FALSE))))))</f>
        <v/>
      </c>
      <c r="K120" s="39" t="str">
        <f>IF($G120="","",IF($C120=Listes!$B$37,IF('Frais Forfaitaires'!$E120&lt;=Listes!$B$48,('Frais Forfaitaires'!$E120*(VLOOKUP('Frais Forfaitaires'!$D120,Listes!$A$49:$E$55,2,FALSE))),IF('Frais Forfaitaires'!$E120&gt;Listes!$D$48,('Frais Forfaitaires'!$E120*(VLOOKUP('Frais Forfaitaires'!$D120,Listes!$A$49:$E$55,5,FALSE))),('Frais Forfaitaires'!$E120*(VLOOKUP('Frais Forfaitaires'!$D120,Listes!$A$49:$E$55,3,FALSE)))+(VLOOKUP('Frais Forfaitaires'!$D120,Listes!$A$49:$E$55,4,FALSE))))))</f>
        <v/>
      </c>
      <c r="L120" s="39" t="str">
        <f>IF($G120="","",IF($C120=Listes!$B$40,Listes!$I$37,IF($C120=Listes!$B$41,(VLOOKUP('Frais Forfaitaires'!$F120,Listes!$E$37:$F$42,2,FALSE)),IF($C120=Listes!$B$39,IF('Frais Forfaitaires'!$E120&lt;=Listes!$A$70,'Frais Forfaitaires'!$E120*Listes!$A$71,IF('Frais Forfaitaires'!$E120&gt;Listes!$D$70,'Frais Forfaitaires'!$E120*Listes!$D$71,(('Frais Forfaitaires'!$E120*Listes!$B$71)+Listes!$C$71)))))))</f>
        <v/>
      </c>
      <c r="M120" s="40" t="str">
        <f t="shared" si="4"/>
        <v/>
      </c>
      <c r="N120" s="125"/>
    </row>
    <row r="121" spans="1:14" ht="20.100000000000001" customHeight="1" x14ac:dyDescent="0.25">
      <c r="A121" s="27">
        <v>116</v>
      </c>
      <c r="B121" s="118"/>
      <c r="C121" s="118"/>
      <c r="D121" s="118"/>
      <c r="E121" s="118"/>
      <c r="F121" s="118"/>
      <c r="G121" s="50" t="str">
        <f>IF(C121="","",IF(C121="","",(VLOOKUP(C121,Listes!$B$37:$C$41,2,FALSE))))</f>
        <v/>
      </c>
      <c r="H121" s="118" t="str">
        <f t="shared" si="3"/>
        <v/>
      </c>
      <c r="I121" s="40" t="str">
        <f>IF(G121="","",IF(G121="","",(VLOOKUP(G121,Listes!$C$37:$D$41,2,FALSE))))</f>
        <v/>
      </c>
      <c r="J121" s="39" t="str">
        <f>IF($G121="","",IF($C121=Listes!$B$38,IF('Frais Forfaitaires'!$E121&lt;=Listes!$B$59,('Frais Forfaitaires'!$E121*(VLOOKUP('Frais Forfaitaires'!$D121,Listes!$A$60:$E$66,2,FALSE))),IF('Frais Forfaitaires'!$E121&gt;Listes!$E$59,('Frais Forfaitaires'!$E121*(VLOOKUP('Frais Forfaitaires'!$D121,Listes!$A$60:$E$66,5,FALSE))),('Frais Forfaitaires'!$E121*(VLOOKUP('Frais Forfaitaires'!$D121,Listes!$A$60:$E$66,3,FALSE)))+(VLOOKUP('Frais Forfaitaires'!$D121,Listes!$A$60:$E$66,4,FALSE))))))</f>
        <v/>
      </c>
      <c r="K121" s="39" t="str">
        <f>IF($G121="","",IF($C121=Listes!$B$37,IF('Frais Forfaitaires'!$E121&lt;=Listes!$B$48,('Frais Forfaitaires'!$E121*(VLOOKUP('Frais Forfaitaires'!$D121,Listes!$A$49:$E$55,2,FALSE))),IF('Frais Forfaitaires'!$E121&gt;Listes!$D$48,('Frais Forfaitaires'!$E121*(VLOOKUP('Frais Forfaitaires'!$D121,Listes!$A$49:$E$55,5,FALSE))),('Frais Forfaitaires'!$E121*(VLOOKUP('Frais Forfaitaires'!$D121,Listes!$A$49:$E$55,3,FALSE)))+(VLOOKUP('Frais Forfaitaires'!$D121,Listes!$A$49:$E$55,4,FALSE))))))</f>
        <v/>
      </c>
      <c r="L121" s="39" t="str">
        <f>IF($G121="","",IF($C121=Listes!$B$40,Listes!$I$37,IF($C121=Listes!$B$41,(VLOOKUP('Frais Forfaitaires'!$F121,Listes!$E$37:$F$42,2,FALSE)),IF($C121=Listes!$B$39,IF('Frais Forfaitaires'!$E121&lt;=Listes!$A$70,'Frais Forfaitaires'!$E121*Listes!$A$71,IF('Frais Forfaitaires'!$E121&gt;Listes!$D$70,'Frais Forfaitaires'!$E121*Listes!$D$71,(('Frais Forfaitaires'!$E121*Listes!$B$71)+Listes!$C$71)))))))</f>
        <v/>
      </c>
      <c r="M121" s="40" t="str">
        <f t="shared" si="4"/>
        <v/>
      </c>
      <c r="N121" s="125"/>
    </row>
    <row r="122" spans="1:14" ht="20.100000000000001" customHeight="1" x14ac:dyDescent="0.25">
      <c r="A122" s="27">
        <v>117</v>
      </c>
      <c r="B122" s="118"/>
      <c r="C122" s="118"/>
      <c r="D122" s="118"/>
      <c r="E122" s="118"/>
      <c r="F122" s="118"/>
      <c r="G122" s="50" t="str">
        <f>IF(C122="","",IF(C122="","",(VLOOKUP(C122,Listes!$B$37:$C$41,2,FALSE))))</f>
        <v/>
      </c>
      <c r="H122" s="118" t="str">
        <f t="shared" si="3"/>
        <v/>
      </c>
      <c r="I122" s="40" t="str">
        <f>IF(G122="","",IF(G122="","",(VLOOKUP(G122,Listes!$C$37:$D$41,2,FALSE))))</f>
        <v/>
      </c>
      <c r="J122" s="39" t="str">
        <f>IF($G122="","",IF($C122=Listes!$B$38,IF('Frais Forfaitaires'!$E122&lt;=Listes!$B$59,('Frais Forfaitaires'!$E122*(VLOOKUP('Frais Forfaitaires'!$D122,Listes!$A$60:$E$66,2,FALSE))),IF('Frais Forfaitaires'!$E122&gt;Listes!$E$59,('Frais Forfaitaires'!$E122*(VLOOKUP('Frais Forfaitaires'!$D122,Listes!$A$60:$E$66,5,FALSE))),('Frais Forfaitaires'!$E122*(VLOOKUP('Frais Forfaitaires'!$D122,Listes!$A$60:$E$66,3,FALSE)))+(VLOOKUP('Frais Forfaitaires'!$D122,Listes!$A$60:$E$66,4,FALSE))))))</f>
        <v/>
      </c>
      <c r="K122" s="39" t="str">
        <f>IF($G122="","",IF($C122=Listes!$B$37,IF('Frais Forfaitaires'!$E122&lt;=Listes!$B$48,('Frais Forfaitaires'!$E122*(VLOOKUP('Frais Forfaitaires'!$D122,Listes!$A$49:$E$55,2,FALSE))),IF('Frais Forfaitaires'!$E122&gt;Listes!$D$48,('Frais Forfaitaires'!$E122*(VLOOKUP('Frais Forfaitaires'!$D122,Listes!$A$49:$E$55,5,FALSE))),('Frais Forfaitaires'!$E122*(VLOOKUP('Frais Forfaitaires'!$D122,Listes!$A$49:$E$55,3,FALSE)))+(VLOOKUP('Frais Forfaitaires'!$D122,Listes!$A$49:$E$55,4,FALSE))))))</f>
        <v/>
      </c>
      <c r="L122" s="39" t="str">
        <f>IF($G122="","",IF($C122=Listes!$B$40,Listes!$I$37,IF($C122=Listes!$B$41,(VLOOKUP('Frais Forfaitaires'!$F122,Listes!$E$37:$F$42,2,FALSE)),IF($C122=Listes!$B$39,IF('Frais Forfaitaires'!$E122&lt;=Listes!$A$70,'Frais Forfaitaires'!$E122*Listes!$A$71,IF('Frais Forfaitaires'!$E122&gt;Listes!$D$70,'Frais Forfaitaires'!$E122*Listes!$D$71,(('Frais Forfaitaires'!$E122*Listes!$B$71)+Listes!$C$71)))))))</f>
        <v/>
      </c>
      <c r="M122" s="40" t="str">
        <f t="shared" si="4"/>
        <v/>
      </c>
      <c r="N122" s="125"/>
    </row>
    <row r="123" spans="1:14" ht="20.100000000000001" customHeight="1" x14ac:dyDescent="0.25">
      <c r="A123" s="27">
        <v>118</v>
      </c>
      <c r="B123" s="118"/>
      <c r="C123" s="118"/>
      <c r="D123" s="118"/>
      <c r="E123" s="118"/>
      <c r="F123" s="118"/>
      <c r="G123" s="50" t="str">
        <f>IF(C123="","",IF(C123="","",(VLOOKUP(C123,Listes!$B$37:$C$41,2,FALSE))))</f>
        <v/>
      </c>
      <c r="H123" s="118" t="str">
        <f t="shared" si="3"/>
        <v/>
      </c>
      <c r="I123" s="40" t="str">
        <f>IF(G123="","",IF(G123="","",(VLOOKUP(G123,Listes!$C$37:$D$41,2,FALSE))))</f>
        <v/>
      </c>
      <c r="J123" s="39" t="str">
        <f>IF($G123="","",IF($C123=Listes!$B$38,IF('Frais Forfaitaires'!$E123&lt;=Listes!$B$59,('Frais Forfaitaires'!$E123*(VLOOKUP('Frais Forfaitaires'!$D123,Listes!$A$60:$E$66,2,FALSE))),IF('Frais Forfaitaires'!$E123&gt;Listes!$E$59,('Frais Forfaitaires'!$E123*(VLOOKUP('Frais Forfaitaires'!$D123,Listes!$A$60:$E$66,5,FALSE))),('Frais Forfaitaires'!$E123*(VLOOKUP('Frais Forfaitaires'!$D123,Listes!$A$60:$E$66,3,FALSE)))+(VLOOKUP('Frais Forfaitaires'!$D123,Listes!$A$60:$E$66,4,FALSE))))))</f>
        <v/>
      </c>
      <c r="K123" s="39" t="str">
        <f>IF($G123="","",IF($C123=Listes!$B$37,IF('Frais Forfaitaires'!$E123&lt;=Listes!$B$48,('Frais Forfaitaires'!$E123*(VLOOKUP('Frais Forfaitaires'!$D123,Listes!$A$49:$E$55,2,FALSE))),IF('Frais Forfaitaires'!$E123&gt;Listes!$D$48,('Frais Forfaitaires'!$E123*(VLOOKUP('Frais Forfaitaires'!$D123,Listes!$A$49:$E$55,5,FALSE))),('Frais Forfaitaires'!$E123*(VLOOKUP('Frais Forfaitaires'!$D123,Listes!$A$49:$E$55,3,FALSE)))+(VLOOKUP('Frais Forfaitaires'!$D123,Listes!$A$49:$E$55,4,FALSE))))))</f>
        <v/>
      </c>
      <c r="L123" s="39" t="str">
        <f>IF($G123="","",IF($C123=Listes!$B$40,Listes!$I$37,IF($C123=Listes!$B$41,(VLOOKUP('Frais Forfaitaires'!$F123,Listes!$E$37:$F$42,2,FALSE)),IF($C123=Listes!$B$39,IF('Frais Forfaitaires'!$E123&lt;=Listes!$A$70,'Frais Forfaitaires'!$E123*Listes!$A$71,IF('Frais Forfaitaires'!$E123&gt;Listes!$D$70,'Frais Forfaitaires'!$E123*Listes!$D$71,(('Frais Forfaitaires'!$E123*Listes!$B$71)+Listes!$C$71)))))))</f>
        <v/>
      </c>
      <c r="M123" s="40" t="str">
        <f t="shared" si="4"/>
        <v/>
      </c>
      <c r="N123" s="125"/>
    </row>
    <row r="124" spans="1:14" ht="20.100000000000001" customHeight="1" x14ac:dyDescent="0.25">
      <c r="A124" s="27">
        <v>119</v>
      </c>
      <c r="B124" s="118"/>
      <c r="C124" s="118"/>
      <c r="D124" s="118"/>
      <c r="E124" s="118"/>
      <c r="F124" s="118"/>
      <c r="G124" s="50" t="str">
        <f>IF(C124="","",IF(C124="","",(VLOOKUP(C124,Listes!$B$37:$C$41,2,FALSE))))</f>
        <v/>
      </c>
      <c r="H124" s="118" t="str">
        <f t="shared" si="3"/>
        <v/>
      </c>
      <c r="I124" s="40" t="str">
        <f>IF(G124="","",IF(G124="","",(VLOOKUP(G124,Listes!$C$37:$D$41,2,FALSE))))</f>
        <v/>
      </c>
      <c r="J124" s="39" t="str">
        <f>IF($G124="","",IF($C124=Listes!$B$38,IF('Frais Forfaitaires'!$E124&lt;=Listes!$B$59,('Frais Forfaitaires'!$E124*(VLOOKUP('Frais Forfaitaires'!$D124,Listes!$A$60:$E$66,2,FALSE))),IF('Frais Forfaitaires'!$E124&gt;Listes!$E$59,('Frais Forfaitaires'!$E124*(VLOOKUP('Frais Forfaitaires'!$D124,Listes!$A$60:$E$66,5,FALSE))),('Frais Forfaitaires'!$E124*(VLOOKUP('Frais Forfaitaires'!$D124,Listes!$A$60:$E$66,3,FALSE)))+(VLOOKUP('Frais Forfaitaires'!$D124,Listes!$A$60:$E$66,4,FALSE))))))</f>
        <v/>
      </c>
      <c r="K124" s="39" t="str">
        <f>IF($G124="","",IF($C124=Listes!$B$37,IF('Frais Forfaitaires'!$E124&lt;=Listes!$B$48,('Frais Forfaitaires'!$E124*(VLOOKUP('Frais Forfaitaires'!$D124,Listes!$A$49:$E$55,2,FALSE))),IF('Frais Forfaitaires'!$E124&gt;Listes!$D$48,('Frais Forfaitaires'!$E124*(VLOOKUP('Frais Forfaitaires'!$D124,Listes!$A$49:$E$55,5,FALSE))),('Frais Forfaitaires'!$E124*(VLOOKUP('Frais Forfaitaires'!$D124,Listes!$A$49:$E$55,3,FALSE)))+(VLOOKUP('Frais Forfaitaires'!$D124,Listes!$A$49:$E$55,4,FALSE))))))</f>
        <v/>
      </c>
      <c r="L124" s="39" t="str">
        <f>IF($G124="","",IF($C124=Listes!$B$40,Listes!$I$37,IF($C124=Listes!$B$41,(VLOOKUP('Frais Forfaitaires'!$F124,Listes!$E$37:$F$42,2,FALSE)),IF($C124=Listes!$B$39,IF('Frais Forfaitaires'!$E124&lt;=Listes!$A$70,'Frais Forfaitaires'!$E124*Listes!$A$71,IF('Frais Forfaitaires'!$E124&gt;Listes!$D$70,'Frais Forfaitaires'!$E124*Listes!$D$71,(('Frais Forfaitaires'!$E124*Listes!$B$71)+Listes!$C$71)))))))</f>
        <v/>
      </c>
      <c r="M124" s="40" t="str">
        <f t="shared" si="4"/>
        <v/>
      </c>
      <c r="N124" s="125"/>
    </row>
    <row r="125" spans="1:14" ht="20.100000000000001" customHeight="1" x14ac:dyDescent="0.25">
      <c r="A125" s="27">
        <v>120</v>
      </c>
      <c r="B125" s="118"/>
      <c r="C125" s="118"/>
      <c r="D125" s="118"/>
      <c r="E125" s="118"/>
      <c r="F125" s="118"/>
      <c r="G125" s="50" t="str">
        <f>IF(C125="","",IF(C125="","",(VLOOKUP(C125,Listes!$B$37:$C$41,2,FALSE))))</f>
        <v/>
      </c>
      <c r="H125" s="118" t="str">
        <f t="shared" si="3"/>
        <v/>
      </c>
      <c r="I125" s="40" t="str">
        <f>IF(G125="","",IF(G125="","",(VLOOKUP(G125,Listes!$C$37:$D$41,2,FALSE))))</f>
        <v/>
      </c>
      <c r="J125" s="39" t="str">
        <f>IF($G125="","",IF($C125=Listes!$B$38,IF('Frais Forfaitaires'!$E125&lt;=Listes!$B$59,('Frais Forfaitaires'!$E125*(VLOOKUP('Frais Forfaitaires'!$D125,Listes!$A$60:$E$66,2,FALSE))),IF('Frais Forfaitaires'!$E125&gt;Listes!$E$59,('Frais Forfaitaires'!$E125*(VLOOKUP('Frais Forfaitaires'!$D125,Listes!$A$60:$E$66,5,FALSE))),('Frais Forfaitaires'!$E125*(VLOOKUP('Frais Forfaitaires'!$D125,Listes!$A$60:$E$66,3,FALSE)))+(VLOOKUP('Frais Forfaitaires'!$D125,Listes!$A$60:$E$66,4,FALSE))))))</f>
        <v/>
      </c>
      <c r="K125" s="39" t="str">
        <f>IF($G125="","",IF($C125=Listes!$B$37,IF('Frais Forfaitaires'!$E125&lt;=Listes!$B$48,('Frais Forfaitaires'!$E125*(VLOOKUP('Frais Forfaitaires'!$D125,Listes!$A$49:$E$55,2,FALSE))),IF('Frais Forfaitaires'!$E125&gt;Listes!$D$48,('Frais Forfaitaires'!$E125*(VLOOKUP('Frais Forfaitaires'!$D125,Listes!$A$49:$E$55,5,FALSE))),('Frais Forfaitaires'!$E125*(VLOOKUP('Frais Forfaitaires'!$D125,Listes!$A$49:$E$55,3,FALSE)))+(VLOOKUP('Frais Forfaitaires'!$D125,Listes!$A$49:$E$55,4,FALSE))))))</f>
        <v/>
      </c>
      <c r="L125" s="39" t="str">
        <f>IF($G125="","",IF($C125=Listes!$B$40,Listes!$I$37,IF($C125=Listes!$B$41,(VLOOKUP('Frais Forfaitaires'!$F125,Listes!$E$37:$F$42,2,FALSE)),IF($C125=Listes!$B$39,IF('Frais Forfaitaires'!$E125&lt;=Listes!$A$70,'Frais Forfaitaires'!$E125*Listes!$A$71,IF('Frais Forfaitaires'!$E125&gt;Listes!$D$70,'Frais Forfaitaires'!$E125*Listes!$D$71,(('Frais Forfaitaires'!$E125*Listes!$B$71)+Listes!$C$71)))))))</f>
        <v/>
      </c>
      <c r="M125" s="40" t="str">
        <f t="shared" si="4"/>
        <v/>
      </c>
      <c r="N125" s="125"/>
    </row>
    <row r="126" spans="1:14" ht="20.100000000000001" customHeight="1" x14ac:dyDescent="0.25">
      <c r="A126" s="27">
        <v>121</v>
      </c>
      <c r="B126" s="118"/>
      <c r="C126" s="118"/>
      <c r="D126" s="118"/>
      <c r="E126" s="118"/>
      <c r="F126" s="118"/>
      <c r="G126" s="50" t="str">
        <f>IF(C126="","",IF(C126="","",(VLOOKUP(C126,Listes!$B$37:$C$41,2,FALSE))))</f>
        <v/>
      </c>
      <c r="H126" s="118" t="str">
        <f t="shared" si="3"/>
        <v/>
      </c>
      <c r="I126" s="40" t="str">
        <f>IF(G126="","",IF(G126="","",(VLOOKUP(G126,Listes!$C$37:$D$41,2,FALSE))))</f>
        <v/>
      </c>
      <c r="J126" s="39" t="str">
        <f>IF($G126="","",IF($C126=Listes!$B$38,IF('Frais Forfaitaires'!$E126&lt;=Listes!$B$59,('Frais Forfaitaires'!$E126*(VLOOKUP('Frais Forfaitaires'!$D126,Listes!$A$60:$E$66,2,FALSE))),IF('Frais Forfaitaires'!$E126&gt;Listes!$E$59,('Frais Forfaitaires'!$E126*(VLOOKUP('Frais Forfaitaires'!$D126,Listes!$A$60:$E$66,5,FALSE))),('Frais Forfaitaires'!$E126*(VLOOKUP('Frais Forfaitaires'!$D126,Listes!$A$60:$E$66,3,FALSE)))+(VLOOKUP('Frais Forfaitaires'!$D126,Listes!$A$60:$E$66,4,FALSE))))))</f>
        <v/>
      </c>
      <c r="K126" s="39" t="str">
        <f>IF($G126="","",IF($C126=Listes!$B$37,IF('Frais Forfaitaires'!$E126&lt;=Listes!$B$48,('Frais Forfaitaires'!$E126*(VLOOKUP('Frais Forfaitaires'!$D126,Listes!$A$49:$E$55,2,FALSE))),IF('Frais Forfaitaires'!$E126&gt;Listes!$D$48,('Frais Forfaitaires'!$E126*(VLOOKUP('Frais Forfaitaires'!$D126,Listes!$A$49:$E$55,5,FALSE))),('Frais Forfaitaires'!$E126*(VLOOKUP('Frais Forfaitaires'!$D126,Listes!$A$49:$E$55,3,FALSE)))+(VLOOKUP('Frais Forfaitaires'!$D126,Listes!$A$49:$E$55,4,FALSE))))))</f>
        <v/>
      </c>
      <c r="L126" s="39" t="str">
        <f>IF($G126="","",IF($C126=Listes!$B$40,Listes!$I$37,IF($C126=Listes!$B$41,(VLOOKUP('Frais Forfaitaires'!$F126,Listes!$E$37:$F$42,2,FALSE)),IF($C126=Listes!$B$39,IF('Frais Forfaitaires'!$E126&lt;=Listes!$A$70,'Frais Forfaitaires'!$E126*Listes!$A$71,IF('Frais Forfaitaires'!$E126&gt;Listes!$D$70,'Frais Forfaitaires'!$E126*Listes!$D$71,(('Frais Forfaitaires'!$E126*Listes!$B$71)+Listes!$C$71)))))))</f>
        <v/>
      </c>
      <c r="M126" s="40" t="str">
        <f t="shared" si="4"/>
        <v/>
      </c>
      <c r="N126" s="125"/>
    </row>
    <row r="127" spans="1:14" ht="20.100000000000001" customHeight="1" x14ac:dyDescent="0.25">
      <c r="A127" s="27">
        <v>122</v>
      </c>
      <c r="B127" s="118"/>
      <c r="C127" s="118"/>
      <c r="D127" s="118"/>
      <c r="E127" s="118"/>
      <c r="F127" s="118"/>
      <c r="G127" s="50" t="str">
        <f>IF(C127="","",IF(C127="","",(VLOOKUP(C127,Listes!$B$37:$C$41,2,FALSE))))</f>
        <v/>
      </c>
      <c r="H127" s="118" t="str">
        <f t="shared" si="3"/>
        <v/>
      </c>
      <c r="I127" s="40" t="str">
        <f>IF(G127="","",IF(G127="","",(VLOOKUP(G127,Listes!$C$37:$D$41,2,FALSE))))</f>
        <v/>
      </c>
      <c r="J127" s="39" t="str">
        <f>IF($G127="","",IF($C127=Listes!$B$38,IF('Frais Forfaitaires'!$E127&lt;=Listes!$B$59,('Frais Forfaitaires'!$E127*(VLOOKUP('Frais Forfaitaires'!$D127,Listes!$A$60:$E$66,2,FALSE))),IF('Frais Forfaitaires'!$E127&gt;Listes!$E$59,('Frais Forfaitaires'!$E127*(VLOOKUP('Frais Forfaitaires'!$D127,Listes!$A$60:$E$66,5,FALSE))),('Frais Forfaitaires'!$E127*(VLOOKUP('Frais Forfaitaires'!$D127,Listes!$A$60:$E$66,3,FALSE)))+(VLOOKUP('Frais Forfaitaires'!$D127,Listes!$A$60:$E$66,4,FALSE))))))</f>
        <v/>
      </c>
      <c r="K127" s="39" t="str">
        <f>IF($G127="","",IF($C127=Listes!$B$37,IF('Frais Forfaitaires'!$E127&lt;=Listes!$B$48,('Frais Forfaitaires'!$E127*(VLOOKUP('Frais Forfaitaires'!$D127,Listes!$A$49:$E$55,2,FALSE))),IF('Frais Forfaitaires'!$E127&gt;Listes!$D$48,('Frais Forfaitaires'!$E127*(VLOOKUP('Frais Forfaitaires'!$D127,Listes!$A$49:$E$55,5,FALSE))),('Frais Forfaitaires'!$E127*(VLOOKUP('Frais Forfaitaires'!$D127,Listes!$A$49:$E$55,3,FALSE)))+(VLOOKUP('Frais Forfaitaires'!$D127,Listes!$A$49:$E$55,4,FALSE))))))</f>
        <v/>
      </c>
      <c r="L127" s="39" t="str">
        <f>IF($G127="","",IF($C127=Listes!$B$40,Listes!$I$37,IF($C127=Listes!$B$41,(VLOOKUP('Frais Forfaitaires'!$F127,Listes!$E$37:$F$42,2,FALSE)),IF($C127=Listes!$B$39,IF('Frais Forfaitaires'!$E127&lt;=Listes!$A$70,'Frais Forfaitaires'!$E127*Listes!$A$71,IF('Frais Forfaitaires'!$E127&gt;Listes!$D$70,'Frais Forfaitaires'!$E127*Listes!$D$71,(('Frais Forfaitaires'!$E127*Listes!$B$71)+Listes!$C$71)))))))</f>
        <v/>
      </c>
      <c r="M127" s="40" t="str">
        <f t="shared" si="4"/>
        <v/>
      </c>
      <c r="N127" s="125"/>
    </row>
    <row r="128" spans="1:14" ht="20.100000000000001" customHeight="1" x14ac:dyDescent="0.25">
      <c r="A128" s="27">
        <v>123</v>
      </c>
      <c r="B128" s="118"/>
      <c r="C128" s="118"/>
      <c r="D128" s="118"/>
      <c r="E128" s="118"/>
      <c r="F128" s="118"/>
      <c r="G128" s="50" t="str">
        <f>IF(C128="","",IF(C128="","",(VLOOKUP(C128,Listes!$B$37:$C$41,2,FALSE))))</f>
        <v/>
      </c>
      <c r="H128" s="118" t="str">
        <f t="shared" si="3"/>
        <v/>
      </c>
      <c r="I128" s="40" t="str">
        <f>IF(G128="","",IF(G128="","",(VLOOKUP(G128,Listes!$C$37:$D$41,2,FALSE))))</f>
        <v/>
      </c>
      <c r="J128" s="39" t="str">
        <f>IF($G128="","",IF($C128=Listes!$B$38,IF('Frais Forfaitaires'!$E128&lt;=Listes!$B$59,('Frais Forfaitaires'!$E128*(VLOOKUP('Frais Forfaitaires'!$D128,Listes!$A$60:$E$66,2,FALSE))),IF('Frais Forfaitaires'!$E128&gt;Listes!$E$59,('Frais Forfaitaires'!$E128*(VLOOKUP('Frais Forfaitaires'!$D128,Listes!$A$60:$E$66,5,FALSE))),('Frais Forfaitaires'!$E128*(VLOOKUP('Frais Forfaitaires'!$D128,Listes!$A$60:$E$66,3,FALSE)))+(VLOOKUP('Frais Forfaitaires'!$D128,Listes!$A$60:$E$66,4,FALSE))))))</f>
        <v/>
      </c>
      <c r="K128" s="39" t="str">
        <f>IF($G128="","",IF($C128=Listes!$B$37,IF('Frais Forfaitaires'!$E128&lt;=Listes!$B$48,('Frais Forfaitaires'!$E128*(VLOOKUP('Frais Forfaitaires'!$D128,Listes!$A$49:$E$55,2,FALSE))),IF('Frais Forfaitaires'!$E128&gt;Listes!$D$48,('Frais Forfaitaires'!$E128*(VLOOKUP('Frais Forfaitaires'!$D128,Listes!$A$49:$E$55,5,FALSE))),('Frais Forfaitaires'!$E128*(VLOOKUP('Frais Forfaitaires'!$D128,Listes!$A$49:$E$55,3,FALSE)))+(VLOOKUP('Frais Forfaitaires'!$D128,Listes!$A$49:$E$55,4,FALSE))))))</f>
        <v/>
      </c>
      <c r="L128" s="39" t="str">
        <f>IF($G128="","",IF($C128=Listes!$B$40,Listes!$I$37,IF($C128=Listes!$B$41,(VLOOKUP('Frais Forfaitaires'!$F128,Listes!$E$37:$F$42,2,FALSE)),IF($C128=Listes!$B$39,IF('Frais Forfaitaires'!$E128&lt;=Listes!$A$70,'Frais Forfaitaires'!$E128*Listes!$A$71,IF('Frais Forfaitaires'!$E128&gt;Listes!$D$70,'Frais Forfaitaires'!$E128*Listes!$D$71,(('Frais Forfaitaires'!$E128*Listes!$B$71)+Listes!$C$71)))))))</f>
        <v/>
      </c>
      <c r="M128" s="40" t="str">
        <f t="shared" si="4"/>
        <v/>
      </c>
      <c r="N128" s="125"/>
    </row>
    <row r="129" spans="1:14" ht="20.100000000000001" customHeight="1" x14ac:dyDescent="0.25">
      <c r="A129" s="27">
        <v>124</v>
      </c>
      <c r="B129" s="118"/>
      <c r="C129" s="118"/>
      <c r="D129" s="118"/>
      <c r="E129" s="118"/>
      <c r="F129" s="118"/>
      <c r="G129" s="50" t="str">
        <f>IF(C129="","",IF(C129="","",(VLOOKUP(C129,Listes!$B$37:$C$41,2,FALSE))))</f>
        <v/>
      </c>
      <c r="H129" s="118" t="str">
        <f t="shared" si="3"/>
        <v/>
      </c>
      <c r="I129" s="40" t="str">
        <f>IF(G129="","",IF(G129="","",(VLOOKUP(G129,Listes!$C$37:$D$41,2,FALSE))))</f>
        <v/>
      </c>
      <c r="J129" s="39" t="str">
        <f>IF($G129="","",IF($C129=Listes!$B$38,IF('Frais Forfaitaires'!$E129&lt;=Listes!$B$59,('Frais Forfaitaires'!$E129*(VLOOKUP('Frais Forfaitaires'!$D129,Listes!$A$60:$E$66,2,FALSE))),IF('Frais Forfaitaires'!$E129&gt;Listes!$E$59,('Frais Forfaitaires'!$E129*(VLOOKUP('Frais Forfaitaires'!$D129,Listes!$A$60:$E$66,5,FALSE))),('Frais Forfaitaires'!$E129*(VLOOKUP('Frais Forfaitaires'!$D129,Listes!$A$60:$E$66,3,FALSE)))+(VLOOKUP('Frais Forfaitaires'!$D129,Listes!$A$60:$E$66,4,FALSE))))))</f>
        <v/>
      </c>
      <c r="K129" s="39" t="str">
        <f>IF($G129="","",IF($C129=Listes!$B$37,IF('Frais Forfaitaires'!$E129&lt;=Listes!$B$48,('Frais Forfaitaires'!$E129*(VLOOKUP('Frais Forfaitaires'!$D129,Listes!$A$49:$E$55,2,FALSE))),IF('Frais Forfaitaires'!$E129&gt;Listes!$D$48,('Frais Forfaitaires'!$E129*(VLOOKUP('Frais Forfaitaires'!$D129,Listes!$A$49:$E$55,5,FALSE))),('Frais Forfaitaires'!$E129*(VLOOKUP('Frais Forfaitaires'!$D129,Listes!$A$49:$E$55,3,FALSE)))+(VLOOKUP('Frais Forfaitaires'!$D129,Listes!$A$49:$E$55,4,FALSE))))))</f>
        <v/>
      </c>
      <c r="L129" s="39" t="str">
        <f>IF($G129="","",IF($C129=Listes!$B$40,Listes!$I$37,IF($C129=Listes!$B$41,(VLOOKUP('Frais Forfaitaires'!$F129,Listes!$E$37:$F$42,2,FALSE)),IF($C129=Listes!$B$39,IF('Frais Forfaitaires'!$E129&lt;=Listes!$A$70,'Frais Forfaitaires'!$E129*Listes!$A$71,IF('Frais Forfaitaires'!$E129&gt;Listes!$D$70,'Frais Forfaitaires'!$E129*Listes!$D$71,(('Frais Forfaitaires'!$E129*Listes!$B$71)+Listes!$C$71)))))))</f>
        <v/>
      </c>
      <c r="M129" s="40" t="str">
        <f t="shared" si="4"/>
        <v/>
      </c>
      <c r="N129" s="125"/>
    </row>
    <row r="130" spans="1:14" ht="20.100000000000001" customHeight="1" x14ac:dyDescent="0.25">
      <c r="A130" s="27">
        <v>125</v>
      </c>
      <c r="B130" s="118"/>
      <c r="C130" s="118"/>
      <c r="D130" s="118"/>
      <c r="E130" s="118"/>
      <c r="F130" s="118"/>
      <c r="G130" s="50" t="str">
        <f>IF(C130="","",IF(C130="","",(VLOOKUP(C130,Listes!$B$37:$C$41,2,FALSE))))</f>
        <v/>
      </c>
      <c r="H130" s="118" t="str">
        <f t="shared" si="3"/>
        <v/>
      </c>
      <c r="I130" s="40" t="str">
        <f>IF(G130="","",IF(G130="","",(VLOOKUP(G130,Listes!$C$37:$D$41,2,FALSE))))</f>
        <v/>
      </c>
      <c r="J130" s="39" t="str">
        <f>IF($G130="","",IF($C130=Listes!$B$38,IF('Frais Forfaitaires'!$E130&lt;=Listes!$B$59,('Frais Forfaitaires'!$E130*(VLOOKUP('Frais Forfaitaires'!$D130,Listes!$A$60:$E$66,2,FALSE))),IF('Frais Forfaitaires'!$E130&gt;Listes!$E$59,('Frais Forfaitaires'!$E130*(VLOOKUP('Frais Forfaitaires'!$D130,Listes!$A$60:$E$66,5,FALSE))),('Frais Forfaitaires'!$E130*(VLOOKUP('Frais Forfaitaires'!$D130,Listes!$A$60:$E$66,3,FALSE)))+(VLOOKUP('Frais Forfaitaires'!$D130,Listes!$A$60:$E$66,4,FALSE))))))</f>
        <v/>
      </c>
      <c r="K130" s="39" t="str">
        <f>IF($G130="","",IF($C130=Listes!$B$37,IF('Frais Forfaitaires'!$E130&lt;=Listes!$B$48,('Frais Forfaitaires'!$E130*(VLOOKUP('Frais Forfaitaires'!$D130,Listes!$A$49:$E$55,2,FALSE))),IF('Frais Forfaitaires'!$E130&gt;Listes!$D$48,('Frais Forfaitaires'!$E130*(VLOOKUP('Frais Forfaitaires'!$D130,Listes!$A$49:$E$55,5,FALSE))),('Frais Forfaitaires'!$E130*(VLOOKUP('Frais Forfaitaires'!$D130,Listes!$A$49:$E$55,3,FALSE)))+(VLOOKUP('Frais Forfaitaires'!$D130,Listes!$A$49:$E$55,4,FALSE))))))</f>
        <v/>
      </c>
      <c r="L130" s="39" t="str">
        <f>IF($G130="","",IF($C130=Listes!$B$40,Listes!$I$37,IF($C130=Listes!$B$41,(VLOOKUP('Frais Forfaitaires'!$F130,Listes!$E$37:$F$42,2,FALSE)),IF($C130=Listes!$B$39,IF('Frais Forfaitaires'!$E130&lt;=Listes!$A$70,'Frais Forfaitaires'!$E130*Listes!$A$71,IF('Frais Forfaitaires'!$E130&gt;Listes!$D$70,'Frais Forfaitaires'!$E130*Listes!$D$71,(('Frais Forfaitaires'!$E130*Listes!$B$71)+Listes!$C$71)))))))</f>
        <v/>
      </c>
      <c r="M130" s="40" t="str">
        <f t="shared" si="4"/>
        <v/>
      </c>
      <c r="N130" s="125"/>
    </row>
    <row r="131" spans="1:14" ht="20.100000000000001" customHeight="1" x14ac:dyDescent="0.25">
      <c r="A131" s="27">
        <v>126</v>
      </c>
      <c r="B131" s="118"/>
      <c r="C131" s="118"/>
      <c r="D131" s="118"/>
      <c r="E131" s="118"/>
      <c r="F131" s="118"/>
      <c r="G131" s="50" t="str">
        <f>IF(C131="","",IF(C131="","",(VLOOKUP(C131,Listes!$B$37:$C$41,2,FALSE))))</f>
        <v/>
      </c>
      <c r="H131" s="118" t="str">
        <f t="shared" si="3"/>
        <v/>
      </c>
      <c r="I131" s="40" t="str">
        <f>IF(G131="","",IF(G131="","",(VLOOKUP(G131,Listes!$C$37:$D$41,2,FALSE))))</f>
        <v/>
      </c>
      <c r="J131" s="39" t="str">
        <f>IF($G131="","",IF($C131=Listes!$B$38,IF('Frais Forfaitaires'!$E131&lt;=Listes!$B$59,('Frais Forfaitaires'!$E131*(VLOOKUP('Frais Forfaitaires'!$D131,Listes!$A$60:$E$66,2,FALSE))),IF('Frais Forfaitaires'!$E131&gt;Listes!$E$59,('Frais Forfaitaires'!$E131*(VLOOKUP('Frais Forfaitaires'!$D131,Listes!$A$60:$E$66,5,FALSE))),('Frais Forfaitaires'!$E131*(VLOOKUP('Frais Forfaitaires'!$D131,Listes!$A$60:$E$66,3,FALSE)))+(VLOOKUP('Frais Forfaitaires'!$D131,Listes!$A$60:$E$66,4,FALSE))))))</f>
        <v/>
      </c>
      <c r="K131" s="39" t="str">
        <f>IF($G131="","",IF($C131=Listes!$B$37,IF('Frais Forfaitaires'!$E131&lt;=Listes!$B$48,('Frais Forfaitaires'!$E131*(VLOOKUP('Frais Forfaitaires'!$D131,Listes!$A$49:$E$55,2,FALSE))),IF('Frais Forfaitaires'!$E131&gt;Listes!$D$48,('Frais Forfaitaires'!$E131*(VLOOKUP('Frais Forfaitaires'!$D131,Listes!$A$49:$E$55,5,FALSE))),('Frais Forfaitaires'!$E131*(VLOOKUP('Frais Forfaitaires'!$D131,Listes!$A$49:$E$55,3,FALSE)))+(VLOOKUP('Frais Forfaitaires'!$D131,Listes!$A$49:$E$55,4,FALSE))))))</f>
        <v/>
      </c>
      <c r="L131" s="39" t="str">
        <f>IF($G131="","",IF($C131=Listes!$B$40,Listes!$I$37,IF($C131=Listes!$B$41,(VLOOKUP('Frais Forfaitaires'!$F131,Listes!$E$37:$F$42,2,FALSE)),IF($C131=Listes!$B$39,IF('Frais Forfaitaires'!$E131&lt;=Listes!$A$70,'Frais Forfaitaires'!$E131*Listes!$A$71,IF('Frais Forfaitaires'!$E131&gt;Listes!$D$70,'Frais Forfaitaires'!$E131*Listes!$D$71,(('Frais Forfaitaires'!$E131*Listes!$B$71)+Listes!$C$71)))))))</f>
        <v/>
      </c>
      <c r="M131" s="40" t="str">
        <f t="shared" si="4"/>
        <v/>
      </c>
      <c r="N131" s="125"/>
    </row>
    <row r="132" spans="1:14" ht="20.100000000000001" customHeight="1" x14ac:dyDescent="0.25">
      <c r="A132" s="27">
        <v>127</v>
      </c>
      <c r="B132" s="118"/>
      <c r="C132" s="118"/>
      <c r="D132" s="118"/>
      <c r="E132" s="118"/>
      <c r="F132" s="118"/>
      <c r="G132" s="50" t="str">
        <f>IF(C132="","",IF(C132="","",(VLOOKUP(C132,Listes!$B$37:$C$41,2,FALSE))))</f>
        <v/>
      </c>
      <c r="H132" s="118" t="str">
        <f t="shared" si="3"/>
        <v/>
      </c>
      <c r="I132" s="40" t="str">
        <f>IF(G132="","",IF(G132="","",(VLOOKUP(G132,Listes!$C$37:$D$41,2,FALSE))))</f>
        <v/>
      </c>
      <c r="J132" s="39" t="str">
        <f>IF($G132="","",IF($C132=Listes!$B$38,IF('Frais Forfaitaires'!$E132&lt;=Listes!$B$59,('Frais Forfaitaires'!$E132*(VLOOKUP('Frais Forfaitaires'!$D132,Listes!$A$60:$E$66,2,FALSE))),IF('Frais Forfaitaires'!$E132&gt;Listes!$E$59,('Frais Forfaitaires'!$E132*(VLOOKUP('Frais Forfaitaires'!$D132,Listes!$A$60:$E$66,5,FALSE))),('Frais Forfaitaires'!$E132*(VLOOKUP('Frais Forfaitaires'!$D132,Listes!$A$60:$E$66,3,FALSE)))+(VLOOKUP('Frais Forfaitaires'!$D132,Listes!$A$60:$E$66,4,FALSE))))))</f>
        <v/>
      </c>
      <c r="K132" s="39" t="str">
        <f>IF($G132="","",IF($C132=Listes!$B$37,IF('Frais Forfaitaires'!$E132&lt;=Listes!$B$48,('Frais Forfaitaires'!$E132*(VLOOKUP('Frais Forfaitaires'!$D132,Listes!$A$49:$E$55,2,FALSE))),IF('Frais Forfaitaires'!$E132&gt;Listes!$D$48,('Frais Forfaitaires'!$E132*(VLOOKUP('Frais Forfaitaires'!$D132,Listes!$A$49:$E$55,5,FALSE))),('Frais Forfaitaires'!$E132*(VLOOKUP('Frais Forfaitaires'!$D132,Listes!$A$49:$E$55,3,FALSE)))+(VLOOKUP('Frais Forfaitaires'!$D132,Listes!$A$49:$E$55,4,FALSE))))))</f>
        <v/>
      </c>
      <c r="L132" s="39" t="str">
        <f>IF($G132="","",IF($C132=Listes!$B$40,Listes!$I$37,IF($C132=Listes!$B$41,(VLOOKUP('Frais Forfaitaires'!$F132,Listes!$E$37:$F$42,2,FALSE)),IF($C132=Listes!$B$39,IF('Frais Forfaitaires'!$E132&lt;=Listes!$A$70,'Frais Forfaitaires'!$E132*Listes!$A$71,IF('Frais Forfaitaires'!$E132&gt;Listes!$D$70,'Frais Forfaitaires'!$E132*Listes!$D$71,(('Frais Forfaitaires'!$E132*Listes!$B$71)+Listes!$C$71)))))))</f>
        <v/>
      </c>
      <c r="M132" s="40" t="str">
        <f t="shared" si="4"/>
        <v/>
      </c>
      <c r="N132" s="125"/>
    </row>
    <row r="133" spans="1:14" ht="20.100000000000001" customHeight="1" x14ac:dyDescent="0.25">
      <c r="A133" s="27">
        <v>128</v>
      </c>
      <c r="B133" s="118"/>
      <c r="C133" s="118"/>
      <c r="D133" s="118"/>
      <c r="E133" s="118"/>
      <c r="F133" s="118"/>
      <c r="G133" s="50" t="str">
        <f>IF(C133="","",IF(C133="","",(VLOOKUP(C133,Listes!$B$37:$C$41,2,FALSE))))</f>
        <v/>
      </c>
      <c r="H133" s="118" t="str">
        <f t="shared" si="3"/>
        <v/>
      </c>
      <c r="I133" s="40" t="str">
        <f>IF(G133="","",IF(G133="","",(VLOOKUP(G133,Listes!$C$37:$D$41,2,FALSE))))</f>
        <v/>
      </c>
      <c r="J133" s="39" t="str">
        <f>IF($G133="","",IF($C133=Listes!$B$38,IF('Frais Forfaitaires'!$E133&lt;=Listes!$B$59,('Frais Forfaitaires'!$E133*(VLOOKUP('Frais Forfaitaires'!$D133,Listes!$A$60:$E$66,2,FALSE))),IF('Frais Forfaitaires'!$E133&gt;Listes!$E$59,('Frais Forfaitaires'!$E133*(VLOOKUP('Frais Forfaitaires'!$D133,Listes!$A$60:$E$66,5,FALSE))),('Frais Forfaitaires'!$E133*(VLOOKUP('Frais Forfaitaires'!$D133,Listes!$A$60:$E$66,3,FALSE)))+(VLOOKUP('Frais Forfaitaires'!$D133,Listes!$A$60:$E$66,4,FALSE))))))</f>
        <v/>
      </c>
      <c r="K133" s="39" t="str">
        <f>IF($G133="","",IF($C133=Listes!$B$37,IF('Frais Forfaitaires'!$E133&lt;=Listes!$B$48,('Frais Forfaitaires'!$E133*(VLOOKUP('Frais Forfaitaires'!$D133,Listes!$A$49:$E$55,2,FALSE))),IF('Frais Forfaitaires'!$E133&gt;Listes!$D$48,('Frais Forfaitaires'!$E133*(VLOOKUP('Frais Forfaitaires'!$D133,Listes!$A$49:$E$55,5,FALSE))),('Frais Forfaitaires'!$E133*(VLOOKUP('Frais Forfaitaires'!$D133,Listes!$A$49:$E$55,3,FALSE)))+(VLOOKUP('Frais Forfaitaires'!$D133,Listes!$A$49:$E$55,4,FALSE))))))</f>
        <v/>
      </c>
      <c r="L133" s="39" t="str">
        <f>IF($G133="","",IF($C133=Listes!$B$40,Listes!$I$37,IF($C133=Listes!$B$41,(VLOOKUP('Frais Forfaitaires'!$F133,Listes!$E$37:$F$42,2,FALSE)),IF($C133=Listes!$B$39,IF('Frais Forfaitaires'!$E133&lt;=Listes!$A$70,'Frais Forfaitaires'!$E133*Listes!$A$71,IF('Frais Forfaitaires'!$E133&gt;Listes!$D$70,'Frais Forfaitaires'!$E133*Listes!$D$71,(('Frais Forfaitaires'!$E133*Listes!$B$71)+Listes!$C$71)))))))</f>
        <v/>
      </c>
      <c r="M133" s="40" t="str">
        <f t="shared" si="4"/>
        <v/>
      </c>
      <c r="N133" s="125"/>
    </row>
    <row r="134" spans="1:14" ht="20.100000000000001" customHeight="1" x14ac:dyDescent="0.25">
      <c r="A134" s="27">
        <v>129</v>
      </c>
      <c r="B134" s="118"/>
      <c r="C134" s="118"/>
      <c r="D134" s="118"/>
      <c r="E134" s="118"/>
      <c r="F134" s="118"/>
      <c r="G134" s="50" t="str">
        <f>IF(C134="","",IF(C134="","",(VLOOKUP(C134,Listes!$B$37:$C$41,2,FALSE))))</f>
        <v/>
      </c>
      <c r="H134" s="118" t="str">
        <f t="shared" ref="H134:H197" si="5">IF(G134="Frais de déplacement (barèmes kilométriques) ",1,"")</f>
        <v/>
      </c>
      <c r="I134" s="40" t="str">
        <f>IF(G134="","",IF(G134="","",(VLOOKUP(G134,Listes!$C$37:$D$41,2,FALSE))))</f>
        <v/>
      </c>
      <c r="J134" s="39" t="str">
        <f>IF($G134="","",IF($C134=Listes!$B$38,IF('Frais Forfaitaires'!$E134&lt;=Listes!$B$59,('Frais Forfaitaires'!$E134*(VLOOKUP('Frais Forfaitaires'!$D134,Listes!$A$60:$E$66,2,FALSE))),IF('Frais Forfaitaires'!$E134&gt;Listes!$E$59,('Frais Forfaitaires'!$E134*(VLOOKUP('Frais Forfaitaires'!$D134,Listes!$A$60:$E$66,5,FALSE))),('Frais Forfaitaires'!$E134*(VLOOKUP('Frais Forfaitaires'!$D134,Listes!$A$60:$E$66,3,FALSE)))+(VLOOKUP('Frais Forfaitaires'!$D134,Listes!$A$60:$E$66,4,FALSE))))))</f>
        <v/>
      </c>
      <c r="K134" s="39" t="str">
        <f>IF($G134="","",IF($C134=Listes!$B$37,IF('Frais Forfaitaires'!$E134&lt;=Listes!$B$48,('Frais Forfaitaires'!$E134*(VLOOKUP('Frais Forfaitaires'!$D134,Listes!$A$49:$E$55,2,FALSE))),IF('Frais Forfaitaires'!$E134&gt;Listes!$D$48,('Frais Forfaitaires'!$E134*(VLOOKUP('Frais Forfaitaires'!$D134,Listes!$A$49:$E$55,5,FALSE))),('Frais Forfaitaires'!$E134*(VLOOKUP('Frais Forfaitaires'!$D134,Listes!$A$49:$E$55,3,FALSE)))+(VLOOKUP('Frais Forfaitaires'!$D134,Listes!$A$49:$E$55,4,FALSE))))))</f>
        <v/>
      </c>
      <c r="L134" s="39" t="str">
        <f>IF($G134="","",IF($C134=Listes!$B$40,Listes!$I$37,IF($C134=Listes!$B$41,(VLOOKUP('Frais Forfaitaires'!$F134,Listes!$E$37:$F$42,2,FALSE)),IF($C134=Listes!$B$39,IF('Frais Forfaitaires'!$E134&lt;=Listes!$A$70,'Frais Forfaitaires'!$E134*Listes!$A$71,IF('Frais Forfaitaires'!$E134&gt;Listes!$D$70,'Frais Forfaitaires'!$E134*Listes!$D$71,(('Frais Forfaitaires'!$E134*Listes!$B$71)+Listes!$C$71)))))))</f>
        <v/>
      </c>
      <c r="M134" s="40" t="str">
        <f t="shared" ref="M134:M197" si="6">IF($H134="","",($L134+$K134+$J134)*$H134)</f>
        <v/>
      </c>
      <c r="N134" s="125"/>
    </row>
    <row r="135" spans="1:14" ht="20.100000000000001" customHeight="1" x14ac:dyDescent="0.25">
      <c r="A135" s="27">
        <v>130</v>
      </c>
      <c r="B135" s="118"/>
      <c r="C135" s="118"/>
      <c r="D135" s="118"/>
      <c r="E135" s="118"/>
      <c r="F135" s="118"/>
      <c r="G135" s="50" t="str">
        <f>IF(C135="","",IF(C135="","",(VLOOKUP(C135,Listes!$B$37:$C$41,2,FALSE))))</f>
        <v/>
      </c>
      <c r="H135" s="118" t="str">
        <f t="shared" si="5"/>
        <v/>
      </c>
      <c r="I135" s="40" t="str">
        <f>IF(G135="","",IF(G135="","",(VLOOKUP(G135,Listes!$C$37:$D$41,2,FALSE))))</f>
        <v/>
      </c>
      <c r="J135" s="39" t="str">
        <f>IF($G135="","",IF($C135=Listes!$B$38,IF('Frais Forfaitaires'!$E135&lt;=Listes!$B$59,('Frais Forfaitaires'!$E135*(VLOOKUP('Frais Forfaitaires'!$D135,Listes!$A$60:$E$66,2,FALSE))),IF('Frais Forfaitaires'!$E135&gt;Listes!$E$59,('Frais Forfaitaires'!$E135*(VLOOKUP('Frais Forfaitaires'!$D135,Listes!$A$60:$E$66,5,FALSE))),('Frais Forfaitaires'!$E135*(VLOOKUP('Frais Forfaitaires'!$D135,Listes!$A$60:$E$66,3,FALSE)))+(VLOOKUP('Frais Forfaitaires'!$D135,Listes!$A$60:$E$66,4,FALSE))))))</f>
        <v/>
      </c>
      <c r="K135" s="39" t="str">
        <f>IF($G135="","",IF($C135=Listes!$B$37,IF('Frais Forfaitaires'!$E135&lt;=Listes!$B$48,('Frais Forfaitaires'!$E135*(VLOOKUP('Frais Forfaitaires'!$D135,Listes!$A$49:$E$55,2,FALSE))),IF('Frais Forfaitaires'!$E135&gt;Listes!$D$48,('Frais Forfaitaires'!$E135*(VLOOKUP('Frais Forfaitaires'!$D135,Listes!$A$49:$E$55,5,FALSE))),('Frais Forfaitaires'!$E135*(VLOOKUP('Frais Forfaitaires'!$D135,Listes!$A$49:$E$55,3,FALSE)))+(VLOOKUP('Frais Forfaitaires'!$D135,Listes!$A$49:$E$55,4,FALSE))))))</f>
        <v/>
      </c>
      <c r="L135" s="39" t="str">
        <f>IF($G135="","",IF($C135=Listes!$B$40,Listes!$I$37,IF($C135=Listes!$B$41,(VLOOKUP('Frais Forfaitaires'!$F135,Listes!$E$37:$F$42,2,FALSE)),IF($C135=Listes!$B$39,IF('Frais Forfaitaires'!$E135&lt;=Listes!$A$70,'Frais Forfaitaires'!$E135*Listes!$A$71,IF('Frais Forfaitaires'!$E135&gt;Listes!$D$70,'Frais Forfaitaires'!$E135*Listes!$D$71,(('Frais Forfaitaires'!$E135*Listes!$B$71)+Listes!$C$71)))))))</f>
        <v/>
      </c>
      <c r="M135" s="40" t="str">
        <f t="shared" si="6"/>
        <v/>
      </c>
      <c r="N135" s="125"/>
    </row>
    <row r="136" spans="1:14" ht="20.100000000000001" customHeight="1" x14ac:dyDescent="0.25">
      <c r="A136" s="27">
        <v>131</v>
      </c>
      <c r="B136" s="118"/>
      <c r="C136" s="118"/>
      <c r="D136" s="118"/>
      <c r="E136" s="118"/>
      <c r="F136" s="118"/>
      <c r="G136" s="50" t="str">
        <f>IF(C136="","",IF(C136="","",(VLOOKUP(C136,Listes!$B$37:$C$41,2,FALSE))))</f>
        <v/>
      </c>
      <c r="H136" s="118" t="str">
        <f t="shared" si="5"/>
        <v/>
      </c>
      <c r="I136" s="40" t="str">
        <f>IF(G136="","",IF(G136="","",(VLOOKUP(G136,Listes!$C$37:$D$41,2,FALSE))))</f>
        <v/>
      </c>
      <c r="J136" s="39" t="str">
        <f>IF($G136="","",IF($C136=Listes!$B$38,IF('Frais Forfaitaires'!$E136&lt;=Listes!$B$59,('Frais Forfaitaires'!$E136*(VLOOKUP('Frais Forfaitaires'!$D136,Listes!$A$60:$E$66,2,FALSE))),IF('Frais Forfaitaires'!$E136&gt;Listes!$E$59,('Frais Forfaitaires'!$E136*(VLOOKUP('Frais Forfaitaires'!$D136,Listes!$A$60:$E$66,5,FALSE))),('Frais Forfaitaires'!$E136*(VLOOKUP('Frais Forfaitaires'!$D136,Listes!$A$60:$E$66,3,FALSE)))+(VLOOKUP('Frais Forfaitaires'!$D136,Listes!$A$60:$E$66,4,FALSE))))))</f>
        <v/>
      </c>
      <c r="K136" s="39" t="str">
        <f>IF($G136="","",IF($C136=Listes!$B$37,IF('Frais Forfaitaires'!$E136&lt;=Listes!$B$48,('Frais Forfaitaires'!$E136*(VLOOKUP('Frais Forfaitaires'!$D136,Listes!$A$49:$E$55,2,FALSE))),IF('Frais Forfaitaires'!$E136&gt;Listes!$D$48,('Frais Forfaitaires'!$E136*(VLOOKUP('Frais Forfaitaires'!$D136,Listes!$A$49:$E$55,5,FALSE))),('Frais Forfaitaires'!$E136*(VLOOKUP('Frais Forfaitaires'!$D136,Listes!$A$49:$E$55,3,FALSE)))+(VLOOKUP('Frais Forfaitaires'!$D136,Listes!$A$49:$E$55,4,FALSE))))))</f>
        <v/>
      </c>
      <c r="L136" s="39" t="str">
        <f>IF($G136="","",IF($C136=Listes!$B$40,Listes!$I$37,IF($C136=Listes!$B$41,(VLOOKUP('Frais Forfaitaires'!$F136,Listes!$E$37:$F$42,2,FALSE)),IF($C136=Listes!$B$39,IF('Frais Forfaitaires'!$E136&lt;=Listes!$A$70,'Frais Forfaitaires'!$E136*Listes!$A$71,IF('Frais Forfaitaires'!$E136&gt;Listes!$D$70,'Frais Forfaitaires'!$E136*Listes!$D$71,(('Frais Forfaitaires'!$E136*Listes!$B$71)+Listes!$C$71)))))))</f>
        <v/>
      </c>
      <c r="M136" s="40" t="str">
        <f t="shared" si="6"/>
        <v/>
      </c>
      <c r="N136" s="125"/>
    </row>
    <row r="137" spans="1:14" ht="20.100000000000001" customHeight="1" x14ac:dyDescent="0.25">
      <c r="A137" s="27">
        <v>132</v>
      </c>
      <c r="B137" s="118"/>
      <c r="C137" s="118"/>
      <c r="D137" s="118"/>
      <c r="E137" s="118"/>
      <c r="F137" s="118"/>
      <c r="G137" s="50" t="str">
        <f>IF(C137="","",IF(C137="","",(VLOOKUP(C137,Listes!$B$37:$C$41,2,FALSE))))</f>
        <v/>
      </c>
      <c r="H137" s="118" t="str">
        <f t="shared" si="5"/>
        <v/>
      </c>
      <c r="I137" s="40" t="str">
        <f>IF(G137="","",IF(G137="","",(VLOOKUP(G137,Listes!$C$37:$D$41,2,FALSE))))</f>
        <v/>
      </c>
      <c r="J137" s="39" t="str">
        <f>IF($G137="","",IF($C137=Listes!$B$38,IF('Frais Forfaitaires'!$E137&lt;=Listes!$B$59,('Frais Forfaitaires'!$E137*(VLOOKUP('Frais Forfaitaires'!$D137,Listes!$A$60:$E$66,2,FALSE))),IF('Frais Forfaitaires'!$E137&gt;Listes!$E$59,('Frais Forfaitaires'!$E137*(VLOOKUP('Frais Forfaitaires'!$D137,Listes!$A$60:$E$66,5,FALSE))),('Frais Forfaitaires'!$E137*(VLOOKUP('Frais Forfaitaires'!$D137,Listes!$A$60:$E$66,3,FALSE)))+(VLOOKUP('Frais Forfaitaires'!$D137,Listes!$A$60:$E$66,4,FALSE))))))</f>
        <v/>
      </c>
      <c r="K137" s="39" t="str">
        <f>IF($G137="","",IF($C137=Listes!$B$37,IF('Frais Forfaitaires'!$E137&lt;=Listes!$B$48,('Frais Forfaitaires'!$E137*(VLOOKUP('Frais Forfaitaires'!$D137,Listes!$A$49:$E$55,2,FALSE))),IF('Frais Forfaitaires'!$E137&gt;Listes!$D$48,('Frais Forfaitaires'!$E137*(VLOOKUP('Frais Forfaitaires'!$D137,Listes!$A$49:$E$55,5,FALSE))),('Frais Forfaitaires'!$E137*(VLOOKUP('Frais Forfaitaires'!$D137,Listes!$A$49:$E$55,3,FALSE)))+(VLOOKUP('Frais Forfaitaires'!$D137,Listes!$A$49:$E$55,4,FALSE))))))</f>
        <v/>
      </c>
      <c r="L137" s="39" t="str">
        <f>IF($G137="","",IF($C137=Listes!$B$40,Listes!$I$37,IF($C137=Listes!$B$41,(VLOOKUP('Frais Forfaitaires'!$F137,Listes!$E$37:$F$42,2,FALSE)),IF($C137=Listes!$B$39,IF('Frais Forfaitaires'!$E137&lt;=Listes!$A$70,'Frais Forfaitaires'!$E137*Listes!$A$71,IF('Frais Forfaitaires'!$E137&gt;Listes!$D$70,'Frais Forfaitaires'!$E137*Listes!$D$71,(('Frais Forfaitaires'!$E137*Listes!$B$71)+Listes!$C$71)))))))</f>
        <v/>
      </c>
      <c r="M137" s="40" t="str">
        <f t="shared" si="6"/>
        <v/>
      </c>
      <c r="N137" s="125"/>
    </row>
    <row r="138" spans="1:14" ht="20.100000000000001" customHeight="1" x14ac:dyDescent="0.25">
      <c r="A138" s="27">
        <v>133</v>
      </c>
      <c r="B138" s="118"/>
      <c r="C138" s="118"/>
      <c r="D138" s="118"/>
      <c r="E138" s="118"/>
      <c r="F138" s="118"/>
      <c r="G138" s="50" t="str">
        <f>IF(C138="","",IF(C138="","",(VLOOKUP(C138,Listes!$B$37:$C$41,2,FALSE))))</f>
        <v/>
      </c>
      <c r="H138" s="118" t="str">
        <f t="shared" si="5"/>
        <v/>
      </c>
      <c r="I138" s="40" t="str">
        <f>IF(G138="","",IF(G138="","",(VLOOKUP(G138,Listes!$C$37:$D$41,2,FALSE))))</f>
        <v/>
      </c>
      <c r="J138" s="39" t="str">
        <f>IF($G138="","",IF($C138=Listes!$B$38,IF('Frais Forfaitaires'!$E138&lt;=Listes!$B$59,('Frais Forfaitaires'!$E138*(VLOOKUP('Frais Forfaitaires'!$D138,Listes!$A$60:$E$66,2,FALSE))),IF('Frais Forfaitaires'!$E138&gt;Listes!$E$59,('Frais Forfaitaires'!$E138*(VLOOKUP('Frais Forfaitaires'!$D138,Listes!$A$60:$E$66,5,FALSE))),('Frais Forfaitaires'!$E138*(VLOOKUP('Frais Forfaitaires'!$D138,Listes!$A$60:$E$66,3,FALSE)))+(VLOOKUP('Frais Forfaitaires'!$D138,Listes!$A$60:$E$66,4,FALSE))))))</f>
        <v/>
      </c>
      <c r="K138" s="39" t="str">
        <f>IF($G138="","",IF($C138=Listes!$B$37,IF('Frais Forfaitaires'!$E138&lt;=Listes!$B$48,('Frais Forfaitaires'!$E138*(VLOOKUP('Frais Forfaitaires'!$D138,Listes!$A$49:$E$55,2,FALSE))),IF('Frais Forfaitaires'!$E138&gt;Listes!$D$48,('Frais Forfaitaires'!$E138*(VLOOKUP('Frais Forfaitaires'!$D138,Listes!$A$49:$E$55,5,FALSE))),('Frais Forfaitaires'!$E138*(VLOOKUP('Frais Forfaitaires'!$D138,Listes!$A$49:$E$55,3,FALSE)))+(VLOOKUP('Frais Forfaitaires'!$D138,Listes!$A$49:$E$55,4,FALSE))))))</f>
        <v/>
      </c>
      <c r="L138" s="39" t="str">
        <f>IF($G138="","",IF($C138=Listes!$B$40,Listes!$I$37,IF($C138=Listes!$B$41,(VLOOKUP('Frais Forfaitaires'!$F138,Listes!$E$37:$F$42,2,FALSE)),IF($C138=Listes!$B$39,IF('Frais Forfaitaires'!$E138&lt;=Listes!$A$70,'Frais Forfaitaires'!$E138*Listes!$A$71,IF('Frais Forfaitaires'!$E138&gt;Listes!$D$70,'Frais Forfaitaires'!$E138*Listes!$D$71,(('Frais Forfaitaires'!$E138*Listes!$B$71)+Listes!$C$71)))))))</f>
        <v/>
      </c>
      <c r="M138" s="40" t="str">
        <f t="shared" si="6"/>
        <v/>
      </c>
      <c r="N138" s="125"/>
    </row>
    <row r="139" spans="1:14" ht="20.100000000000001" customHeight="1" x14ac:dyDescent="0.25">
      <c r="A139" s="27">
        <v>134</v>
      </c>
      <c r="B139" s="118"/>
      <c r="C139" s="118"/>
      <c r="D139" s="118"/>
      <c r="E139" s="118"/>
      <c r="F139" s="118"/>
      <c r="G139" s="50" t="str">
        <f>IF(C139="","",IF(C139="","",(VLOOKUP(C139,Listes!$B$37:$C$41,2,FALSE))))</f>
        <v/>
      </c>
      <c r="H139" s="118" t="str">
        <f t="shared" si="5"/>
        <v/>
      </c>
      <c r="I139" s="40" t="str">
        <f>IF(G139="","",IF(G139="","",(VLOOKUP(G139,Listes!$C$37:$D$41,2,FALSE))))</f>
        <v/>
      </c>
      <c r="J139" s="39" t="str">
        <f>IF($G139="","",IF($C139=Listes!$B$38,IF('Frais Forfaitaires'!$E139&lt;=Listes!$B$59,('Frais Forfaitaires'!$E139*(VLOOKUP('Frais Forfaitaires'!$D139,Listes!$A$60:$E$66,2,FALSE))),IF('Frais Forfaitaires'!$E139&gt;Listes!$E$59,('Frais Forfaitaires'!$E139*(VLOOKUP('Frais Forfaitaires'!$D139,Listes!$A$60:$E$66,5,FALSE))),('Frais Forfaitaires'!$E139*(VLOOKUP('Frais Forfaitaires'!$D139,Listes!$A$60:$E$66,3,FALSE)))+(VLOOKUP('Frais Forfaitaires'!$D139,Listes!$A$60:$E$66,4,FALSE))))))</f>
        <v/>
      </c>
      <c r="K139" s="39" t="str">
        <f>IF($G139="","",IF($C139=Listes!$B$37,IF('Frais Forfaitaires'!$E139&lt;=Listes!$B$48,('Frais Forfaitaires'!$E139*(VLOOKUP('Frais Forfaitaires'!$D139,Listes!$A$49:$E$55,2,FALSE))),IF('Frais Forfaitaires'!$E139&gt;Listes!$D$48,('Frais Forfaitaires'!$E139*(VLOOKUP('Frais Forfaitaires'!$D139,Listes!$A$49:$E$55,5,FALSE))),('Frais Forfaitaires'!$E139*(VLOOKUP('Frais Forfaitaires'!$D139,Listes!$A$49:$E$55,3,FALSE)))+(VLOOKUP('Frais Forfaitaires'!$D139,Listes!$A$49:$E$55,4,FALSE))))))</f>
        <v/>
      </c>
      <c r="L139" s="39" t="str">
        <f>IF($G139="","",IF($C139=Listes!$B$40,Listes!$I$37,IF($C139=Listes!$B$41,(VLOOKUP('Frais Forfaitaires'!$F139,Listes!$E$37:$F$42,2,FALSE)),IF($C139=Listes!$B$39,IF('Frais Forfaitaires'!$E139&lt;=Listes!$A$70,'Frais Forfaitaires'!$E139*Listes!$A$71,IF('Frais Forfaitaires'!$E139&gt;Listes!$D$70,'Frais Forfaitaires'!$E139*Listes!$D$71,(('Frais Forfaitaires'!$E139*Listes!$B$71)+Listes!$C$71)))))))</f>
        <v/>
      </c>
      <c r="M139" s="40" t="str">
        <f t="shared" si="6"/>
        <v/>
      </c>
      <c r="N139" s="125"/>
    </row>
    <row r="140" spans="1:14" ht="20.100000000000001" customHeight="1" x14ac:dyDescent="0.25">
      <c r="A140" s="27">
        <v>135</v>
      </c>
      <c r="B140" s="118"/>
      <c r="C140" s="118"/>
      <c r="D140" s="118"/>
      <c r="E140" s="118"/>
      <c r="F140" s="118"/>
      <c r="G140" s="50" t="str">
        <f>IF(C140="","",IF(C140="","",(VLOOKUP(C140,Listes!$B$37:$C$41,2,FALSE))))</f>
        <v/>
      </c>
      <c r="H140" s="118" t="str">
        <f t="shared" si="5"/>
        <v/>
      </c>
      <c r="I140" s="40" t="str">
        <f>IF(G140="","",IF(G140="","",(VLOOKUP(G140,Listes!$C$37:$D$41,2,FALSE))))</f>
        <v/>
      </c>
      <c r="J140" s="39" t="str">
        <f>IF($G140="","",IF($C140=Listes!$B$38,IF('Frais Forfaitaires'!$E140&lt;=Listes!$B$59,('Frais Forfaitaires'!$E140*(VLOOKUP('Frais Forfaitaires'!$D140,Listes!$A$60:$E$66,2,FALSE))),IF('Frais Forfaitaires'!$E140&gt;Listes!$E$59,('Frais Forfaitaires'!$E140*(VLOOKUP('Frais Forfaitaires'!$D140,Listes!$A$60:$E$66,5,FALSE))),('Frais Forfaitaires'!$E140*(VLOOKUP('Frais Forfaitaires'!$D140,Listes!$A$60:$E$66,3,FALSE)))+(VLOOKUP('Frais Forfaitaires'!$D140,Listes!$A$60:$E$66,4,FALSE))))))</f>
        <v/>
      </c>
      <c r="K140" s="39" t="str">
        <f>IF($G140="","",IF($C140=Listes!$B$37,IF('Frais Forfaitaires'!$E140&lt;=Listes!$B$48,('Frais Forfaitaires'!$E140*(VLOOKUP('Frais Forfaitaires'!$D140,Listes!$A$49:$E$55,2,FALSE))),IF('Frais Forfaitaires'!$E140&gt;Listes!$D$48,('Frais Forfaitaires'!$E140*(VLOOKUP('Frais Forfaitaires'!$D140,Listes!$A$49:$E$55,5,FALSE))),('Frais Forfaitaires'!$E140*(VLOOKUP('Frais Forfaitaires'!$D140,Listes!$A$49:$E$55,3,FALSE)))+(VLOOKUP('Frais Forfaitaires'!$D140,Listes!$A$49:$E$55,4,FALSE))))))</f>
        <v/>
      </c>
      <c r="L140" s="39" t="str">
        <f>IF($G140="","",IF($C140=Listes!$B$40,Listes!$I$37,IF($C140=Listes!$B$41,(VLOOKUP('Frais Forfaitaires'!$F140,Listes!$E$37:$F$42,2,FALSE)),IF($C140=Listes!$B$39,IF('Frais Forfaitaires'!$E140&lt;=Listes!$A$70,'Frais Forfaitaires'!$E140*Listes!$A$71,IF('Frais Forfaitaires'!$E140&gt;Listes!$D$70,'Frais Forfaitaires'!$E140*Listes!$D$71,(('Frais Forfaitaires'!$E140*Listes!$B$71)+Listes!$C$71)))))))</f>
        <v/>
      </c>
      <c r="M140" s="40" t="str">
        <f t="shared" si="6"/>
        <v/>
      </c>
      <c r="N140" s="125"/>
    </row>
    <row r="141" spans="1:14" ht="20.100000000000001" customHeight="1" x14ac:dyDescent="0.25">
      <c r="A141" s="27">
        <v>136</v>
      </c>
      <c r="B141" s="118"/>
      <c r="C141" s="118"/>
      <c r="D141" s="118"/>
      <c r="E141" s="118"/>
      <c r="F141" s="118"/>
      <c r="G141" s="50" t="str">
        <f>IF(C141="","",IF(C141="","",(VLOOKUP(C141,Listes!$B$37:$C$41,2,FALSE))))</f>
        <v/>
      </c>
      <c r="H141" s="118" t="str">
        <f t="shared" si="5"/>
        <v/>
      </c>
      <c r="I141" s="40" t="str">
        <f>IF(G141="","",IF(G141="","",(VLOOKUP(G141,Listes!$C$37:$D$41,2,FALSE))))</f>
        <v/>
      </c>
      <c r="J141" s="39" t="str">
        <f>IF($G141="","",IF($C141=Listes!$B$38,IF('Frais Forfaitaires'!$E141&lt;=Listes!$B$59,('Frais Forfaitaires'!$E141*(VLOOKUP('Frais Forfaitaires'!$D141,Listes!$A$60:$E$66,2,FALSE))),IF('Frais Forfaitaires'!$E141&gt;Listes!$E$59,('Frais Forfaitaires'!$E141*(VLOOKUP('Frais Forfaitaires'!$D141,Listes!$A$60:$E$66,5,FALSE))),('Frais Forfaitaires'!$E141*(VLOOKUP('Frais Forfaitaires'!$D141,Listes!$A$60:$E$66,3,FALSE)))+(VLOOKUP('Frais Forfaitaires'!$D141,Listes!$A$60:$E$66,4,FALSE))))))</f>
        <v/>
      </c>
      <c r="K141" s="39" t="str">
        <f>IF($G141="","",IF($C141=Listes!$B$37,IF('Frais Forfaitaires'!$E141&lt;=Listes!$B$48,('Frais Forfaitaires'!$E141*(VLOOKUP('Frais Forfaitaires'!$D141,Listes!$A$49:$E$55,2,FALSE))),IF('Frais Forfaitaires'!$E141&gt;Listes!$D$48,('Frais Forfaitaires'!$E141*(VLOOKUP('Frais Forfaitaires'!$D141,Listes!$A$49:$E$55,5,FALSE))),('Frais Forfaitaires'!$E141*(VLOOKUP('Frais Forfaitaires'!$D141,Listes!$A$49:$E$55,3,FALSE)))+(VLOOKUP('Frais Forfaitaires'!$D141,Listes!$A$49:$E$55,4,FALSE))))))</f>
        <v/>
      </c>
      <c r="L141" s="39" t="str">
        <f>IF($G141="","",IF($C141=Listes!$B$40,Listes!$I$37,IF($C141=Listes!$B$41,(VLOOKUP('Frais Forfaitaires'!$F141,Listes!$E$37:$F$42,2,FALSE)),IF($C141=Listes!$B$39,IF('Frais Forfaitaires'!$E141&lt;=Listes!$A$70,'Frais Forfaitaires'!$E141*Listes!$A$71,IF('Frais Forfaitaires'!$E141&gt;Listes!$D$70,'Frais Forfaitaires'!$E141*Listes!$D$71,(('Frais Forfaitaires'!$E141*Listes!$B$71)+Listes!$C$71)))))))</f>
        <v/>
      </c>
      <c r="M141" s="40" t="str">
        <f t="shared" si="6"/>
        <v/>
      </c>
      <c r="N141" s="125"/>
    </row>
    <row r="142" spans="1:14" ht="20.100000000000001" customHeight="1" x14ac:dyDescent="0.25">
      <c r="A142" s="27">
        <v>137</v>
      </c>
      <c r="B142" s="118"/>
      <c r="C142" s="118"/>
      <c r="D142" s="118"/>
      <c r="E142" s="118"/>
      <c r="F142" s="118"/>
      <c r="G142" s="50" t="str">
        <f>IF(C142="","",IF(C142="","",(VLOOKUP(C142,Listes!$B$37:$C$41,2,FALSE))))</f>
        <v/>
      </c>
      <c r="H142" s="118" t="str">
        <f t="shared" si="5"/>
        <v/>
      </c>
      <c r="I142" s="40" t="str">
        <f>IF(G142="","",IF(G142="","",(VLOOKUP(G142,Listes!$C$37:$D$41,2,FALSE))))</f>
        <v/>
      </c>
      <c r="J142" s="39" t="str">
        <f>IF($G142="","",IF($C142=Listes!$B$38,IF('Frais Forfaitaires'!$E142&lt;=Listes!$B$59,('Frais Forfaitaires'!$E142*(VLOOKUP('Frais Forfaitaires'!$D142,Listes!$A$60:$E$66,2,FALSE))),IF('Frais Forfaitaires'!$E142&gt;Listes!$E$59,('Frais Forfaitaires'!$E142*(VLOOKUP('Frais Forfaitaires'!$D142,Listes!$A$60:$E$66,5,FALSE))),('Frais Forfaitaires'!$E142*(VLOOKUP('Frais Forfaitaires'!$D142,Listes!$A$60:$E$66,3,FALSE)))+(VLOOKUP('Frais Forfaitaires'!$D142,Listes!$A$60:$E$66,4,FALSE))))))</f>
        <v/>
      </c>
      <c r="K142" s="39" t="str">
        <f>IF($G142="","",IF($C142=Listes!$B$37,IF('Frais Forfaitaires'!$E142&lt;=Listes!$B$48,('Frais Forfaitaires'!$E142*(VLOOKUP('Frais Forfaitaires'!$D142,Listes!$A$49:$E$55,2,FALSE))),IF('Frais Forfaitaires'!$E142&gt;Listes!$D$48,('Frais Forfaitaires'!$E142*(VLOOKUP('Frais Forfaitaires'!$D142,Listes!$A$49:$E$55,5,FALSE))),('Frais Forfaitaires'!$E142*(VLOOKUP('Frais Forfaitaires'!$D142,Listes!$A$49:$E$55,3,FALSE)))+(VLOOKUP('Frais Forfaitaires'!$D142,Listes!$A$49:$E$55,4,FALSE))))))</f>
        <v/>
      </c>
      <c r="L142" s="39" t="str">
        <f>IF($G142="","",IF($C142=Listes!$B$40,Listes!$I$37,IF($C142=Listes!$B$41,(VLOOKUP('Frais Forfaitaires'!$F142,Listes!$E$37:$F$42,2,FALSE)),IF($C142=Listes!$B$39,IF('Frais Forfaitaires'!$E142&lt;=Listes!$A$70,'Frais Forfaitaires'!$E142*Listes!$A$71,IF('Frais Forfaitaires'!$E142&gt;Listes!$D$70,'Frais Forfaitaires'!$E142*Listes!$D$71,(('Frais Forfaitaires'!$E142*Listes!$B$71)+Listes!$C$71)))))))</f>
        <v/>
      </c>
      <c r="M142" s="40" t="str">
        <f t="shared" si="6"/>
        <v/>
      </c>
      <c r="N142" s="125"/>
    </row>
    <row r="143" spans="1:14" ht="20.100000000000001" customHeight="1" x14ac:dyDescent="0.25">
      <c r="A143" s="27">
        <v>138</v>
      </c>
      <c r="B143" s="118"/>
      <c r="C143" s="118"/>
      <c r="D143" s="118"/>
      <c r="E143" s="118"/>
      <c r="F143" s="118"/>
      <c r="G143" s="50" t="str">
        <f>IF(C143="","",IF(C143="","",(VLOOKUP(C143,Listes!$B$37:$C$41,2,FALSE))))</f>
        <v/>
      </c>
      <c r="H143" s="118" t="str">
        <f t="shared" si="5"/>
        <v/>
      </c>
      <c r="I143" s="40" t="str">
        <f>IF(G143="","",IF(G143="","",(VLOOKUP(G143,Listes!$C$37:$D$41,2,FALSE))))</f>
        <v/>
      </c>
      <c r="J143" s="39" t="str">
        <f>IF($G143="","",IF($C143=Listes!$B$38,IF('Frais Forfaitaires'!$E143&lt;=Listes!$B$59,('Frais Forfaitaires'!$E143*(VLOOKUP('Frais Forfaitaires'!$D143,Listes!$A$60:$E$66,2,FALSE))),IF('Frais Forfaitaires'!$E143&gt;Listes!$E$59,('Frais Forfaitaires'!$E143*(VLOOKUP('Frais Forfaitaires'!$D143,Listes!$A$60:$E$66,5,FALSE))),('Frais Forfaitaires'!$E143*(VLOOKUP('Frais Forfaitaires'!$D143,Listes!$A$60:$E$66,3,FALSE)))+(VLOOKUP('Frais Forfaitaires'!$D143,Listes!$A$60:$E$66,4,FALSE))))))</f>
        <v/>
      </c>
      <c r="K143" s="39" t="str">
        <f>IF($G143="","",IF($C143=Listes!$B$37,IF('Frais Forfaitaires'!$E143&lt;=Listes!$B$48,('Frais Forfaitaires'!$E143*(VLOOKUP('Frais Forfaitaires'!$D143,Listes!$A$49:$E$55,2,FALSE))),IF('Frais Forfaitaires'!$E143&gt;Listes!$D$48,('Frais Forfaitaires'!$E143*(VLOOKUP('Frais Forfaitaires'!$D143,Listes!$A$49:$E$55,5,FALSE))),('Frais Forfaitaires'!$E143*(VLOOKUP('Frais Forfaitaires'!$D143,Listes!$A$49:$E$55,3,FALSE)))+(VLOOKUP('Frais Forfaitaires'!$D143,Listes!$A$49:$E$55,4,FALSE))))))</f>
        <v/>
      </c>
      <c r="L143" s="39" t="str">
        <f>IF($G143="","",IF($C143=Listes!$B$40,Listes!$I$37,IF($C143=Listes!$B$41,(VLOOKUP('Frais Forfaitaires'!$F143,Listes!$E$37:$F$42,2,FALSE)),IF($C143=Listes!$B$39,IF('Frais Forfaitaires'!$E143&lt;=Listes!$A$70,'Frais Forfaitaires'!$E143*Listes!$A$71,IF('Frais Forfaitaires'!$E143&gt;Listes!$D$70,'Frais Forfaitaires'!$E143*Listes!$D$71,(('Frais Forfaitaires'!$E143*Listes!$B$71)+Listes!$C$71)))))))</f>
        <v/>
      </c>
      <c r="M143" s="40" t="str">
        <f t="shared" si="6"/>
        <v/>
      </c>
      <c r="N143" s="125"/>
    </row>
    <row r="144" spans="1:14" ht="20.100000000000001" customHeight="1" x14ac:dyDescent="0.25">
      <c r="A144" s="27">
        <v>139</v>
      </c>
      <c r="B144" s="118"/>
      <c r="C144" s="118"/>
      <c r="D144" s="118"/>
      <c r="E144" s="118"/>
      <c r="F144" s="118"/>
      <c r="G144" s="50" t="str">
        <f>IF(C144="","",IF(C144="","",(VLOOKUP(C144,Listes!$B$37:$C$41,2,FALSE))))</f>
        <v/>
      </c>
      <c r="H144" s="118" t="str">
        <f t="shared" si="5"/>
        <v/>
      </c>
      <c r="I144" s="40" t="str">
        <f>IF(G144="","",IF(G144="","",(VLOOKUP(G144,Listes!$C$37:$D$41,2,FALSE))))</f>
        <v/>
      </c>
      <c r="J144" s="39" t="str">
        <f>IF($G144="","",IF($C144=Listes!$B$38,IF('Frais Forfaitaires'!$E144&lt;=Listes!$B$59,('Frais Forfaitaires'!$E144*(VLOOKUP('Frais Forfaitaires'!$D144,Listes!$A$60:$E$66,2,FALSE))),IF('Frais Forfaitaires'!$E144&gt;Listes!$E$59,('Frais Forfaitaires'!$E144*(VLOOKUP('Frais Forfaitaires'!$D144,Listes!$A$60:$E$66,5,FALSE))),('Frais Forfaitaires'!$E144*(VLOOKUP('Frais Forfaitaires'!$D144,Listes!$A$60:$E$66,3,FALSE)))+(VLOOKUP('Frais Forfaitaires'!$D144,Listes!$A$60:$E$66,4,FALSE))))))</f>
        <v/>
      </c>
      <c r="K144" s="39" t="str">
        <f>IF($G144="","",IF($C144=Listes!$B$37,IF('Frais Forfaitaires'!$E144&lt;=Listes!$B$48,('Frais Forfaitaires'!$E144*(VLOOKUP('Frais Forfaitaires'!$D144,Listes!$A$49:$E$55,2,FALSE))),IF('Frais Forfaitaires'!$E144&gt;Listes!$D$48,('Frais Forfaitaires'!$E144*(VLOOKUP('Frais Forfaitaires'!$D144,Listes!$A$49:$E$55,5,FALSE))),('Frais Forfaitaires'!$E144*(VLOOKUP('Frais Forfaitaires'!$D144,Listes!$A$49:$E$55,3,FALSE)))+(VLOOKUP('Frais Forfaitaires'!$D144,Listes!$A$49:$E$55,4,FALSE))))))</f>
        <v/>
      </c>
      <c r="L144" s="39" t="str">
        <f>IF($G144="","",IF($C144=Listes!$B$40,Listes!$I$37,IF($C144=Listes!$B$41,(VLOOKUP('Frais Forfaitaires'!$F144,Listes!$E$37:$F$42,2,FALSE)),IF($C144=Listes!$B$39,IF('Frais Forfaitaires'!$E144&lt;=Listes!$A$70,'Frais Forfaitaires'!$E144*Listes!$A$71,IF('Frais Forfaitaires'!$E144&gt;Listes!$D$70,'Frais Forfaitaires'!$E144*Listes!$D$71,(('Frais Forfaitaires'!$E144*Listes!$B$71)+Listes!$C$71)))))))</f>
        <v/>
      </c>
      <c r="M144" s="40" t="str">
        <f t="shared" si="6"/>
        <v/>
      </c>
      <c r="N144" s="125"/>
    </row>
    <row r="145" spans="1:14" ht="20.100000000000001" customHeight="1" x14ac:dyDescent="0.25">
      <c r="A145" s="27">
        <v>140</v>
      </c>
      <c r="B145" s="118"/>
      <c r="C145" s="118"/>
      <c r="D145" s="118"/>
      <c r="E145" s="118"/>
      <c r="F145" s="118"/>
      <c r="G145" s="50" t="str">
        <f>IF(C145="","",IF(C145="","",(VLOOKUP(C145,Listes!$B$37:$C$41,2,FALSE))))</f>
        <v/>
      </c>
      <c r="H145" s="118" t="str">
        <f t="shared" si="5"/>
        <v/>
      </c>
      <c r="I145" s="40" t="str">
        <f>IF(G145="","",IF(G145="","",(VLOOKUP(G145,Listes!$C$37:$D$41,2,FALSE))))</f>
        <v/>
      </c>
      <c r="J145" s="39" t="str">
        <f>IF($G145="","",IF($C145=Listes!$B$38,IF('Frais Forfaitaires'!$E145&lt;=Listes!$B$59,('Frais Forfaitaires'!$E145*(VLOOKUP('Frais Forfaitaires'!$D145,Listes!$A$60:$E$66,2,FALSE))),IF('Frais Forfaitaires'!$E145&gt;Listes!$E$59,('Frais Forfaitaires'!$E145*(VLOOKUP('Frais Forfaitaires'!$D145,Listes!$A$60:$E$66,5,FALSE))),('Frais Forfaitaires'!$E145*(VLOOKUP('Frais Forfaitaires'!$D145,Listes!$A$60:$E$66,3,FALSE)))+(VLOOKUP('Frais Forfaitaires'!$D145,Listes!$A$60:$E$66,4,FALSE))))))</f>
        <v/>
      </c>
      <c r="K145" s="39" t="str">
        <f>IF($G145="","",IF($C145=Listes!$B$37,IF('Frais Forfaitaires'!$E145&lt;=Listes!$B$48,('Frais Forfaitaires'!$E145*(VLOOKUP('Frais Forfaitaires'!$D145,Listes!$A$49:$E$55,2,FALSE))),IF('Frais Forfaitaires'!$E145&gt;Listes!$D$48,('Frais Forfaitaires'!$E145*(VLOOKUP('Frais Forfaitaires'!$D145,Listes!$A$49:$E$55,5,FALSE))),('Frais Forfaitaires'!$E145*(VLOOKUP('Frais Forfaitaires'!$D145,Listes!$A$49:$E$55,3,FALSE)))+(VLOOKUP('Frais Forfaitaires'!$D145,Listes!$A$49:$E$55,4,FALSE))))))</f>
        <v/>
      </c>
      <c r="L145" s="39" t="str">
        <f>IF($G145="","",IF($C145=Listes!$B$40,Listes!$I$37,IF($C145=Listes!$B$41,(VLOOKUP('Frais Forfaitaires'!$F145,Listes!$E$37:$F$42,2,FALSE)),IF($C145=Listes!$B$39,IF('Frais Forfaitaires'!$E145&lt;=Listes!$A$70,'Frais Forfaitaires'!$E145*Listes!$A$71,IF('Frais Forfaitaires'!$E145&gt;Listes!$D$70,'Frais Forfaitaires'!$E145*Listes!$D$71,(('Frais Forfaitaires'!$E145*Listes!$B$71)+Listes!$C$71)))))))</f>
        <v/>
      </c>
      <c r="M145" s="40" t="str">
        <f t="shared" si="6"/>
        <v/>
      </c>
      <c r="N145" s="125"/>
    </row>
    <row r="146" spans="1:14" ht="20.100000000000001" customHeight="1" x14ac:dyDescent="0.25">
      <c r="A146" s="27">
        <v>141</v>
      </c>
      <c r="B146" s="118"/>
      <c r="C146" s="118"/>
      <c r="D146" s="118"/>
      <c r="E146" s="118"/>
      <c r="F146" s="118"/>
      <c r="G146" s="50" t="str">
        <f>IF(C146="","",IF(C146="","",(VLOOKUP(C146,Listes!$B$37:$C$41,2,FALSE))))</f>
        <v/>
      </c>
      <c r="H146" s="118" t="str">
        <f t="shared" si="5"/>
        <v/>
      </c>
      <c r="I146" s="40" t="str">
        <f>IF(G146="","",IF(G146="","",(VLOOKUP(G146,Listes!$C$37:$D$41,2,FALSE))))</f>
        <v/>
      </c>
      <c r="J146" s="39" t="str">
        <f>IF($G146="","",IF($C146=Listes!$B$38,IF('Frais Forfaitaires'!$E146&lt;=Listes!$B$59,('Frais Forfaitaires'!$E146*(VLOOKUP('Frais Forfaitaires'!$D146,Listes!$A$60:$E$66,2,FALSE))),IF('Frais Forfaitaires'!$E146&gt;Listes!$E$59,('Frais Forfaitaires'!$E146*(VLOOKUP('Frais Forfaitaires'!$D146,Listes!$A$60:$E$66,5,FALSE))),('Frais Forfaitaires'!$E146*(VLOOKUP('Frais Forfaitaires'!$D146,Listes!$A$60:$E$66,3,FALSE)))+(VLOOKUP('Frais Forfaitaires'!$D146,Listes!$A$60:$E$66,4,FALSE))))))</f>
        <v/>
      </c>
      <c r="K146" s="39" t="str">
        <f>IF($G146="","",IF($C146=Listes!$B$37,IF('Frais Forfaitaires'!$E146&lt;=Listes!$B$48,('Frais Forfaitaires'!$E146*(VLOOKUP('Frais Forfaitaires'!$D146,Listes!$A$49:$E$55,2,FALSE))),IF('Frais Forfaitaires'!$E146&gt;Listes!$D$48,('Frais Forfaitaires'!$E146*(VLOOKUP('Frais Forfaitaires'!$D146,Listes!$A$49:$E$55,5,FALSE))),('Frais Forfaitaires'!$E146*(VLOOKUP('Frais Forfaitaires'!$D146,Listes!$A$49:$E$55,3,FALSE)))+(VLOOKUP('Frais Forfaitaires'!$D146,Listes!$A$49:$E$55,4,FALSE))))))</f>
        <v/>
      </c>
      <c r="L146" s="39" t="str">
        <f>IF($G146="","",IF($C146=Listes!$B$40,Listes!$I$37,IF($C146=Listes!$B$41,(VLOOKUP('Frais Forfaitaires'!$F146,Listes!$E$37:$F$42,2,FALSE)),IF($C146=Listes!$B$39,IF('Frais Forfaitaires'!$E146&lt;=Listes!$A$70,'Frais Forfaitaires'!$E146*Listes!$A$71,IF('Frais Forfaitaires'!$E146&gt;Listes!$D$70,'Frais Forfaitaires'!$E146*Listes!$D$71,(('Frais Forfaitaires'!$E146*Listes!$B$71)+Listes!$C$71)))))))</f>
        <v/>
      </c>
      <c r="M146" s="40" t="str">
        <f t="shared" si="6"/>
        <v/>
      </c>
      <c r="N146" s="125"/>
    </row>
    <row r="147" spans="1:14" ht="20.100000000000001" customHeight="1" x14ac:dyDescent="0.25">
      <c r="A147" s="27">
        <v>142</v>
      </c>
      <c r="B147" s="118"/>
      <c r="C147" s="118"/>
      <c r="D147" s="118"/>
      <c r="E147" s="118"/>
      <c r="F147" s="118"/>
      <c r="G147" s="50" t="str">
        <f>IF(C147="","",IF(C147="","",(VLOOKUP(C147,Listes!$B$37:$C$41,2,FALSE))))</f>
        <v/>
      </c>
      <c r="H147" s="118" t="str">
        <f t="shared" si="5"/>
        <v/>
      </c>
      <c r="I147" s="40" t="str">
        <f>IF(G147="","",IF(G147="","",(VLOOKUP(G147,Listes!$C$37:$D$41,2,FALSE))))</f>
        <v/>
      </c>
      <c r="J147" s="39" t="str">
        <f>IF($G147="","",IF($C147=Listes!$B$38,IF('Frais Forfaitaires'!$E147&lt;=Listes!$B$59,('Frais Forfaitaires'!$E147*(VLOOKUP('Frais Forfaitaires'!$D147,Listes!$A$60:$E$66,2,FALSE))),IF('Frais Forfaitaires'!$E147&gt;Listes!$E$59,('Frais Forfaitaires'!$E147*(VLOOKUP('Frais Forfaitaires'!$D147,Listes!$A$60:$E$66,5,FALSE))),('Frais Forfaitaires'!$E147*(VLOOKUP('Frais Forfaitaires'!$D147,Listes!$A$60:$E$66,3,FALSE)))+(VLOOKUP('Frais Forfaitaires'!$D147,Listes!$A$60:$E$66,4,FALSE))))))</f>
        <v/>
      </c>
      <c r="K147" s="39" t="str">
        <f>IF($G147="","",IF($C147=Listes!$B$37,IF('Frais Forfaitaires'!$E147&lt;=Listes!$B$48,('Frais Forfaitaires'!$E147*(VLOOKUP('Frais Forfaitaires'!$D147,Listes!$A$49:$E$55,2,FALSE))),IF('Frais Forfaitaires'!$E147&gt;Listes!$D$48,('Frais Forfaitaires'!$E147*(VLOOKUP('Frais Forfaitaires'!$D147,Listes!$A$49:$E$55,5,FALSE))),('Frais Forfaitaires'!$E147*(VLOOKUP('Frais Forfaitaires'!$D147,Listes!$A$49:$E$55,3,FALSE)))+(VLOOKUP('Frais Forfaitaires'!$D147,Listes!$A$49:$E$55,4,FALSE))))))</f>
        <v/>
      </c>
      <c r="L147" s="39" t="str">
        <f>IF($G147="","",IF($C147=Listes!$B$40,Listes!$I$37,IF($C147=Listes!$B$41,(VLOOKUP('Frais Forfaitaires'!$F147,Listes!$E$37:$F$42,2,FALSE)),IF($C147=Listes!$B$39,IF('Frais Forfaitaires'!$E147&lt;=Listes!$A$70,'Frais Forfaitaires'!$E147*Listes!$A$71,IF('Frais Forfaitaires'!$E147&gt;Listes!$D$70,'Frais Forfaitaires'!$E147*Listes!$D$71,(('Frais Forfaitaires'!$E147*Listes!$B$71)+Listes!$C$71)))))))</f>
        <v/>
      </c>
      <c r="M147" s="40" t="str">
        <f t="shared" si="6"/>
        <v/>
      </c>
      <c r="N147" s="125"/>
    </row>
    <row r="148" spans="1:14" ht="20.100000000000001" customHeight="1" x14ac:dyDescent="0.25">
      <c r="A148" s="27">
        <v>143</v>
      </c>
      <c r="B148" s="118"/>
      <c r="C148" s="118"/>
      <c r="D148" s="118"/>
      <c r="E148" s="118"/>
      <c r="F148" s="118"/>
      <c r="G148" s="50" t="str">
        <f>IF(C148="","",IF(C148="","",(VLOOKUP(C148,Listes!$B$37:$C$41,2,FALSE))))</f>
        <v/>
      </c>
      <c r="H148" s="118" t="str">
        <f t="shared" si="5"/>
        <v/>
      </c>
      <c r="I148" s="40" t="str">
        <f>IF(G148="","",IF(G148="","",(VLOOKUP(G148,Listes!$C$37:$D$41,2,FALSE))))</f>
        <v/>
      </c>
      <c r="J148" s="39" t="str">
        <f>IF($G148="","",IF($C148=Listes!$B$38,IF('Frais Forfaitaires'!$E148&lt;=Listes!$B$59,('Frais Forfaitaires'!$E148*(VLOOKUP('Frais Forfaitaires'!$D148,Listes!$A$60:$E$66,2,FALSE))),IF('Frais Forfaitaires'!$E148&gt;Listes!$E$59,('Frais Forfaitaires'!$E148*(VLOOKUP('Frais Forfaitaires'!$D148,Listes!$A$60:$E$66,5,FALSE))),('Frais Forfaitaires'!$E148*(VLOOKUP('Frais Forfaitaires'!$D148,Listes!$A$60:$E$66,3,FALSE)))+(VLOOKUP('Frais Forfaitaires'!$D148,Listes!$A$60:$E$66,4,FALSE))))))</f>
        <v/>
      </c>
      <c r="K148" s="39" t="str">
        <f>IF($G148="","",IF($C148=Listes!$B$37,IF('Frais Forfaitaires'!$E148&lt;=Listes!$B$48,('Frais Forfaitaires'!$E148*(VLOOKUP('Frais Forfaitaires'!$D148,Listes!$A$49:$E$55,2,FALSE))),IF('Frais Forfaitaires'!$E148&gt;Listes!$D$48,('Frais Forfaitaires'!$E148*(VLOOKUP('Frais Forfaitaires'!$D148,Listes!$A$49:$E$55,5,FALSE))),('Frais Forfaitaires'!$E148*(VLOOKUP('Frais Forfaitaires'!$D148,Listes!$A$49:$E$55,3,FALSE)))+(VLOOKUP('Frais Forfaitaires'!$D148,Listes!$A$49:$E$55,4,FALSE))))))</f>
        <v/>
      </c>
      <c r="L148" s="39" t="str">
        <f>IF($G148="","",IF($C148=Listes!$B$40,Listes!$I$37,IF($C148=Listes!$B$41,(VLOOKUP('Frais Forfaitaires'!$F148,Listes!$E$37:$F$42,2,FALSE)),IF($C148=Listes!$B$39,IF('Frais Forfaitaires'!$E148&lt;=Listes!$A$70,'Frais Forfaitaires'!$E148*Listes!$A$71,IF('Frais Forfaitaires'!$E148&gt;Listes!$D$70,'Frais Forfaitaires'!$E148*Listes!$D$71,(('Frais Forfaitaires'!$E148*Listes!$B$71)+Listes!$C$71)))))))</f>
        <v/>
      </c>
      <c r="M148" s="40" t="str">
        <f t="shared" si="6"/>
        <v/>
      </c>
      <c r="N148" s="125"/>
    </row>
    <row r="149" spans="1:14" ht="20.100000000000001" customHeight="1" x14ac:dyDescent="0.25">
      <c r="A149" s="27">
        <v>144</v>
      </c>
      <c r="B149" s="118"/>
      <c r="C149" s="118"/>
      <c r="D149" s="118"/>
      <c r="E149" s="118"/>
      <c r="F149" s="118"/>
      <c r="G149" s="50" t="str">
        <f>IF(C149="","",IF(C149="","",(VLOOKUP(C149,Listes!$B$37:$C$41,2,FALSE))))</f>
        <v/>
      </c>
      <c r="H149" s="118" t="str">
        <f t="shared" si="5"/>
        <v/>
      </c>
      <c r="I149" s="40" t="str">
        <f>IF(G149="","",IF(G149="","",(VLOOKUP(G149,Listes!$C$37:$D$41,2,FALSE))))</f>
        <v/>
      </c>
      <c r="J149" s="39" t="str">
        <f>IF($G149="","",IF($C149=Listes!$B$38,IF('Frais Forfaitaires'!$E149&lt;=Listes!$B$59,('Frais Forfaitaires'!$E149*(VLOOKUP('Frais Forfaitaires'!$D149,Listes!$A$60:$E$66,2,FALSE))),IF('Frais Forfaitaires'!$E149&gt;Listes!$E$59,('Frais Forfaitaires'!$E149*(VLOOKUP('Frais Forfaitaires'!$D149,Listes!$A$60:$E$66,5,FALSE))),('Frais Forfaitaires'!$E149*(VLOOKUP('Frais Forfaitaires'!$D149,Listes!$A$60:$E$66,3,FALSE)))+(VLOOKUP('Frais Forfaitaires'!$D149,Listes!$A$60:$E$66,4,FALSE))))))</f>
        <v/>
      </c>
      <c r="K149" s="39" t="str">
        <f>IF($G149="","",IF($C149=Listes!$B$37,IF('Frais Forfaitaires'!$E149&lt;=Listes!$B$48,('Frais Forfaitaires'!$E149*(VLOOKUP('Frais Forfaitaires'!$D149,Listes!$A$49:$E$55,2,FALSE))),IF('Frais Forfaitaires'!$E149&gt;Listes!$D$48,('Frais Forfaitaires'!$E149*(VLOOKUP('Frais Forfaitaires'!$D149,Listes!$A$49:$E$55,5,FALSE))),('Frais Forfaitaires'!$E149*(VLOOKUP('Frais Forfaitaires'!$D149,Listes!$A$49:$E$55,3,FALSE)))+(VLOOKUP('Frais Forfaitaires'!$D149,Listes!$A$49:$E$55,4,FALSE))))))</f>
        <v/>
      </c>
      <c r="L149" s="39" t="str">
        <f>IF($G149="","",IF($C149=Listes!$B$40,Listes!$I$37,IF($C149=Listes!$B$41,(VLOOKUP('Frais Forfaitaires'!$F149,Listes!$E$37:$F$42,2,FALSE)),IF($C149=Listes!$B$39,IF('Frais Forfaitaires'!$E149&lt;=Listes!$A$70,'Frais Forfaitaires'!$E149*Listes!$A$71,IF('Frais Forfaitaires'!$E149&gt;Listes!$D$70,'Frais Forfaitaires'!$E149*Listes!$D$71,(('Frais Forfaitaires'!$E149*Listes!$B$71)+Listes!$C$71)))))))</f>
        <v/>
      </c>
      <c r="M149" s="40" t="str">
        <f t="shared" si="6"/>
        <v/>
      </c>
      <c r="N149" s="125"/>
    </row>
    <row r="150" spans="1:14" ht="20.100000000000001" customHeight="1" x14ac:dyDescent="0.25">
      <c r="A150" s="27">
        <v>145</v>
      </c>
      <c r="B150" s="118"/>
      <c r="C150" s="118"/>
      <c r="D150" s="118"/>
      <c r="E150" s="118"/>
      <c r="F150" s="118"/>
      <c r="G150" s="50" t="str">
        <f>IF(C150="","",IF(C150="","",(VLOOKUP(C150,Listes!$B$37:$C$41,2,FALSE))))</f>
        <v/>
      </c>
      <c r="H150" s="118" t="str">
        <f t="shared" si="5"/>
        <v/>
      </c>
      <c r="I150" s="40" t="str">
        <f>IF(G150="","",IF(G150="","",(VLOOKUP(G150,Listes!$C$37:$D$41,2,FALSE))))</f>
        <v/>
      </c>
      <c r="J150" s="39" t="str">
        <f>IF($G150="","",IF($C150=Listes!$B$38,IF('Frais Forfaitaires'!$E150&lt;=Listes!$B$59,('Frais Forfaitaires'!$E150*(VLOOKUP('Frais Forfaitaires'!$D150,Listes!$A$60:$E$66,2,FALSE))),IF('Frais Forfaitaires'!$E150&gt;Listes!$E$59,('Frais Forfaitaires'!$E150*(VLOOKUP('Frais Forfaitaires'!$D150,Listes!$A$60:$E$66,5,FALSE))),('Frais Forfaitaires'!$E150*(VLOOKUP('Frais Forfaitaires'!$D150,Listes!$A$60:$E$66,3,FALSE)))+(VLOOKUP('Frais Forfaitaires'!$D150,Listes!$A$60:$E$66,4,FALSE))))))</f>
        <v/>
      </c>
      <c r="K150" s="39" t="str">
        <f>IF($G150="","",IF($C150=Listes!$B$37,IF('Frais Forfaitaires'!$E150&lt;=Listes!$B$48,('Frais Forfaitaires'!$E150*(VLOOKUP('Frais Forfaitaires'!$D150,Listes!$A$49:$E$55,2,FALSE))),IF('Frais Forfaitaires'!$E150&gt;Listes!$D$48,('Frais Forfaitaires'!$E150*(VLOOKUP('Frais Forfaitaires'!$D150,Listes!$A$49:$E$55,5,FALSE))),('Frais Forfaitaires'!$E150*(VLOOKUP('Frais Forfaitaires'!$D150,Listes!$A$49:$E$55,3,FALSE)))+(VLOOKUP('Frais Forfaitaires'!$D150,Listes!$A$49:$E$55,4,FALSE))))))</f>
        <v/>
      </c>
      <c r="L150" s="39" t="str">
        <f>IF($G150="","",IF($C150=Listes!$B$40,Listes!$I$37,IF($C150=Listes!$B$41,(VLOOKUP('Frais Forfaitaires'!$F150,Listes!$E$37:$F$42,2,FALSE)),IF($C150=Listes!$B$39,IF('Frais Forfaitaires'!$E150&lt;=Listes!$A$70,'Frais Forfaitaires'!$E150*Listes!$A$71,IF('Frais Forfaitaires'!$E150&gt;Listes!$D$70,'Frais Forfaitaires'!$E150*Listes!$D$71,(('Frais Forfaitaires'!$E150*Listes!$B$71)+Listes!$C$71)))))))</f>
        <v/>
      </c>
      <c r="M150" s="40" t="str">
        <f t="shared" si="6"/>
        <v/>
      </c>
      <c r="N150" s="125"/>
    </row>
    <row r="151" spans="1:14" ht="20.100000000000001" customHeight="1" x14ac:dyDescent="0.25">
      <c r="A151" s="27">
        <v>146</v>
      </c>
      <c r="B151" s="118"/>
      <c r="C151" s="118"/>
      <c r="D151" s="118"/>
      <c r="E151" s="118"/>
      <c r="F151" s="118"/>
      <c r="G151" s="50" t="str">
        <f>IF(C151="","",IF(C151="","",(VLOOKUP(C151,Listes!$B$37:$C$41,2,FALSE))))</f>
        <v/>
      </c>
      <c r="H151" s="118" t="str">
        <f t="shared" si="5"/>
        <v/>
      </c>
      <c r="I151" s="40" t="str">
        <f>IF(G151="","",IF(G151="","",(VLOOKUP(G151,Listes!$C$37:$D$41,2,FALSE))))</f>
        <v/>
      </c>
      <c r="J151" s="39" t="str">
        <f>IF($G151="","",IF($C151=Listes!$B$38,IF('Frais Forfaitaires'!$E151&lt;=Listes!$B$59,('Frais Forfaitaires'!$E151*(VLOOKUP('Frais Forfaitaires'!$D151,Listes!$A$60:$E$66,2,FALSE))),IF('Frais Forfaitaires'!$E151&gt;Listes!$E$59,('Frais Forfaitaires'!$E151*(VLOOKUP('Frais Forfaitaires'!$D151,Listes!$A$60:$E$66,5,FALSE))),('Frais Forfaitaires'!$E151*(VLOOKUP('Frais Forfaitaires'!$D151,Listes!$A$60:$E$66,3,FALSE)))+(VLOOKUP('Frais Forfaitaires'!$D151,Listes!$A$60:$E$66,4,FALSE))))))</f>
        <v/>
      </c>
      <c r="K151" s="39" t="str">
        <f>IF($G151="","",IF($C151=Listes!$B$37,IF('Frais Forfaitaires'!$E151&lt;=Listes!$B$48,('Frais Forfaitaires'!$E151*(VLOOKUP('Frais Forfaitaires'!$D151,Listes!$A$49:$E$55,2,FALSE))),IF('Frais Forfaitaires'!$E151&gt;Listes!$D$48,('Frais Forfaitaires'!$E151*(VLOOKUP('Frais Forfaitaires'!$D151,Listes!$A$49:$E$55,5,FALSE))),('Frais Forfaitaires'!$E151*(VLOOKUP('Frais Forfaitaires'!$D151,Listes!$A$49:$E$55,3,FALSE)))+(VLOOKUP('Frais Forfaitaires'!$D151,Listes!$A$49:$E$55,4,FALSE))))))</f>
        <v/>
      </c>
      <c r="L151" s="39" t="str">
        <f>IF($G151="","",IF($C151=Listes!$B$40,Listes!$I$37,IF($C151=Listes!$B$41,(VLOOKUP('Frais Forfaitaires'!$F151,Listes!$E$37:$F$42,2,FALSE)),IF($C151=Listes!$B$39,IF('Frais Forfaitaires'!$E151&lt;=Listes!$A$70,'Frais Forfaitaires'!$E151*Listes!$A$71,IF('Frais Forfaitaires'!$E151&gt;Listes!$D$70,'Frais Forfaitaires'!$E151*Listes!$D$71,(('Frais Forfaitaires'!$E151*Listes!$B$71)+Listes!$C$71)))))))</f>
        <v/>
      </c>
      <c r="M151" s="40" t="str">
        <f t="shared" si="6"/>
        <v/>
      </c>
      <c r="N151" s="125"/>
    </row>
    <row r="152" spans="1:14" ht="20.100000000000001" customHeight="1" x14ac:dyDescent="0.25">
      <c r="A152" s="27">
        <v>147</v>
      </c>
      <c r="B152" s="118"/>
      <c r="C152" s="118"/>
      <c r="D152" s="118"/>
      <c r="E152" s="118"/>
      <c r="F152" s="118"/>
      <c r="G152" s="50" t="str">
        <f>IF(C152="","",IF(C152="","",(VLOOKUP(C152,Listes!$B$37:$C$41,2,FALSE))))</f>
        <v/>
      </c>
      <c r="H152" s="118" t="str">
        <f t="shared" si="5"/>
        <v/>
      </c>
      <c r="I152" s="40" t="str">
        <f>IF(G152="","",IF(G152="","",(VLOOKUP(G152,Listes!$C$37:$D$41,2,FALSE))))</f>
        <v/>
      </c>
      <c r="J152" s="39" t="str">
        <f>IF($G152="","",IF($C152=Listes!$B$38,IF('Frais Forfaitaires'!$E152&lt;=Listes!$B$59,('Frais Forfaitaires'!$E152*(VLOOKUP('Frais Forfaitaires'!$D152,Listes!$A$60:$E$66,2,FALSE))),IF('Frais Forfaitaires'!$E152&gt;Listes!$E$59,('Frais Forfaitaires'!$E152*(VLOOKUP('Frais Forfaitaires'!$D152,Listes!$A$60:$E$66,5,FALSE))),('Frais Forfaitaires'!$E152*(VLOOKUP('Frais Forfaitaires'!$D152,Listes!$A$60:$E$66,3,FALSE)))+(VLOOKUP('Frais Forfaitaires'!$D152,Listes!$A$60:$E$66,4,FALSE))))))</f>
        <v/>
      </c>
      <c r="K152" s="39" t="str">
        <f>IF($G152="","",IF($C152=Listes!$B$37,IF('Frais Forfaitaires'!$E152&lt;=Listes!$B$48,('Frais Forfaitaires'!$E152*(VLOOKUP('Frais Forfaitaires'!$D152,Listes!$A$49:$E$55,2,FALSE))),IF('Frais Forfaitaires'!$E152&gt;Listes!$D$48,('Frais Forfaitaires'!$E152*(VLOOKUP('Frais Forfaitaires'!$D152,Listes!$A$49:$E$55,5,FALSE))),('Frais Forfaitaires'!$E152*(VLOOKUP('Frais Forfaitaires'!$D152,Listes!$A$49:$E$55,3,FALSE)))+(VLOOKUP('Frais Forfaitaires'!$D152,Listes!$A$49:$E$55,4,FALSE))))))</f>
        <v/>
      </c>
      <c r="L152" s="39" t="str">
        <f>IF($G152="","",IF($C152=Listes!$B$40,Listes!$I$37,IF($C152=Listes!$B$41,(VLOOKUP('Frais Forfaitaires'!$F152,Listes!$E$37:$F$42,2,FALSE)),IF($C152=Listes!$B$39,IF('Frais Forfaitaires'!$E152&lt;=Listes!$A$70,'Frais Forfaitaires'!$E152*Listes!$A$71,IF('Frais Forfaitaires'!$E152&gt;Listes!$D$70,'Frais Forfaitaires'!$E152*Listes!$D$71,(('Frais Forfaitaires'!$E152*Listes!$B$71)+Listes!$C$71)))))))</f>
        <v/>
      </c>
      <c r="M152" s="40" t="str">
        <f t="shared" si="6"/>
        <v/>
      </c>
      <c r="N152" s="125"/>
    </row>
    <row r="153" spans="1:14" ht="20.100000000000001" customHeight="1" x14ac:dyDescent="0.25">
      <c r="A153" s="27">
        <v>148</v>
      </c>
      <c r="B153" s="118"/>
      <c r="C153" s="118"/>
      <c r="D153" s="118"/>
      <c r="E153" s="118"/>
      <c r="F153" s="118"/>
      <c r="G153" s="50" t="str">
        <f>IF(C153="","",IF(C153="","",(VLOOKUP(C153,Listes!$B$37:$C$41,2,FALSE))))</f>
        <v/>
      </c>
      <c r="H153" s="118" t="str">
        <f t="shared" si="5"/>
        <v/>
      </c>
      <c r="I153" s="40" t="str">
        <f>IF(G153="","",IF(G153="","",(VLOOKUP(G153,Listes!$C$37:$D$41,2,FALSE))))</f>
        <v/>
      </c>
      <c r="J153" s="39" t="str">
        <f>IF($G153="","",IF($C153=Listes!$B$38,IF('Frais Forfaitaires'!$E153&lt;=Listes!$B$59,('Frais Forfaitaires'!$E153*(VLOOKUP('Frais Forfaitaires'!$D153,Listes!$A$60:$E$66,2,FALSE))),IF('Frais Forfaitaires'!$E153&gt;Listes!$E$59,('Frais Forfaitaires'!$E153*(VLOOKUP('Frais Forfaitaires'!$D153,Listes!$A$60:$E$66,5,FALSE))),('Frais Forfaitaires'!$E153*(VLOOKUP('Frais Forfaitaires'!$D153,Listes!$A$60:$E$66,3,FALSE)))+(VLOOKUP('Frais Forfaitaires'!$D153,Listes!$A$60:$E$66,4,FALSE))))))</f>
        <v/>
      </c>
      <c r="K153" s="39" t="str">
        <f>IF($G153="","",IF($C153=Listes!$B$37,IF('Frais Forfaitaires'!$E153&lt;=Listes!$B$48,('Frais Forfaitaires'!$E153*(VLOOKUP('Frais Forfaitaires'!$D153,Listes!$A$49:$E$55,2,FALSE))),IF('Frais Forfaitaires'!$E153&gt;Listes!$D$48,('Frais Forfaitaires'!$E153*(VLOOKUP('Frais Forfaitaires'!$D153,Listes!$A$49:$E$55,5,FALSE))),('Frais Forfaitaires'!$E153*(VLOOKUP('Frais Forfaitaires'!$D153,Listes!$A$49:$E$55,3,FALSE)))+(VLOOKUP('Frais Forfaitaires'!$D153,Listes!$A$49:$E$55,4,FALSE))))))</f>
        <v/>
      </c>
      <c r="L153" s="39" t="str">
        <f>IF($G153="","",IF($C153=Listes!$B$40,Listes!$I$37,IF($C153=Listes!$B$41,(VLOOKUP('Frais Forfaitaires'!$F153,Listes!$E$37:$F$42,2,FALSE)),IF($C153=Listes!$B$39,IF('Frais Forfaitaires'!$E153&lt;=Listes!$A$70,'Frais Forfaitaires'!$E153*Listes!$A$71,IF('Frais Forfaitaires'!$E153&gt;Listes!$D$70,'Frais Forfaitaires'!$E153*Listes!$D$71,(('Frais Forfaitaires'!$E153*Listes!$B$71)+Listes!$C$71)))))))</f>
        <v/>
      </c>
      <c r="M153" s="40" t="str">
        <f t="shared" si="6"/>
        <v/>
      </c>
      <c r="N153" s="125"/>
    </row>
    <row r="154" spans="1:14" ht="20.100000000000001" customHeight="1" x14ac:dyDescent="0.25">
      <c r="A154" s="27">
        <v>149</v>
      </c>
      <c r="B154" s="118"/>
      <c r="C154" s="118"/>
      <c r="D154" s="118"/>
      <c r="E154" s="118"/>
      <c r="F154" s="118"/>
      <c r="G154" s="50" t="str">
        <f>IF(C154="","",IF(C154="","",(VLOOKUP(C154,Listes!$B$37:$C$41,2,FALSE))))</f>
        <v/>
      </c>
      <c r="H154" s="118" t="str">
        <f t="shared" si="5"/>
        <v/>
      </c>
      <c r="I154" s="40" t="str">
        <f>IF(G154="","",IF(G154="","",(VLOOKUP(G154,Listes!$C$37:$D$41,2,FALSE))))</f>
        <v/>
      </c>
      <c r="J154" s="39" t="str">
        <f>IF($G154="","",IF($C154=Listes!$B$38,IF('Frais Forfaitaires'!$E154&lt;=Listes!$B$59,('Frais Forfaitaires'!$E154*(VLOOKUP('Frais Forfaitaires'!$D154,Listes!$A$60:$E$66,2,FALSE))),IF('Frais Forfaitaires'!$E154&gt;Listes!$E$59,('Frais Forfaitaires'!$E154*(VLOOKUP('Frais Forfaitaires'!$D154,Listes!$A$60:$E$66,5,FALSE))),('Frais Forfaitaires'!$E154*(VLOOKUP('Frais Forfaitaires'!$D154,Listes!$A$60:$E$66,3,FALSE)))+(VLOOKUP('Frais Forfaitaires'!$D154,Listes!$A$60:$E$66,4,FALSE))))))</f>
        <v/>
      </c>
      <c r="K154" s="39" t="str">
        <f>IF($G154="","",IF($C154=Listes!$B$37,IF('Frais Forfaitaires'!$E154&lt;=Listes!$B$48,('Frais Forfaitaires'!$E154*(VLOOKUP('Frais Forfaitaires'!$D154,Listes!$A$49:$E$55,2,FALSE))),IF('Frais Forfaitaires'!$E154&gt;Listes!$D$48,('Frais Forfaitaires'!$E154*(VLOOKUP('Frais Forfaitaires'!$D154,Listes!$A$49:$E$55,5,FALSE))),('Frais Forfaitaires'!$E154*(VLOOKUP('Frais Forfaitaires'!$D154,Listes!$A$49:$E$55,3,FALSE)))+(VLOOKUP('Frais Forfaitaires'!$D154,Listes!$A$49:$E$55,4,FALSE))))))</f>
        <v/>
      </c>
      <c r="L154" s="39" t="str">
        <f>IF($G154="","",IF($C154=Listes!$B$40,Listes!$I$37,IF($C154=Listes!$B$41,(VLOOKUP('Frais Forfaitaires'!$F154,Listes!$E$37:$F$42,2,FALSE)),IF($C154=Listes!$B$39,IF('Frais Forfaitaires'!$E154&lt;=Listes!$A$70,'Frais Forfaitaires'!$E154*Listes!$A$71,IF('Frais Forfaitaires'!$E154&gt;Listes!$D$70,'Frais Forfaitaires'!$E154*Listes!$D$71,(('Frais Forfaitaires'!$E154*Listes!$B$71)+Listes!$C$71)))))))</f>
        <v/>
      </c>
      <c r="M154" s="40" t="str">
        <f t="shared" si="6"/>
        <v/>
      </c>
      <c r="N154" s="125"/>
    </row>
    <row r="155" spans="1:14" ht="20.100000000000001" customHeight="1" x14ac:dyDescent="0.25">
      <c r="A155" s="27">
        <v>150</v>
      </c>
      <c r="B155" s="118"/>
      <c r="C155" s="118"/>
      <c r="D155" s="118"/>
      <c r="E155" s="118"/>
      <c r="F155" s="118"/>
      <c r="G155" s="50" t="str">
        <f>IF(C155="","",IF(C155="","",(VLOOKUP(C155,Listes!$B$37:$C$41,2,FALSE))))</f>
        <v/>
      </c>
      <c r="H155" s="118" t="str">
        <f t="shared" si="5"/>
        <v/>
      </c>
      <c r="I155" s="40" t="str">
        <f>IF(G155="","",IF(G155="","",(VLOOKUP(G155,Listes!$C$37:$D$41,2,FALSE))))</f>
        <v/>
      </c>
      <c r="J155" s="39" t="str">
        <f>IF($G155="","",IF($C155=Listes!$B$38,IF('Frais Forfaitaires'!$E155&lt;=Listes!$B$59,('Frais Forfaitaires'!$E155*(VLOOKUP('Frais Forfaitaires'!$D155,Listes!$A$60:$E$66,2,FALSE))),IF('Frais Forfaitaires'!$E155&gt;Listes!$E$59,('Frais Forfaitaires'!$E155*(VLOOKUP('Frais Forfaitaires'!$D155,Listes!$A$60:$E$66,5,FALSE))),('Frais Forfaitaires'!$E155*(VLOOKUP('Frais Forfaitaires'!$D155,Listes!$A$60:$E$66,3,FALSE)))+(VLOOKUP('Frais Forfaitaires'!$D155,Listes!$A$60:$E$66,4,FALSE))))))</f>
        <v/>
      </c>
      <c r="K155" s="39" t="str">
        <f>IF($G155="","",IF($C155=Listes!$B$37,IF('Frais Forfaitaires'!$E155&lt;=Listes!$B$48,('Frais Forfaitaires'!$E155*(VLOOKUP('Frais Forfaitaires'!$D155,Listes!$A$49:$E$55,2,FALSE))),IF('Frais Forfaitaires'!$E155&gt;Listes!$D$48,('Frais Forfaitaires'!$E155*(VLOOKUP('Frais Forfaitaires'!$D155,Listes!$A$49:$E$55,5,FALSE))),('Frais Forfaitaires'!$E155*(VLOOKUP('Frais Forfaitaires'!$D155,Listes!$A$49:$E$55,3,FALSE)))+(VLOOKUP('Frais Forfaitaires'!$D155,Listes!$A$49:$E$55,4,FALSE))))))</f>
        <v/>
      </c>
      <c r="L155" s="39" t="str">
        <f>IF($G155="","",IF($C155=Listes!$B$40,Listes!$I$37,IF($C155=Listes!$B$41,(VLOOKUP('Frais Forfaitaires'!$F155,Listes!$E$37:$F$42,2,FALSE)),IF($C155=Listes!$B$39,IF('Frais Forfaitaires'!$E155&lt;=Listes!$A$70,'Frais Forfaitaires'!$E155*Listes!$A$71,IF('Frais Forfaitaires'!$E155&gt;Listes!$D$70,'Frais Forfaitaires'!$E155*Listes!$D$71,(('Frais Forfaitaires'!$E155*Listes!$B$71)+Listes!$C$71)))))))</f>
        <v/>
      </c>
      <c r="M155" s="40" t="str">
        <f t="shared" si="6"/>
        <v/>
      </c>
      <c r="N155" s="125"/>
    </row>
    <row r="156" spans="1:14" ht="20.100000000000001" customHeight="1" x14ac:dyDescent="0.25">
      <c r="A156" s="27">
        <v>151</v>
      </c>
      <c r="B156" s="118"/>
      <c r="C156" s="118"/>
      <c r="D156" s="118"/>
      <c r="E156" s="118"/>
      <c r="F156" s="118"/>
      <c r="G156" s="50" t="str">
        <f>IF(C156="","",IF(C156="","",(VLOOKUP(C156,Listes!$B$37:$C$41,2,FALSE))))</f>
        <v/>
      </c>
      <c r="H156" s="118" t="str">
        <f t="shared" si="5"/>
        <v/>
      </c>
      <c r="I156" s="40" t="str">
        <f>IF(G156="","",IF(G156="","",(VLOOKUP(G156,Listes!$C$37:$D$41,2,FALSE))))</f>
        <v/>
      </c>
      <c r="J156" s="39" t="str">
        <f>IF($G156="","",IF($C156=Listes!$B$38,IF('Frais Forfaitaires'!$E156&lt;=Listes!$B$59,('Frais Forfaitaires'!$E156*(VLOOKUP('Frais Forfaitaires'!$D156,Listes!$A$60:$E$66,2,FALSE))),IF('Frais Forfaitaires'!$E156&gt;Listes!$E$59,('Frais Forfaitaires'!$E156*(VLOOKUP('Frais Forfaitaires'!$D156,Listes!$A$60:$E$66,5,FALSE))),('Frais Forfaitaires'!$E156*(VLOOKUP('Frais Forfaitaires'!$D156,Listes!$A$60:$E$66,3,FALSE)))+(VLOOKUP('Frais Forfaitaires'!$D156,Listes!$A$60:$E$66,4,FALSE))))))</f>
        <v/>
      </c>
      <c r="K156" s="39" t="str">
        <f>IF($G156="","",IF($C156=Listes!$B$37,IF('Frais Forfaitaires'!$E156&lt;=Listes!$B$48,('Frais Forfaitaires'!$E156*(VLOOKUP('Frais Forfaitaires'!$D156,Listes!$A$49:$E$55,2,FALSE))),IF('Frais Forfaitaires'!$E156&gt;Listes!$D$48,('Frais Forfaitaires'!$E156*(VLOOKUP('Frais Forfaitaires'!$D156,Listes!$A$49:$E$55,5,FALSE))),('Frais Forfaitaires'!$E156*(VLOOKUP('Frais Forfaitaires'!$D156,Listes!$A$49:$E$55,3,FALSE)))+(VLOOKUP('Frais Forfaitaires'!$D156,Listes!$A$49:$E$55,4,FALSE))))))</f>
        <v/>
      </c>
      <c r="L156" s="39" t="str">
        <f>IF($G156="","",IF($C156=Listes!$B$40,Listes!$I$37,IF($C156=Listes!$B$41,(VLOOKUP('Frais Forfaitaires'!$F156,Listes!$E$37:$F$42,2,FALSE)),IF($C156=Listes!$B$39,IF('Frais Forfaitaires'!$E156&lt;=Listes!$A$70,'Frais Forfaitaires'!$E156*Listes!$A$71,IF('Frais Forfaitaires'!$E156&gt;Listes!$D$70,'Frais Forfaitaires'!$E156*Listes!$D$71,(('Frais Forfaitaires'!$E156*Listes!$B$71)+Listes!$C$71)))))))</f>
        <v/>
      </c>
      <c r="M156" s="40" t="str">
        <f t="shared" si="6"/>
        <v/>
      </c>
      <c r="N156" s="125"/>
    </row>
    <row r="157" spans="1:14" ht="20.100000000000001" customHeight="1" x14ac:dyDescent="0.25">
      <c r="A157" s="27">
        <v>152</v>
      </c>
      <c r="B157" s="118"/>
      <c r="C157" s="118"/>
      <c r="D157" s="118"/>
      <c r="E157" s="118"/>
      <c r="F157" s="118"/>
      <c r="G157" s="50" t="str">
        <f>IF(C157="","",IF(C157="","",(VLOOKUP(C157,Listes!$B$37:$C$41,2,FALSE))))</f>
        <v/>
      </c>
      <c r="H157" s="118" t="str">
        <f t="shared" si="5"/>
        <v/>
      </c>
      <c r="I157" s="40" t="str">
        <f>IF(G157="","",IF(G157="","",(VLOOKUP(G157,Listes!$C$37:$D$41,2,FALSE))))</f>
        <v/>
      </c>
      <c r="J157" s="39" t="str">
        <f>IF($G157="","",IF($C157=Listes!$B$38,IF('Frais Forfaitaires'!$E157&lt;=Listes!$B$59,('Frais Forfaitaires'!$E157*(VLOOKUP('Frais Forfaitaires'!$D157,Listes!$A$60:$E$66,2,FALSE))),IF('Frais Forfaitaires'!$E157&gt;Listes!$E$59,('Frais Forfaitaires'!$E157*(VLOOKUP('Frais Forfaitaires'!$D157,Listes!$A$60:$E$66,5,FALSE))),('Frais Forfaitaires'!$E157*(VLOOKUP('Frais Forfaitaires'!$D157,Listes!$A$60:$E$66,3,FALSE)))+(VLOOKUP('Frais Forfaitaires'!$D157,Listes!$A$60:$E$66,4,FALSE))))))</f>
        <v/>
      </c>
      <c r="K157" s="39" t="str">
        <f>IF($G157="","",IF($C157=Listes!$B$37,IF('Frais Forfaitaires'!$E157&lt;=Listes!$B$48,('Frais Forfaitaires'!$E157*(VLOOKUP('Frais Forfaitaires'!$D157,Listes!$A$49:$E$55,2,FALSE))),IF('Frais Forfaitaires'!$E157&gt;Listes!$D$48,('Frais Forfaitaires'!$E157*(VLOOKUP('Frais Forfaitaires'!$D157,Listes!$A$49:$E$55,5,FALSE))),('Frais Forfaitaires'!$E157*(VLOOKUP('Frais Forfaitaires'!$D157,Listes!$A$49:$E$55,3,FALSE)))+(VLOOKUP('Frais Forfaitaires'!$D157,Listes!$A$49:$E$55,4,FALSE))))))</f>
        <v/>
      </c>
      <c r="L157" s="39" t="str">
        <f>IF($G157="","",IF($C157=Listes!$B$40,Listes!$I$37,IF($C157=Listes!$B$41,(VLOOKUP('Frais Forfaitaires'!$F157,Listes!$E$37:$F$42,2,FALSE)),IF($C157=Listes!$B$39,IF('Frais Forfaitaires'!$E157&lt;=Listes!$A$70,'Frais Forfaitaires'!$E157*Listes!$A$71,IF('Frais Forfaitaires'!$E157&gt;Listes!$D$70,'Frais Forfaitaires'!$E157*Listes!$D$71,(('Frais Forfaitaires'!$E157*Listes!$B$71)+Listes!$C$71)))))))</f>
        <v/>
      </c>
      <c r="M157" s="40" t="str">
        <f t="shared" si="6"/>
        <v/>
      </c>
      <c r="N157" s="125"/>
    </row>
    <row r="158" spans="1:14" ht="20.100000000000001" customHeight="1" x14ac:dyDescent="0.25">
      <c r="A158" s="27">
        <v>153</v>
      </c>
      <c r="B158" s="118"/>
      <c r="C158" s="118"/>
      <c r="D158" s="118"/>
      <c r="E158" s="118"/>
      <c r="F158" s="118"/>
      <c r="G158" s="50" t="str">
        <f>IF(C158="","",IF(C158="","",(VLOOKUP(C158,Listes!$B$37:$C$41,2,FALSE))))</f>
        <v/>
      </c>
      <c r="H158" s="118" t="str">
        <f t="shared" si="5"/>
        <v/>
      </c>
      <c r="I158" s="40" t="str">
        <f>IF(G158="","",IF(G158="","",(VLOOKUP(G158,Listes!$C$37:$D$41,2,FALSE))))</f>
        <v/>
      </c>
      <c r="J158" s="39" t="str">
        <f>IF($G158="","",IF($C158=Listes!$B$38,IF('Frais Forfaitaires'!$E158&lt;=Listes!$B$59,('Frais Forfaitaires'!$E158*(VLOOKUP('Frais Forfaitaires'!$D158,Listes!$A$60:$E$66,2,FALSE))),IF('Frais Forfaitaires'!$E158&gt;Listes!$E$59,('Frais Forfaitaires'!$E158*(VLOOKUP('Frais Forfaitaires'!$D158,Listes!$A$60:$E$66,5,FALSE))),('Frais Forfaitaires'!$E158*(VLOOKUP('Frais Forfaitaires'!$D158,Listes!$A$60:$E$66,3,FALSE)))+(VLOOKUP('Frais Forfaitaires'!$D158,Listes!$A$60:$E$66,4,FALSE))))))</f>
        <v/>
      </c>
      <c r="K158" s="39" t="str">
        <f>IF($G158="","",IF($C158=Listes!$B$37,IF('Frais Forfaitaires'!$E158&lt;=Listes!$B$48,('Frais Forfaitaires'!$E158*(VLOOKUP('Frais Forfaitaires'!$D158,Listes!$A$49:$E$55,2,FALSE))),IF('Frais Forfaitaires'!$E158&gt;Listes!$D$48,('Frais Forfaitaires'!$E158*(VLOOKUP('Frais Forfaitaires'!$D158,Listes!$A$49:$E$55,5,FALSE))),('Frais Forfaitaires'!$E158*(VLOOKUP('Frais Forfaitaires'!$D158,Listes!$A$49:$E$55,3,FALSE)))+(VLOOKUP('Frais Forfaitaires'!$D158,Listes!$A$49:$E$55,4,FALSE))))))</f>
        <v/>
      </c>
      <c r="L158" s="39" t="str">
        <f>IF($G158="","",IF($C158=Listes!$B$40,Listes!$I$37,IF($C158=Listes!$B$41,(VLOOKUP('Frais Forfaitaires'!$F158,Listes!$E$37:$F$42,2,FALSE)),IF($C158=Listes!$B$39,IF('Frais Forfaitaires'!$E158&lt;=Listes!$A$70,'Frais Forfaitaires'!$E158*Listes!$A$71,IF('Frais Forfaitaires'!$E158&gt;Listes!$D$70,'Frais Forfaitaires'!$E158*Listes!$D$71,(('Frais Forfaitaires'!$E158*Listes!$B$71)+Listes!$C$71)))))))</f>
        <v/>
      </c>
      <c r="M158" s="40" t="str">
        <f t="shared" si="6"/>
        <v/>
      </c>
      <c r="N158" s="125"/>
    </row>
    <row r="159" spans="1:14" ht="20.100000000000001" customHeight="1" x14ac:dyDescent="0.25">
      <c r="A159" s="27">
        <v>154</v>
      </c>
      <c r="B159" s="118"/>
      <c r="C159" s="118"/>
      <c r="D159" s="118"/>
      <c r="E159" s="118"/>
      <c r="F159" s="118"/>
      <c r="G159" s="50" t="str">
        <f>IF(C159="","",IF(C159="","",(VLOOKUP(C159,Listes!$B$37:$C$41,2,FALSE))))</f>
        <v/>
      </c>
      <c r="H159" s="118" t="str">
        <f t="shared" si="5"/>
        <v/>
      </c>
      <c r="I159" s="40" t="str">
        <f>IF(G159="","",IF(G159="","",(VLOOKUP(G159,Listes!$C$37:$D$41,2,FALSE))))</f>
        <v/>
      </c>
      <c r="J159" s="39" t="str">
        <f>IF($G159="","",IF($C159=Listes!$B$38,IF('Frais Forfaitaires'!$E159&lt;=Listes!$B$59,('Frais Forfaitaires'!$E159*(VLOOKUP('Frais Forfaitaires'!$D159,Listes!$A$60:$E$66,2,FALSE))),IF('Frais Forfaitaires'!$E159&gt;Listes!$E$59,('Frais Forfaitaires'!$E159*(VLOOKUP('Frais Forfaitaires'!$D159,Listes!$A$60:$E$66,5,FALSE))),('Frais Forfaitaires'!$E159*(VLOOKUP('Frais Forfaitaires'!$D159,Listes!$A$60:$E$66,3,FALSE)))+(VLOOKUP('Frais Forfaitaires'!$D159,Listes!$A$60:$E$66,4,FALSE))))))</f>
        <v/>
      </c>
      <c r="K159" s="39" t="str">
        <f>IF($G159="","",IF($C159=Listes!$B$37,IF('Frais Forfaitaires'!$E159&lt;=Listes!$B$48,('Frais Forfaitaires'!$E159*(VLOOKUP('Frais Forfaitaires'!$D159,Listes!$A$49:$E$55,2,FALSE))),IF('Frais Forfaitaires'!$E159&gt;Listes!$D$48,('Frais Forfaitaires'!$E159*(VLOOKUP('Frais Forfaitaires'!$D159,Listes!$A$49:$E$55,5,FALSE))),('Frais Forfaitaires'!$E159*(VLOOKUP('Frais Forfaitaires'!$D159,Listes!$A$49:$E$55,3,FALSE)))+(VLOOKUP('Frais Forfaitaires'!$D159,Listes!$A$49:$E$55,4,FALSE))))))</f>
        <v/>
      </c>
      <c r="L159" s="39" t="str">
        <f>IF($G159="","",IF($C159=Listes!$B$40,Listes!$I$37,IF($C159=Listes!$B$41,(VLOOKUP('Frais Forfaitaires'!$F159,Listes!$E$37:$F$42,2,FALSE)),IF($C159=Listes!$B$39,IF('Frais Forfaitaires'!$E159&lt;=Listes!$A$70,'Frais Forfaitaires'!$E159*Listes!$A$71,IF('Frais Forfaitaires'!$E159&gt;Listes!$D$70,'Frais Forfaitaires'!$E159*Listes!$D$71,(('Frais Forfaitaires'!$E159*Listes!$B$71)+Listes!$C$71)))))))</f>
        <v/>
      </c>
      <c r="M159" s="40" t="str">
        <f t="shared" si="6"/>
        <v/>
      </c>
      <c r="N159" s="125"/>
    </row>
    <row r="160" spans="1:14" ht="20.100000000000001" customHeight="1" x14ac:dyDescent="0.25">
      <c r="A160" s="27">
        <v>155</v>
      </c>
      <c r="B160" s="118"/>
      <c r="C160" s="118"/>
      <c r="D160" s="118"/>
      <c r="E160" s="118"/>
      <c r="F160" s="118"/>
      <c r="G160" s="50" t="str">
        <f>IF(C160="","",IF(C160="","",(VLOOKUP(C160,Listes!$B$37:$C$41,2,FALSE))))</f>
        <v/>
      </c>
      <c r="H160" s="118" t="str">
        <f t="shared" si="5"/>
        <v/>
      </c>
      <c r="I160" s="40" t="str">
        <f>IF(G160="","",IF(G160="","",(VLOOKUP(G160,Listes!$C$37:$D$41,2,FALSE))))</f>
        <v/>
      </c>
      <c r="J160" s="39" t="str">
        <f>IF($G160="","",IF($C160=Listes!$B$38,IF('Frais Forfaitaires'!$E160&lt;=Listes!$B$59,('Frais Forfaitaires'!$E160*(VLOOKUP('Frais Forfaitaires'!$D160,Listes!$A$60:$E$66,2,FALSE))),IF('Frais Forfaitaires'!$E160&gt;Listes!$E$59,('Frais Forfaitaires'!$E160*(VLOOKUP('Frais Forfaitaires'!$D160,Listes!$A$60:$E$66,5,FALSE))),('Frais Forfaitaires'!$E160*(VLOOKUP('Frais Forfaitaires'!$D160,Listes!$A$60:$E$66,3,FALSE)))+(VLOOKUP('Frais Forfaitaires'!$D160,Listes!$A$60:$E$66,4,FALSE))))))</f>
        <v/>
      </c>
      <c r="K160" s="39" t="str">
        <f>IF($G160="","",IF($C160=Listes!$B$37,IF('Frais Forfaitaires'!$E160&lt;=Listes!$B$48,('Frais Forfaitaires'!$E160*(VLOOKUP('Frais Forfaitaires'!$D160,Listes!$A$49:$E$55,2,FALSE))),IF('Frais Forfaitaires'!$E160&gt;Listes!$D$48,('Frais Forfaitaires'!$E160*(VLOOKUP('Frais Forfaitaires'!$D160,Listes!$A$49:$E$55,5,FALSE))),('Frais Forfaitaires'!$E160*(VLOOKUP('Frais Forfaitaires'!$D160,Listes!$A$49:$E$55,3,FALSE)))+(VLOOKUP('Frais Forfaitaires'!$D160,Listes!$A$49:$E$55,4,FALSE))))))</f>
        <v/>
      </c>
      <c r="L160" s="39" t="str">
        <f>IF($G160="","",IF($C160=Listes!$B$40,Listes!$I$37,IF($C160=Listes!$B$41,(VLOOKUP('Frais Forfaitaires'!$F160,Listes!$E$37:$F$42,2,FALSE)),IF($C160=Listes!$B$39,IF('Frais Forfaitaires'!$E160&lt;=Listes!$A$70,'Frais Forfaitaires'!$E160*Listes!$A$71,IF('Frais Forfaitaires'!$E160&gt;Listes!$D$70,'Frais Forfaitaires'!$E160*Listes!$D$71,(('Frais Forfaitaires'!$E160*Listes!$B$71)+Listes!$C$71)))))))</f>
        <v/>
      </c>
      <c r="M160" s="40" t="str">
        <f t="shared" si="6"/>
        <v/>
      </c>
      <c r="N160" s="125"/>
    </row>
    <row r="161" spans="1:14" ht="20.100000000000001" customHeight="1" x14ac:dyDescent="0.25">
      <c r="A161" s="27">
        <v>156</v>
      </c>
      <c r="B161" s="118"/>
      <c r="C161" s="118"/>
      <c r="D161" s="118"/>
      <c r="E161" s="118"/>
      <c r="F161" s="118"/>
      <c r="G161" s="50" t="str">
        <f>IF(C161="","",IF(C161="","",(VLOOKUP(C161,Listes!$B$37:$C$41,2,FALSE))))</f>
        <v/>
      </c>
      <c r="H161" s="118" t="str">
        <f t="shared" si="5"/>
        <v/>
      </c>
      <c r="I161" s="40" t="str">
        <f>IF(G161="","",IF(G161="","",(VLOOKUP(G161,Listes!$C$37:$D$41,2,FALSE))))</f>
        <v/>
      </c>
      <c r="J161" s="39" t="str">
        <f>IF($G161="","",IF($C161=Listes!$B$38,IF('Frais Forfaitaires'!$E161&lt;=Listes!$B$59,('Frais Forfaitaires'!$E161*(VLOOKUP('Frais Forfaitaires'!$D161,Listes!$A$60:$E$66,2,FALSE))),IF('Frais Forfaitaires'!$E161&gt;Listes!$E$59,('Frais Forfaitaires'!$E161*(VLOOKUP('Frais Forfaitaires'!$D161,Listes!$A$60:$E$66,5,FALSE))),('Frais Forfaitaires'!$E161*(VLOOKUP('Frais Forfaitaires'!$D161,Listes!$A$60:$E$66,3,FALSE)))+(VLOOKUP('Frais Forfaitaires'!$D161,Listes!$A$60:$E$66,4,FALSE))))))</f>
        <v/>
      </c>
      <c r="K161" s="39" t="str">
        <f>IF($G161="","",IF($C161=Listes!$B$37,IF('Frais Forfaitaires'!$E161&lt;=Listes!$B$48,('Frais Forfaitaires'!$E161*(VLOOKUP('Frais Forfaitaires'!$D161,Listes!$A$49:$E$55,2,FALSE))),IF('Frais Forfaitaires'!$E161&gt;Listes!$D$48,('Frais Forfaitaires'!$E161*(VLOOKUP('Frais Forfaitaires'!$D161,Listes!$A$49:$E$55,5,FALSE))),('Frais Forfaitaires'!$E161*(VLOOKUP('Frais Forfaitaires'!$D161,Listes!$A$49:$E$55,3,FALSE)))+(VLOOKUP('Frais Forfaitaires'!$D161,Listes!$A$49:$E$55,4,FALSE))))))</f>
        <v/>
      </c>
      <c r="L161" s="39" t="str">
        <f>IF($G161="","",IF($C161=Listes!$B$40,Listes!$I$37,IF($C161=Listes!$B$41,(VLOOKUP('Frais Forfaitaires'!$F161,Listes!$E$37:$F$42,2,FALSE)),IF($C161=Listes!$B$39,IF('Frais Forfaitaires'!$E161&lt;=Listes!$A$70,'Frais Forfaitaires'!$E161*Listes!$A$71,IF('Frais Forfaitaires'!$E161&gt;Listes!$D$70,'Frais Forfaitaires'!$E161*Listes!$D$71,(('Frais Forfaitaires'!$E161*Listes!$B$71)+Listes!$C$71)))))))</f>
        <v/>
      </c>
      <c r="M161" s="40" t="str">
        <f t="shared" si="6"/>
        <v/>
      </c>
      <c r="N161" s="125"/>
    </row>
    <row r="162" spans="1:14" ht="20.100000000000001" customHeight="1" x14ac:dyDescent="0.25">
      <c r="A162" s="27">
        <v>157</v>
      </c>
      <c r="B162" s="118"/>
      <c r="C162" s="118"/>
      <c r="D162" s="118"/>
      <c r="E162" s="118"/>
      <c r="F162" s="118"/>
      <c r="G162" s="50" t="str">
        <f>IF(C162="","",IF(C162="","",(VLOOKUP(C162,Listes!$B$37:$C$41,2,FALSE))))</f>
        <v/>
      </c>
      <c r="H162" s="118" t="str">
        <f t="shared" si="5"/>
        <v/>
      </c>
      <c r="I162" s="40" t="str">
        <f>IF(G162="","",IF(G162="","",(VLOOKUP(G162,Listes!$C$37:$D$41,2,FALSE))))</f>
        <v/>
      </c>
      <c r="J162" s="39" t="str">
        <f>IF($G162="","",IF($C162=Listes!$B$38,IF('Frais Forfaitaires'!$E162&lt;=Listes!$B$59,('Frais Forfaitaires'!$E162*(VLOOKUP('Frais Forfaitaires'!$D162,Listes!$A$60:$E$66,2,FALSE))),IF('Frais Forfaitaires'!$E162&gt;Listes!$E$59,('Frais Forfaitaires'!$E162*(VLOOKUP('Frais Forfaitaires'!$D162,Listes!$A$60:$E$66,5,FALSE))),('Frais Forfaitaires'!$E162*(VLOOKUP('Frais Forfaitaires'!$D162,Listes!$A$60:$E$66,3,FALSE)))+(VLOOKUP('Frais Forfaitaires'!$D162,Listes!$A$60:$E$66,4,FALSE))))))</f>
        <v/>
      </c>
      <c r="K162" s="39" t="str">
        <f>IF($G162="","",IF($C162=Listes!$B$37,IF('Frais Forfaitaires'!$E162&lt;=Listes!$B$48,('Frais Forfaitaires'!$E162*(VLOOKUP('Frais Forfaitaires'!$D162,Listes!$A$49:$E$55,2,FALSE))),IF('Frais Forfaitaires'!$E162&gt;Listes!$D$48,('Frais Forfaitaires'!$E162*(VLOOKUP('Frais Forfaitaires'!$D162,Listes!$A$49:$E$55,5,FALSE))),('Frais Forfaitaires'!$E162*(VLOOKUP('Frais Forfaitaires'!$D162,Listes!$A$49:$E$55,3,FALSE)))+(VLOOKUP('Frais Forfaitaires'!$D162,Listes!$A$49:$E$55,4,FALSE))))))</f>
        <v/>
      </c>
      <c r="L162" s="39" t="str">
        <f>IF($G162="","",IF($C162=Listes!$B$40,Listes!$I$37,IF($C162=Listes!$B$41,(VLOOKUP('Frais Forfaitaires'!$F162,Listes!$E$37:$F$42,2,FALSE)),IF($C162=Listes!$B$39,IF('Frais Forfaitaires'!$E162&lt;=Listes!$A$70,'Frais Forfaitaires'!$E162*Listes!$A$71,IF('Frais Forfaitaires'!$E162&gt;Listes!$D$70,'Frais Forfaitaires'!$E162*Listes!$D$71,(('Frais Forfaitaires'!$E162*Listes!$B$71)+Listes!$C$71)))))))</f>
        <v/>
      </c>
      <c r="M162" s="40" t="str">
        <f t="shared" si="6"/>
        <v/>
      </c>
      <c r="N162" s="125"/>
    </row>
    <row r="163" spans="1:14" ht="20.100000000000001" customHeight="1" x14ac:dyDescent="0.25">
      <c r="A163" s="27">
        <v>158</v>
      </c>
      <c r="B163" s="118"/>
      <c r="C163" s="118"/>
      <c r="D163" s="118"/>
      <c r="E163" s="118"/>
      <c r="F163" s="118"/>
      <c r="G163" s="50" t="str">
        <f>IF(C163="","",IF(C163="","",(VLOOKUP(C163,Listes!$B$37:$C$41,2,FALSE))))</f>
        <v/>
      </c>
      <c r="H163" s="118" t="str">
        <f t="shared" si="5"/>
        <v/>
      </c>
      <c r="I163" s="40" t="str">
        <f>IF(G163="","",IF(G163="","",(VLOOKUP(G163,Listes!$C$37:$D$41,2,FALSE))))</f>
        <v/>
      </c>
      <c r="J163" s="39" t="str">
        <f>IF($G163="","",IF($C163=Listes!$B$38,IF('Frais Forfaitaires'!$E163&lt;=Listes!$B$59,('Frais Forfaitaires'!$E163*(VLOOKUP('Frais Forfaitaires'!$D163,Listes!$A$60:$E$66,2,FALSE))),IF('Frais Forfaitaires'!$E163&gt;Listes!$E$59,('Frais Forfaitaires'!$E163*(VLOOKUP('Frais Forfaitaires'!$D163,Listes!$A$60:$E$66,5,FALSE))),('Frais Forfaitaires'!$E163*(VLOOKUP('Frais Forfaitaires'!$D163,Listes!$A$60:$E$66,3,FALSE)))+(VLOOKUP('Frais Forfaitaires'!$D163,Listes!$A$60:$E$66,4,FALSE))))))</f>
        <v/>
      </c>
      <c r="K163" s="39" t="str">
        <f>IF($G163="","",IF($C163=Listes!$B$37,IF('Frais Forfaitaires'!$E163&lt;=Listes!$B$48,('Frais Forfaitaires'!$E163*(VLOOKUP('Frais Forfaitaires'!$D163,Listes!$A$49:$E$55,2,FALSE))),IF('Frais Forfaitaires'!$E163&gt;Listes!$D$48,('Frais Forfaitaires'!$E163*(VLOOKUP('Frais Forfaitaires'!$D163,Listes!$A$49:$E$55,5,FALSE))),('Frais Forfaitaires'!$E163*(VLOOKUP('Frais Forfaitaires'!$D163,Listes!$A$49:$E$55,3,FALSE)))+(VLOOKUP('Frais Forfaitaires'!$D163,Listes!$A$49:$E$55,4,FALSE))))))</f>
        <v/>
      </c>
      <c r="L163" s="39" t="str">
        <f>IF($G163="","",IF($C163=Listes!$B$40,Listes!$I$37,IF($C163=Listes!$B$41,(VLOOKUP('Frais Forfaitaires'!$F163,Listes!$E$37:$F$42,2,FALSE)),IF($C163=Listes!$B$39,IF('Frais Forfaitaires'!$E163&lt;=Listes!$A$70,'Frais Forfaitaires'!$E163*Listes!$A$71,IF('Frais Forfaitaires'!$E163&gt;Listes!$D$70,'Frais Forfaitaires'!$E163*Listes!$D$71,(('Frais Forfaitaires'!$E163*Listes!$B$71)+Listes!$C$71)))))))</f>
        <v/>
      </c>
      <c r="M163" s="40" t="str">
        <f t="shared" si="6"/>
        <v/>
      </c>
      <c r="N163" s="125"/>
    </row>
    <row r="164" spans="1:14" ht="20.100000000000001" customHeight="1" x14ac:dyDescent="0.25">
      <c r="A164" s="27">
        <v>159</v>
      </c>
      <c r="B164" s="118"/>
      <c r="C164" s="118"/>
      <c r="D164" s="118"/>
      <c r="E164" s="118"/>
      <c r="F164" s="118"/>
      <c r="G164" s="50" t="str">
        <f>IF(C164="","",IF(C164="","",(VLOOKUP(C164,Listes!$B$37:$C$41,2,FALSE))))</f>
        <v/>
      </c>
      <c r="H164" s="118" t="str">
        <f t="shared" si="5"/>
        <v/>
      </c>
      <c r="I164" s="40" t="str">
        <f>IF(G164="","",IF(G164="","",(VLOOKUP(G164,Listes!$C$37:$D$41,2,FALSE))))</f>
        <v/>
      </c>
      <c r="J164" s="39" t="str">
        <f>IF($G164="","",IF($C164=Listes!$B$38,IF('Frais Forfaitaires'!$E164&lt;=Listes!$B$59,('Frais Forfaitaires'!$E164*(VLOOKUP('Frais Forfaitaires'!$D164,Listes!$A$60:$E$66,2,FALSE))),IF('Frais Forfaitaires'!$E164&gt;Listes!$E$59,('Frais Forfaitaires'!$E164*(VLOOKUP('Frais Forfaitaires'!$D164,Listes!$A$60:$E$66,5,FALSE))),('Frais Forfaitaires'!$E164*(VLOOKUP('Frais Forfaitaires'!$D164,Listes!$A$60:$E$66,3,FALSE)))+(VLOOKUP('Frais Forfaitaires'!$D164,Listes!$A$60:$E$66,4,FALSE))))))</f>
        <v/>
      </c>
      <c r="K164" s="39" t="str">
        <f>IF($G164="","",IF($C164=Listes!$B$37,IF('Frais Forfaitaires'!$E164&lt;=Listes!$B$48,('Frais Forfaitaires'!$E164*(VLOOKUP('Frais Forfaitaires'!$D164,Listes!$A$49:$E$55,2,FALSE))),IF('Frais Forfaitaires'!$E164&gt;Listes!$D$48,('Frais Forfaitaires'!$E164*(VLOOKUP('Frais Forfaitaires'!$D164,Listes!$A$49:$E$55,5,FALSE))),('Frais Forfaitaires'!$E164*(VLOOKUP('Frais Forfaitaires'!$D164,Listes!$A$49:$E$55,3,FALSE)))+(VLOOKUP('Frais Forfaitaires'!$D164,Listes!$A$49:$E$55,4,FALSE))))))</f>
        <v/>
      </c>
      <c r="L164" s="39" t="str">
        <f>IF($G164="","",IF($C164=Listes!$B$40,Listes!$I$37,IF($C164=Listes!$B$41,(VLOOKUP('Frais Forfaitaires'!$F164,Listes!$E$37:$F$42,2,FALSE)),IF($C164=Listes!$B$39,IF('Frais Forfaitaires'!$E164&lt;=Listes!$A$70,'Frais Forfaitaires'!$E164*Listes!$A$71,IF('Frais Forfaitaires'!$E164&gt;Listes!$D$70,'Frais Forfaitaires'!$E164*Listes!$D$71,(('Frais Forfaitaires'!$E164*Listes!$B$71)+Listes!$C$71)))))))</f>
        <v/>
      </c>
      <c r="M164" s="40" t="str">
        <f t="shared" si="6"/>
        <v/>
      </c>
      <c r="N164" s="125"/>
    </row>
    <row r="165" spans="1:14" ht="20.100000000000001" customHeight="1" x14ac:dyDescent="0.25">
      <c r="A165" s="27">
        <v>160</v>
      </c>
      <c r="B165" s="118"/>
      <c r="C165" s="118"/>
      <c r="D165" s="118"/>
      <c r="E165" s="118"/>
      <c r="F165" s="118"/>
      <c r="G165" s="50" t="str">
        <f>IF(C165="","",IF(C165="","",(VLOOKUP(C165,Listes!$B$37:$C$41,2,FALSE))))</f>
        <v/>
      </c>
      <c r="H165" s="118" t="str">
        <f t="shared" si="5"/>
        <v/>
      </c>
      <c r="I165" s="40" t="str">
        <f>IF(G165="","",IF(G165="","",(VLOOKUP(G165,Listes!$C$37:$D$41,2,FALSE))))</f>
        <v/>
      </c>
      <c r="J165" s="39" t="str">
        <f>IF($G165="","",IF($C165=Listes!$B$38,IF('Frais Forfaitaires'!$E165&lt;=Listes!$B$59,('Frais Forfaitaires'!$E165*(VLOOKUP('Frais Forfaitaires'!$D165,Listes!$A$60:$E$66,2,FALSE))),IF('Frais Forfaitaires'!$E165&gt;Listes!$E$59,('Frais Forfaitaires'!$E165*(VLOOKUP('Frais Forfaitaires'!$D165,Listes!$A$60:$E$66,5,FALSE))),('Frais Forfaitaires'!$E165*(VLOOKUP('Frais Forfaitaires'!$D165,Listes!$A$60:$E$66,3,FALSE)))+(VLOOKUP('Frais Forfaitaires'!$D165,Listes!$A$60:$E$66,4,FALSE))))))</f>
        <v/>
      </c>
      <c r="K165" s="39" t="str">
        <f>IF($G165="","",IF($C165=Listes!$B$37,IF('Frais Forfaitaires'!$E165&lt;=Listes!$B$48,('Frais Forfaitaires'!$E165*(VLOOKUP('Frais Forfaitaires'!$D165,Listes!$A$49:$E$55,2,FALSE))),IF('Frais Forfaitaires'!$E165&gt;Listes!$D$48,('Frais Forfaitaires'!$E165*(VLOOKUP('Frais Forfaitaires'!$D165,Listes!$A$49:$E$55,5,FALSE))),('Frais Forfaitaires'!$E165*(VLOOKUP('Frais Forfaitaires'!$D165,Listes!$A$49:$E$55,3,FALSE)))+(VLOOKUP('Frais Forfaitaires'!$D165,Listes!$A$49:$E$55,4,FALSE))))))</f>
        <v/>
      </c>
      <c r="L165" s="39" t="str">
        <f>IF($G165="","",IF($C165=Listes!$B$40,Listes!$I$37,IF($C165=Listes!$B$41,(VLOOKUP('Frais Forfaitaires'!$F165,Listes!$E$37:$F$42,2,FALSE)),IF($C165=Listes!$B$39,IF('Frais Forfaitaires'!$E165&lt;=Listes!$A$70,'Frais Forfaitaires'!$E165*Listes!$A$71,IF('Frais Forfaitaires'!$E165&gt;Listes!$D$70,'Frais Forfaitaires'!$E165*Listes!$D$71,(('Frais Forfaitaires'!$E165*Listes!$B$71)+Listes!$C$71)))))))</f>
        <v/>
      </c>
      <c r="M165" s="40" t="str">
        <f t="shared" si="6"/>
        <v/>
      </c>
      <c r="N165" s="125"/>
    </row>
    <row r="166" spans="1:14" ht="20.100000000000001" customHeight="1" x14ac:dyDescent="0.25">
      <c r="A166" s="27">
        <v>161</v>
      </c>
      <c r="B166" s="118"/>
      <c r="C166" s="118"/>
      <c r="D166" s="118"/>
      <c r="E166" s="118"/>
      <c r="F166" s="118"/>
      <c r="G166" s="50" t="str">
        <f>IF(C166="","",IF(C166="","",(VLOOKUP(C166,Listes!$B$37:$C$41,2,FALSE))))</f>
        <v/>
      </c>
      <c r="H166" s="118" t="str">
        <f t="shared" si="5"/>
        <v/>
      </c>
      <c r="I166" s="40" t="str">
        <f>IF(G166="","",IF(G166="","",(VLOOKUP(G166,Listes!$C$37:$D$41,2,FALSE))))</f>
        <v/>
      </c>
      <c r="J166" s="39" t="str">
        <f>IF($G166="","",IF($C166=Listes!$B$38,IF('Frais Forfaitaires'!$E166&lt;=Listes!$B$59,('Frais Forfaitaires'!$E166*(VLOOKUP('Frais Forfaitaires'!$D166,Listes!$A$60:$E$66,2,FALSE))),IF('Frais Forfaitaires'!$E166&gt;Listes!$E$59,('Frais Forfaitaires'!$E166*(VLOOKUP('Frais Forfaitaires'!$D166,Listes!$A$60:$E$66,5,FALSE))),('Frais Forfaitaires'!$E166*(VLOOKUP('Frais Forfaitaires'!$D166,Listes!$A$60:$E$66,3,FALSE)))+(VLOOKUP('Frais Forfaitaires'!$D166,Listes!$A$60:$E$66,4,FALSE))))))</f>
        <v/>
      </c>
      <c r="K166" s="39" t="str">
        <f>IF($G166="","",IF($C166=Listes!$B$37,IF('Frais Forfaitaires'!$E166&lt;=Listes!$B$48,('Frais Forfaitaires'!$E166*(VLOOKUP('Frais Forfaitaires'!$D166,Listes!$A$49:$E$55,2,FALSE))),IF('Frais Forfaitaires'!$E166&gt;Listes!$D$48,('Frais Forfaitaires'!$E166*(VLOOKUP('Frais Forfaitaires'!$D166,Listes!$A$49:$E$55,5,FALSE))),('Frais Forfaitaires'!$E166*(VLOOKUP('Frais Forfaitaires'!$D166,Listes!$A$49:$E$55,3,FALSE)))+(VLOOKUP('Frais Forfaitaires'!$D166,Listes!$A$49:$E$55,4,FALSE))))))</f>
        <v/>
      </c>
      <c r="L166" s="39" t="str">
        <f>IF($G166="","",IF($C166=Listes!$B$40,Listes!$I$37,IF($C166=Listes!$B$41,(VLOOKUP('Frais Forfaitaires'!$F166,Listes!$E$37:$F$42,2,FALSE)),IF($C166=Listes!$B$39,IF('Frais Forfaitaires'!$E166&lt;=Listes!$A$70,'Frais Forfaitaires'!$E166*Listes!$A$71,IF('Frais Forfaitaires'!$E166&gt;Listes!$D$70,'Frais Forfaitaires'!$E166*Listes!$D$71,(('Frais Forfaitaires'!$E166*Listes!$B$71)+Listes!$C$71)))))))</f>
        <v/>
      </c>
      <c r="M166" s="40" t="str">
        <f t="shared" si="6"/>
        <v/>
      </c>
      <c r="N166" s="125"/>
    </row>
    <row r="167" spans="1:14" ht="20.100000000000001" customHeight="1" x14ac:dyDescent="0.25">
      <c r="A167" s="27">
        <v>162</v>
      </c>
      <c r="B167" s="118"/>
      <c r="C167" s="118"/>
      <c r="D167" s="118"/>
      <c r="E167" s="118"/>
      <c r="F167" s="118"/>
      <c r="G167" s="50" t="str">
        <f>IF(C167="","",IF(C167="","",(VLOOKUP(C167,Listes!$B$37:$C$41,2,FALSE))))</f>
        <v/>
      </c>
      <c r="H167" s="118" t="str">
        <f t="shared" si="5"/>
        <v/>
      </c>
      <c r="I167" s="40" t="str">
        <f>IF(G167="","",IF(G167="","",(VLOOKUP(G167,Listes!$C$37:$D$41,2,FALSE))))</f>
        <v/>
      </c>
      <c r="J167" s="39" t="str">
        <f>IF($G167="","",IF($C167=Listes!$B$38,IF('Frais Forfaitaires'!$E167&lt;=Listes!$B$59,('Frais Forfaitaires'!$E167*(VLOOKUP('Frais Forfaitaires'!$D167,Listes!$A$60:$E$66,2,FALSE))),IF('Frais Forfaitaires'!$E167&gt;Listes!$E$59,('Frais Forfaitaires'!$E167*(VLOOKUP('Frais Forfaitaires'!$D167,Listes!$A$60:$E$66,5,FALSE))),('Frais Forfaitaires'!$E167*(VLOOKUP('Frais Forfaitaires'!$D167,Listes!$A$60:$E$66,3,FALSE)))+(VLOOKUP('Frais Forfaitaires'!$D167,Listes!$A$60:$E$66,4,FALSE))))))</f>
        <v/>
      </c>
      <c r="K167" s="39" t="str">
        <f>IF($G167="","",IF($C167=Listes!$B$37,IF('Frais Forfaitaires'!$E167&lt;=Listes!$B$48,('Frais Forfaitaires'!$E167*(VLOOKUP('Frais Forfaitaires'!$D167,Listes!$A$49:$E$55,2,FALSE))),IF('Frais Forfaitaires'!$E167&gt;Listes!$D$48,('Frais Forfaitaires'!$E167*(VLOOKUP('Frais Forfaitaires'!$D167,Listes!$A$49:$E$55,5,FALSE))),('Frais Forfaitaires'!$E167*(VLOOKUP('Frais Forfaitaires'!$D167,Listes!$A$49:$E$55,3,FALSE)))+(VLOOKUP('Frais Forfaitaires'!$D167,Listes!$A$49:$E$55,4,FALSE))))))</f>
        <v/>
      </c>
      <c r="L167" s="39" t="str">
        <f>IF($G167="","",IF($C167=Listes!$B$40,Listes!$I$37,IF($C167=Listes!$B$41,(VLOOKUP('Frais Forfaitaires'!$F167,Listes!$E$37:$F$42,2,FALSE)),IF($C167=Listes!$B$39,IF('Frais Forfaitaires'!$E167&lt;=Listes!$A$70,'Frais Forfaitaires'!$E167*Listes!$A$71,IF('Frais Forfaitaires'!$E167&gt;Listes!$D$70,'Frais Forfaitaires'!$E167*Listes!$D$71,(('Frais Forfaitaires'!$E167*Listes!$B$71)+Listes!$C$71)))))))</f>
        <v/>
      </c>
      <c r="M167" s="40" t="str">
        <f t="shared" si="6"/>
        <v/>
      </c>
      <c r="N167" s="125"/>
    </row>
    <row r="168" spans="1:14" ht="20.100000000000001" customHeight="1" x14ac:dyDescent="0.25">
      <c r="A168" s="27">
        <v>163</v>
      </c>
      <c r="B168" s="118"/>
      <c r="C168" s="118"/>
      <c r="D168" s="118"/>
      <c r="E168" s="118"/>
      <c r="F168" s="118"/>
      <c r="G168" s="50" t="str">
        <f>IF(C168="","",IF(C168="","",(VLOOKUP(C168,Listes!$B$37:$C$41,2,FALSE))))</f>
        <v/>
      </c>
      <c r="H168" s="118" t="str">
        <f t="shared" si="5"/>
        <v/>
      </c>
      <c r="I168" s="40" t="str">
        <f>IF(G168="","",IF(G168="","",(VLOOKUP(G168,Listes!$C$37:$D$41,2,FALSE))))</f>
        <v/>
      </c>
      <c r="J168" s="39" t="str">
        <f>IF($G168="","",IF($C168=Listes!$B$38,IF('Frais Forfaitaires'!$E168&lt;=Listes!$B$59,('Frais Forfaitaires'!$E168*(VLOOKUP('Frais Forfaitaires'!$D168,Listes!$A$60:$E$66,2,FALSE))),IF('Frais Forfaitaires'!$E168&gt;Listes!$E$59,('Frais Forfaitaires'!$E168*(VLOOKUP('Frais Forfaitaires'!$D168,Listes!$A$60:$E$66,5,FALSE))),('Frais Forfaitaires'!$E168*(VLOOKUP('Frais Forfaitaires'!$D168,Listes!$A$60:$E$66,3,FALSE)))+(VLOOKUP('Frais Forfaitaires'!$D168,Listes!$A$60:$E$66,4,FALSE))))))</f>
        <v/>
      </c>
      <c r="K168" s="39" t="str">
        <f>IF($G168="","",IF($C168=Listes!$B$37,IF('Frais Forfaitaires'!$E168&lt;=Listes!$B$48,('Frais Forfaitaires'!$E168*(VLOOKUP('Frais Forfaitaires'!$D168,Listes!$A$49:$E$55,2,FALSE))),IF('Frais Forfaitaires'!$E168&gt;Listes!$D$48,('Frais Forfaitaires'!$E168*(VLOOKUP('Frais Forfaitaires'!$D168,Listes!$A$49:$E$55,5,FALSE))),('Frais Forfaitaires'!$E168*(VLOOKUP('Frais Forfaitaires'!$D168,Listes!$A$49:$E$55,3,FALSE)))+(VLOOKUP('Frais Forfaitaires'!$D168,Listes!$A$49:$E$55,4,FALSE))))))</f>
        <v/>
      </c>
      <c r="L168" s="39" t="str">
        <f>IF($G168="","",IF($C168=Listes!$B$40,Listes!$I$37,IF($C168=Listes!$B$41,(VLOOKUP('Frais Forfaitaires'!$F168,Listes!$E$37:$F$42,2,FALSE)),IF($C168=Listes!$B$39,IF('Frais Forfaitaires'!$E168&lt;=Listes!$A$70,'Frais Forfaitaires'!$E168*Listes!$A$71,IF('Frais Forfaitaires'!$E168&gt;Listes!$D$70,'Frais Forfaitaires'!$E168*Listes!$D$71,(('Frais Forfaitaires'!$E168*Listes!$B$71)+Listes!$C$71)))))))</f>
        <v/>
      </c>
      <c r="M168" s="40" t="str">
        <f t="shared" si="6"/>
        <v/>
      </c>
      <c r="N168" s="125"/>
    </row>
    <row r="169" spans="1:14" ht="20.100000000000001" customHeight="1" x14ac:dyDescent="0.25">
      <c r="A169" s="27">
        <v>164</v>
      </c>
      <c r="B169" s="118"/>
      <c r="C169" s="118"/>
      <c r="D169" s="118"/>
      <c r="E169" s="118"/>
      <c r="F169" s="118"/>
      <c r="G169" s="50" t="str">
        <f>IF(C169="","",IF(C169="","",(VLOOKUP(C169,Listes!$B$37:$C$41,2,FALSE))))</f>
        <v/>
      </c>
      <c r="H169" s="118" t="str">
        <f t="shared" si="5"/>
        <v/>
      </c>
      <c r="I169" s="40" t="str">
        <f>IF(G169="","",IF(G169="","",(VLOOKUP(G169,Listes!$C$37:$D$41,2,FALSE))))</f>
        <v/>
      </c>
      <c r="J169" s="39" t="str">
        <f>IF($G169="","",IF($C169=Listes!$B$38,IF('Frais Forfaitaires'!$E169&lt;=Listes!$B$59,('Frais Forfaitaires'!$E169*(VLOOKUP('Frais Forfaitaires'!$D169,Listes!$A$60:$E$66,2,FALSE))),IF('Frais Forfaitaires'!$E169&gt;Listes!$E$59,('Frais Forfaitaires'!$E169*(VLOOKUP('Frais Forfaitaires'!$D169,Listes!$A$60:$E$66,5,FALSE))),('Frais Forfaitaires'!$E169*(VLOOKUP('Frais Forfaitaires'!$D169,Listes!$A$60:$E$66,3,FALSE)))+(VLOOKUP('Frais Forfaitaires'!$D169,Listes!$A$60:$E$66,4,FALSE))))))</f>
        <v/>
      </c>
      <c r="K169" s="39" t="str">
        <f>IF($G169="","",IF($C169=Listes!$B$37,IF('Frais Forfaitaires'!$E169&lt;=Listes!$B$48,('Frais Forfaitaires'!$E169*(VLOOKUP('Frais Forfaitaires'!$D169,Listes!$A$49:$E$55,2,FALSE))),IF('Frais Forfaitaires'!$E169&gt;Listes!$D$48,('Frais Forfaitaires'!$E169*(VLOOKUP('Frais Forfaitaires'!$D169,Listes!$A$49:$E$55,5,FALSE))),('Frais Forfaitaires'!$E169*(VLOOKUP('Frais Forfaitaires'!$D169,Listes!$A$49:$E$55,3,FALSE)))+(VLOOKUP('Frais Forfaitaires'!$D169,Listes!$A$49:$E$55,4,FALSE))))))</f>
        <v/>
      </c>
      <c r="L169" s="39" t="str">
        <f>IF($G169="","",IF($C169=Listes!$B$40,Listes!$I$37,IF($C169=Listes!$B$41,(VLOOKUP('Frais Forfaitaires'!$F169,Listes!$E$37:$F$42,2,FALSE)),IF($C169=Listes!$B$39,IF('Frais Forfaitaires'!$E169&lt;=Listes!$A$70,'Frais Forfaitaires'!$E169*Listes!$A$71,IF('Frais Forfaitaires'!$E169&gt;Listes!$D$70,'Frais Forfaitaires'!$E169*Listes!$D$71,(('Frais Forfaitaires'!$E169*Listes!$B$71)+Listes!$C$71)))))))</f>
        <v/>
      </c>
      <c r="M169" s="40" t="str">
        <f t="shared" si="6"/>
        <v/>
      </c>
      <c r="N169" s="125"/>
    </row>
    <row r="170" spans="1:14" ht="20.100000000000001" customHeight="1" x14ac:dyDescent="0.25">
      <c r="A170" s="27">
        <v>165</v>
      </c>
      <c r="B170" s="118"/>
      <c r="C170" s="118"/>
      <c r="D170" s="118"/>
      <c r="E170" s="118"/>
      <c r="F170" s="118"/>
      <c r="G170" s="50" t="str">
        <f>IF(C170="","",IF(C170="","",(VLOOKUP(C170,Listes!$B$37:$C$41,2,FALSE))))</f>
        <v/>
      </c>
      <c r="H170" s="118" t="str">
        <f t="shared" si="5"/>
        <v/>
      </c>
      <c r="I170" s="40" t="str">
        <f>IF(G170="","",IF(G170="","",(VLOOKUP(G170,Listes!$C$37:$D$41,2,FALSE))))</f>
        <v/>
      </c>
      <c r="J170" s="39" t="str">
        <f>IF($G170="","",IF($C170=Listes!$B$38,IF('Frais Forfaitaires'!$E170&lt;=Listes!$B$59,('Frais Forfaitaires'!$E170*(VLOOKUP('Frais Forfaitaires'!$D170,Listes!$A$60:$E$66,2,FALSE))),IF('Frais Forfaitaires'!$E170&gt;Listes!$E$59,('Frais Forfaitaires'!$E170*(VLOOKUP('Frais Forfaitaires'!$D170,Listes!$A$60:$E$66,5,FALSE))),('Frais Forfaitaires'!$E170*(VLOOKUP('Frais Forfaitaires'!$D170,Listes!$A$60:$E$66,3,FALSE)))+(VLOOKUP('Frais Forfaitaires'!$D170,Listes!$A$60:$E$66,4,FALSE))))))</f>
        <v/>
      </c>
      <c r="K170" s="39" t="str">
        <f>IF($G170="","",IF($C170=Listes!$B$37,IF('Frais Forfaitaires'!$E170&lt;=Listes!$B$48,('Frais Forfaitaires'!$E170*(VLOOKUP('Frais Forfaitaires'!$D170,Listes!$A$49:$E$55,2,FALSE))),IF('Frais Forfaitaires'!$E170&gt;Listes!$D$48,('Frais Forfaitaires'!$E170*(VLOOKUP('Frais Forfaitaires'!$D170,Listes!$A$49:$E$55,5,FALSE))),('Frais Forfaitaires'!$E170*(VLOOKUP('Frais Forfaitaires'!$D170,Listes!$A$49:$E$55,3,FALSE)))+(VLOOKUP('Frais Forfaitaires'!$D170,Listes!$A$49:$E$55,4,FALSE))))))</f>
        <v/>
      </c>
      <c r="L170" s="39" t="str">
        <f>IF($G170="","",IF($C170=Listes!$B$40,Listes!$I$37,IF($C170=Listes!$B$41,(VLOOKUP('Frais Forfaitaires'!$F170,Listes!$E$37:$F$42,2,FALSE)),IF($C170=Listes!$B$39,IF('Frais Forfaitaires'!$E170&lt;=Listes!$A$70,'Frais Forfaitaires'!$E170*Listes!$A$71,IF('Frais Forfaitaires'!$E170&gt;Listes!$D$70,'Frais Forfaitaires'!$E170*Listes!$D$71,(('Frais Forfaitaires'!$E170*Listes!$B$71)+Listes!$C$71)))))))</f>
        <v/>
      </c>
      <c r="M170" s="40" t="str">
        <f t="shared" si="6"/>
        <v/>
      </c>
      <c r="N170" s="125"/>
    </row>
    <row r="171" spans="1:14" ht="20.100000000000001" customHeight="1" x14ac:dyDescent="0.25">
      <c r="A171" s="27">
        <v>166</v>
      </c>
      <c r="B171" s="118"/>
      <c r="C171" s="118"/>
      <c r="D171" s="118"/>
      <c r="E171" s="118"/>
      <c r="F171" s="118"/>
      <c r="G171" s="50" t="str">
        <f>IF(C171="","",IF(C171="","",(VLOOKUP(C171,Listes!$B$37:$C$41,2,FALSE))))</f>
        <v/>
      </c>
      <c r="H171" s="118" t="str">
        <f t="shared" si="5"/>
        <v/>
      </c>
      <c r="I171" s="40" t="str">
        <f>IF(G171="","",IF(G171="","",(VLOOKUP(G171,Listes!$C$37:$D$41,2,FALSE))))</f>
        <v/>
      </c>
      <c r="J171" s="39" t="str">
        <f>IF($G171="","",IF($C171=Listes!$B$38,IF('Frais Forfaitaires'!$E171&lt;=Listes!$B$59,('Frais Forfaitaires'!$E171*(VLOOKUP('Frais Forfaitaires'!$D171,Listes!$A$60:$E$66,2,FALSE))),IF('Frais Forfaitaires'!$E171&gt;Listes!$E$59,('Frais Forfaitaires'!$E171*(VLOOKUP('Frais Forfaitaires'!$D171,Listes!$A$60:$E$66,5,FALSE))),('Frais Forfaitaires'!$E171*(VLOOKUP('Frais Forfaitaires'!$D171,Listes!$A$60:$E$66,3,FALSE)))+(VLOOKUP('Frais Forfaitaires'!$D171,Listes!$A$60:$E$66,4,FALSE))))))</f>
        <v/>
      </c>
      <c r="K171" s="39" t="str">
        <f>IF($G171="","",IF($C171=Listes!$B$37,IF('Frais Forfaitaires'!$E171&lt;=Listes!$B$48,('Frais Forfaitaires'!$E171*(VLOOKUP('Frais Forfaitaires'!$D171,Listes!$A$49:$E$55,2,FALSE))),IF('Frais Forfaitaires'!$E171&gt;Listes!$D$48,('Frais Forfaitaires'!$E171*(VLOOKUP('Frais Forfaitaires'!$D171,Listes!$A$49:$E$55,5,FALSE))),('Frais Forfaitaires'!$E171*(VLOOKUP('Frais Forfaitaires'!$D171,Listes!$A$49:$E$55,3,FALSE)))+(VLOOKUP('Frais Forfaitaires'!$D171,Listes!$A$49:$E$55,4,FALSE))))))</f>
        <v/>
      </c>
      <c r="L171" s="39" t="str">
        <f>IF($G171="","",IF($C171=Listes!$B$40,Listes!$I$37,IF($C171=Listes!$B$41,(VLOOKUP('Frais Forfaitaires'!$F171,Listes!$E$37:$F$42,2,FALSE)),IF($C171=Listes!$B$39,IF('Frais Forfaitaires'!$E171&lt;=Listes!$A$70,'Frais Forfaitaires'!$E171*Listes!$A$71,IF('Frais Forfaitaires'!$E171&gt;Listes!$D$70,'Frais Forfaitaires'!$E171*Listes!$D$71,(('Frais Forfaitaires'!$E171*Listes!$B$71)+Listes!$C$71)))))))</f>
        <v/>
      </c>
      <c r="M171" s="40" t="str">
        <f t="shared" si="6"/>
        <v/>
      </c>
      <c r="N171" s="125"/>
    </row>
    <row r="172" spans="1:14" ht="20.100000000000001" customHeight="1" x14ac:dyDescent="0.25">
      <c r="A172" s="27">
        <v>167</v>
      </c>
      <c r="B172" s="118"/>
      <c r="C172" s="118"/>
      <c r="D172" s="118"/>
      <c r="E172" s="118"/>
      <c r="F172" s="118"/>
      <c r="G172" s="50" t="str">
        <f>IF(C172="","",IF(C172="","",(VLOOKUP(C172,Listes!$B$37:$C$41,2,FALSE))))</f>
        <v/>
      </c>
      <c r="H172" s="118" t="str">
        <f t="shared" si="5"/>
        <v/>
      </c>
      <c r="I172" s="40" t="str">
        <f>IF(G172="","",IF(G172="","",(VLOOKUP(G172,Listes!$C$37:$D$41,2,FALSE))))</f>
        <v/>
      </c>
      <c r="J172" s="39" t="str">
        <f>IF($G172="","",IF($C172=Listes!$B$38,IF('Frais Forfaitaires'!$E172&lt;=Listes!$B$59,('Frais Forfaitaires'!$E172*(VLOOKUP('Frais Forfaitaires'!$D172,Listes!$A$60:$E$66,2,FALSE))),IF('Frais Forfaitaires'!$E172&gt;Listes!$E$59,('Frais Forfaitaires'!$E172*(VLOOKUP('Frais Forfaitaires'!$D172,Listes!$A$60:$E$66,5,FALSE))),('Frais Forfaitaires'!$E172*(VLOOKUP('Frais Forfaitaires'!$D172,Listes!$A$60:$E$66,3,FALSE)))+(VLOOKUP('Frais Forfaitaires'!$D172,Listes!$A$60:$E$66,4,FALSE))))))</f>
        <v/>
      </c>
      <c r="K172" s="39" t="str">
        <f>IF($G172="","",IF($C172=Listes!$B$37,IF('Frais Forfaitaires'!$E172&lt;=Listes!$B$48,('Frais Forfaitaires'!$E172*(VLOOKUP('Frais Forfaitaires'!$D172,Listes!$A$49:$E$55,2,FALSE))),IF('Frais Forfaitaires'!$E172&gt;Listes!$D$48,('Frais Forfaitaires'!$E172*(VLOOKUP('Frais Forfaitaires'!$D172,Listes!$A$49:$E$55,5,FALSE))),('Frais Forfaitaires'!$E172*(VLOOKUP('Frais Forfaitaires'!$D172,Listes!$A$49:$E$55,3,FALSE)))+(VLOOKUP('Frais Forfaitaires'!$D172,Listes!$A$49:$E$55,4,FALSE))))))</f>
        <v/>
      </c>
      <c r="L172" s="39" t="str">
        <f>IF($G172="","",IF($C172=Listes!$B$40,Listes!$I$37,IF($C172=Listes!$B$41,(VLOOKUP('Frais Forfaitaires'!$F172,Listes!$E$37:$F$42,2,FALSE)),IF($C172=Listes!$B$39,IF('Frais Forfaitaires'!$E172&lt;=Listes!$A$70,'Frais Forfaitaires'!$E172*Listes!$A$71,IF('Frais Forfaitaires'!$E172&gt;Listes!$D$70,'Frais Forfaitaires'!$E172*Listes!$D$71,(('Frais Forfaitaires'!$E172*Listes!$B$71)+Listes!$C$71)))))))</f>
        <v/>
      </c>
      <c r="M172" s="40" t="str">
        <f t="shared" si="6"/>
        <v/>
      </c>
      <c r="N172" s="125"/>
    </row>
    <row r="173" spans="1:14" ht="20.100000000000001" customHeight="1" x14ac:dyDescent="0.25">
      <c r="A173" s="27">
        <v>168</v>
      </c>
      <c r="B173" s="118"/>
      <c r="C173" s="118"/>
      <c r="D173" s="118"/>
      <c r="E173" s="118"/>
      <c r="F173" s="118"/>
      <c r="G173" s="50" t="str">
        <f>IF(C173="","",IF(C173="","",(VLOOKUP(C173,Listes!$B$37:$C$41,2,FALSE))))</f>
        <v/>
      </c>
      <c r="H173" s="118" t="str">
        <f t="shared" si="5"/>
        <v/>
      </c>
      <c r="I173" s="40" t="str">
        <f>IF(G173="","",IF(G173="","",(VLOOKUP(G173,Listes!$C$37:$D$41,2,FALSE))))</f>
        <v/>
      </c>
      <c r="J173" s="39" t="str">
        <f>IF($G173="","",IF($C173=Listes!$B$38,IF('Frais Forfaitaires'!$E173&lt;=Listes!$B$59,('Frais Forfaitaires'!$E173*(VLOOKUP('Frais Forfaitaires'!$D173,Listes!$A$60:$E$66,2,FALSE))),IF('Frais Forfaitaires'!$E173&gt;Listes!$E$59,('Frais Forfaitaires'!$E173*(VLOOKUP('Frais Forfaitaires'!$D173,Listes!$A$60:$E$66,5,FALSE))),('Frais Forfaitaires'!$E173*(VLOOKUP('Frais Forfaitaires'!$D173,Listes!$A$60:$E$66,3,FALSE)))+(VLOOKUP('Frais Forfaitaires'!$D173,Listes!$A$60:$E$66,4,FALSE))))))</f>
        <v/>
      </c>
      <c r="K173" s="39" t="str">
        <f>IF($G173="","",IF($C173=Listes!$B$37,IF('Frais Forfaitaires'!$E173&lt;=Listes!$B$48,('Frais Forfaitaires'!$E173*(VLOOKUP('Frais Forfaitaires'!$D173,Listes!$A$49:$E$55,2,FALSE))),IF('Frais Forfaitaires'!$E173&gt;Listes!$D$48,('Frais Forfaitaires'!$E173*(VLOOKUP('Frais Forfaitaires'!$D173,Listes!$A$49:$E$55,5,FALSE))),('Frais Forfaitaires'!$E173*(VLOOKUP('Frais Forfaitaires'!$D173,Listes!$A$49:$E$55,3,FALSE)))+(VLOOKUP('Frais Forfaitaires'!$D173,Listes!$A$49:$E$55,4,FALSE))))))</f>
        <v/>
      </c>
      <c r="L173" s="39" t="str">
        <f>IF($G173="","",IF($C173=Listes!$B$40,Listes!$I$37,IF($C173=Listes!$B$41,(VLOOKUP('Frais Forfaitaires'!$F173,Listes!$E$37:$F$42,2,FALSE)),IF($C173=Listes!$B$39,IF('Frais Forfaitaires'!$E173&lt;=Listes!$A$70,'Frais Forfaitaires'!$E173*Listes!$A$71,IF('Frais Forfaitaires'!$E173&gt;Listes!$D$70,'Frais Forfaitaires'!$E173*Listes!$D$71,(('Frais Forfaitaires'!$E173*Listes!$B$71)+Listes!$C$71)))))))</f>
        <v/>
      </c>
      <c r="M173" s="40" t="str">
        <f t="shared" si="6"/>
        <v/>
      </c>
      <c r="N173" s="125"/>
    </row>
    <row r="174" spans="1:14" ht="20.100000000000001" customHeight="1" x14ac:dyDescent="0.25">
      <c r="A174" s="27">
        <v>169</v>
      </c>
      <c r="B174" s="118"/>
      <c r="C174" s="118"/>
      <c r="D174" s="118"/>
      <c r="E174" s="118"/>
      <c r="F174" s="118"/>
      <c r="G174" s="50" t="str">
        <f>IF(C174="","",IF(C174="","",(VLOOKUP(C174,Listes!$B$37:$C$41,2,FALSE))))</f>
        <v/>
      </c>
      <c r="H174" s="118" t="str">
        <f t="shared" si="5"/>
        <v/>
      </c>
      <c r="I174" s="40" t="str">
        <f>IF(G174="","",IF(G174="","",(VLOOKUP(G174,Listes!$C$37:$D$41,2,FALSE))))</f>
        <v/>
      </c>
      <c r="J174" s="39" t="str">
        <f>IF($G174="","",IF($C174=Listes!$B$38,IF('Frais Forfaitaires'!$E174&lt;=Listes!$B$59,('Frais Forfaitaires'!$E174*(VLOOKUP('Frais Forfaitaires'!$D174,Listes!$A$60:$E$66,2,FALSE))),IF('Frais Forfaitaires'!$E174&gt;Listes!$E$59,('Frais Forfaitaires'!$E174*(VLOOKUP('Frais Forfaitaires'!$D174,Listes!$A$60:$E$66,5,FALSE))),('Frais Forfaitaires'!$E174*(VLOOKUP('Frais Forfaitaires'!$D174,Listes!$A$60:$E$66,3,FALSE)))+(VLOOKUP('Frais Forfaitaires'!$D174,Listes!$A$60:$E$66,4,FALSE))))))</f>
        <v/>
      </c>
      <c r="K174" s="39" t="str">
        <f>IF($G174="","",IF($C174=Listes!$B$37,IF('Frais Forfaitaires'!$E174&lt;=Listes!$B$48,('Frais Forfaitaires'!$E174*(VLOOKUP('Frais Forfaitaires'!$D174,Listes!$A$49:$E$55,2,FALSE))),IF('Frais Forfaitaires'!$E174&gt;Listes!$D$48,('Frais Forfaitaires'!$E174*(VLOOKUP('Frais Forfaitaires'!$D174,Listes!$A$49:$E$55,5,FALSE))),('Frais Forfaitaires'!$E174*(VLOOKUP('Frais Forfaitaires'!$D174,Listes!$A$49:$E$55,3,FALSE)))+(VLOOKUP('Frais Forfaitaires'!$D174,Listes!$A$49:$E$55,4,FALSE))))))</f>
        <v/>
      </c>
      <c r="L174" s="39" t="str">
        <f>IF($G174="","",IF($C174=Listes!$B$40,Listes!$I$37,IF($C174=Listes!$B$41,(VLOOKUP('Frais Forfaitaires'!$F174,Listes!$E$37:$F$42,2,FALSE)),IF($C174=Listes!$B$39,IF('Frais Forfaitaires'!$E174&lt;=Listes!$A$70,'Frais Forfaitaires'!$E174*Listes!$A$71,IF('Frais Forfaitaires'!$E174&gt;Listes!$D$70,'Frais Forfaitaires'!$E174*Listes!$D$71,(('Frais Forfaitaires'!$E174*Listes!$B$71)+Listes!$C$71)))))))</f>
        <v/>
      </c>
      <c r="M174" s="40" t="str">
        <f t="shared" si="6"/>
        <v/>
      </c>
      <c r="N174" s="125"/>
    </row>
    <row r="175" spans="1:14" ht="20.100000000000001" customHeight="1" x14ac:dyDescent="0.25">
      <c r="A175" s="27">
        <v>170</v>
      </c>
      <c r="B175" s="118"/>
      <c r="C175" s="118"/>
      <c r="D175" s="118"/>
      <c r="E175" s="118"/>
      <c r="F175" s="118"/>
      <c r="G175" s="50" t="str">
        <f>IF(C175="","",IF(C175="","",(VLOOKUP(C175,Listes!$B$37:$C$41,2,FALSE))))</f>
        <v/>
      </c>
      <c r="H175" s="118" t="str">
        <f t="shared" si="5"/>
        <v/>
      </c>
      <c r="I175" s="40" t="str">
        <f>IF(G175="","",IF(G175="","",(VLOOKUP(G175,Listes!$C$37:$D$41,2,FALSE))))</f>
        <v/>
      </c>
      <c r="J175" s="39" t="str">
        <f>IF($G175="","",IF($C175=Listes!$B$38,IF('Frais Forfaitaires'!$E175&lt;=Listes!$B$59,('Frais Forfaitaires'!$E175*(VLOOKUP('Frais Forfaitaires'!$D175,Listes!$A$60:$E$66,2,FALSE))),IF('Frais Forfaitaires'!$E175&gt;Listes!$E$59,('Frais Forfaitaires'!$E175*(VLOOKUP('Frais Forfaitaires'!$D175,Listes!$A$60:$E$66,5,FALSE))),('Frais Forfaitaires'!$E175*(VLOOKUP('Frais Forfaitaires'!$D175,Listes!$A$60:$E$66,3,FALSE)))+(VLOOKUP('Frais Forfaitaires'!$D175,Listes!$A$60:$E$66,4,FALSE))))))</f>
        <v/>
      </c>
      <c r="K175" s="39" t="str">
        <f>IF($G175="","",IF($C175=Listes!$B$37,IF('Frais Forfaitaires'!$E175&lt;=Listes!$B$48,('Frais Forfaitaires'!$E175*(VLOOKUP('Frais Forfaitaires'!$D175,Listes!$A$49:$E$55,2,FALSE))),IF('Frais Forfaitaires'!$E175&gt;Listes!$D$48,('Frais Forfaitaires'!$E175*(VLOOKUP('Frais Forfaitaires'!$D175,Listes!$A$49:$E$55,5,FALSE))),('Frais Forfaitaires'!$E175*(VLOOKUP('Frais Forfaitaires'!$D175,Listes!$A$49:$E$55,3,FALSE)))+(VLOOKUP('Frais Forfaitaires'!$D175,Listes!$A$49:$E$55,4,FALSE))))))</f>
        <v/>
      </c>
      <c r="L175" s="39" t="str">
        <f>IF($G175="","",IF($C175=Listes!$B$40,Listes!$I$37,IF($C175=Listes!$B$41,(VLOOKUP('Frais Forfaitaires'!$F175,Listes!$E$37:$F$42,2,FALSE)),IF($C175=Listes!$B$39,IF('Frais Forfaitaires'!$E175&lt;=Listes!$A$70,'Frais Forfaitaires'!$E175*Listes!$A$71,IF('Frais Forfaitaires'!$E175&gt;Listes!$D$70,'Frais Forfaitaires'!$E175*Listes!$D$71,(('Frais Forfaitaires'!$E175*Listes!$B$71)+Listes!$C$71)))))))</f>
        <v/>
      </c>
      <c r="M175" s="40" t="str">
        <f t="shared" si="6"/>
        <v/>
      </c>
      <c r="N175" s="125"/>
    </row>
    <row r="176" spans="1:14" ht="20.100000000000001" customHeight="1" x14ac:dyDescent="0.25">
      <c r="A176" s="27">
        <v>171</v>
      </c>
      <c r="B176" s="118"/>
      <c r="C176" s="118"/>
      <c r="D176" s="118"/>
      <c r="E176" s="118"/>
      <c r="F176" s="118"/>
      <c r="G176" s="50" t="str">
        <f>IF(C176="","",IF(C176="","",(VLOOKUP(C176,Listes!$B$37:$C$41,2,FALSE))))</f>
        <v/>
      </c>
      <c r="H176" s="118" t="str">
        <f t="shared" si="5"/>
        <v/>
      </c>
      <c r="I176" s="40" t="str">
        <f>IF(G176="","",IF(G176="","",(VLOOKUP(G176,Listes!$C$37:$D$41,2,FALSE))))</f>
        <v/>
      </c>
      <c r="J176" s="39" t="str">
        <f>IF($G176="","",IF($C176=Listes!$B$38,IF('Frais Forfaitaires'!$E176&lt;=Listes!$B$59,('Frais Forfaitaires'!$E176*(VLOOKUP('Frais Forfaitaires'!$D176,Listes!$A$60:$E$66,2,FALSE))),IF('Frais Forfaitaires'!$E176&gt;Listes!$E$59,('Frais Forfaitaires'!$E176*(VLOOKUP('Frais Forfaitaires'!$D176,Listes!$A$60:$E$66,5,FALSE))),('Frais Forfaitaires'!$E176*(VLOOKUP('Frais Forfaitaires'!$D176,Listes!$A$60:$E$66,3,FALSE)))+(VLOOKUP('Frais Forfaitaires'!$D176,Listes!$A$60:$E$66,4,FALSE))))))</f>
        <v/>
      </c>
      <c r="K176" s="39" t="str">
        <f>IF($G176="","",IF($C176=Listes!$B$37,IF('Frais Forfaitaires'!$E176&lt;=Listes!$B$48,('Frais Forfaitaires'!$E176*(VLOOKUP('Frais Forfaitaires'!$D176,Listes!$A$49:$E$55,2,FALSE))),IF('Frais Forfaitaires'!$E176&gt;Listes!$D$48,('Frais Forfaitaires'!$E176*(VLOOKUP('Frais Forfaitaires'!$D176,Listes!$A$49:$E$55,5,FALSE))),('Frais Forfaitaires'!$E176*(VLOOKUP('Frais Forfaitaires'!$D176,Listes!$A$49:$E$55,3,FALSE)))+(VLOOKUP('Frais Forfaitaires'!$D176,Listes!$A$49:$E$55,4,FALSE))))))</f>
        <v/>
      </c>
      <c r="L176" s="39" t="str">
        <f>IF($G176="","",IF($C176=Listes!$B$40,Listes!$I$37,IF($C176=Listes!$B$41,(VLOOKUP('Frais Forfaitaires'!$F176,Listes!$E$37:$F$42,2,FALSE)),IF($C176=Listes!$B$39,IF('Frais Forfaitaires'!$E176&lt;=Listes!$A$70,'Frais Forfaitaires'!$E176*Listes!$A$71,IF('Frais Forfaitaires'!$E176&gt;Listes!$D$70,'Frais Forfaitaires'!$E176*Listes!$D$71,(('Frais Forfaitaires'!$E176*Listes!$B$71)+Listes!$C$71)))))))</f>
        <v/>
      </c>
      <c r="M176" s="40" t="str">
        <f t="shared" si="6"/>
        <v/>
      </c>
      <c r="N176" s="125"/>
    </row>
    <row r="177" spans="1:14" ht="20.100000000000001" customHeight="1" x14ac:dyDescent="0.25">
      <c r="A177" s="27">
        <v>172</v>
      </c>
      <c r="B177" s="118"/>
      <c r="C177" s="118"/>
      <c r="D177" s="118"/>
      <c r="E177" s="118"/>
      <c r="F177" s="118"/>
      <c r="G177" s="50" t="str">
        <f>IF(C177="","",IF(C177="","",(VLOOKUP(C177,Listes!$B$37:$C$41,2,FALSE))))</f>
        <v/>
      </c>
      <c r="H177" s="118" t="str">
        <f t="shared" si="5"/>
        <v/>
      </c>
      <c r="I177" s="40" t="str">
        <f>IF(G177="","",IF(G177="","",(VLOOKUP(G177,Listes!$C$37:$D$41,2,FALSE))))</f>
        <v/>
      </c>
      <c r="J177" s="39" t="str">
        <f>IF($G177="","",IF($C177=Listes!$B$38,IF('Frais Forfaitaires'!$E177&lt;=Listes!$B$59,('Frais Forfaitaires'!$E177*(VLOOKUP('Frais Forfaitaires'!$D177,Listes!$A$60:$E$66,2,FALSE))),IF('Frais Forfaitaires'!$E177&gt;Listes!$E$59,('Frais Forfaitaires'!$E177*(VLOOKUP('Frais Forfaitaires'!$D177,Listes!$A$60:$E$66,5,FALSE))),('Frais Forfaitaires'!$E177*(VLOOKUP('Frais Forfaitaires'!$D177,Listes!$A$60:$E$66,3,FALSE)))+(VLOOKUP('Frais Forfaitaires'!$D177,Listes!$A$60:$E$66,4,FALSE))))))</f>
        <v/>
      </c>
      <c r="K177" s="39" t="str">
        <f>IF($G177="","",IF($C177=Listes!$B$37,IF('Frais Forfaitaires'!$E177&lt;=Listes!$B$48,('Frais Forfaitaires'!$E177*(VLOOKUP('Frais Forfaitaires'!$D177,Listes!$A$49:$E$55,2,FALSE))),IF('Frais Forfaitaires'!$E177&gt;Listes!$D$48,('Frais Forfaitaires'!$E177*(VLOOKUP('Frais Forfaitaires'!$D177,Listes!$A$49:$E$55,5,FALSE))),('Frais Forfaitaires'!$E177*(VLOOKUP('Frais Forfaitaires'!$D177,Listes!$A$49:$E$55,3,FALSE)))+(VLOOKUP('Frais Forfaitaires'!$D177,Listes!$A$49:$E$55,4,FALSE))))))</f>
        <v/>
      </c>
      <c r="L177" s="39" t="str">
        <f>IF($G177="","",IF($C177=Listes!$B$40,Listes!$I$37,IF($C177=Listes!$B$41,(VLOOKUP('Frais Forfaitaires'!$F177,Listes!$E$37:$F$42,2,FALSE)),IF($C177=Listes!$B$39,IF('Frais Forfaitaires'!$E177&lt;=Listes!$A$70,'Frais Forfaitaires'!$E177*Listes!$A$71,IF('Frais Forfaitaires'!$E177&gt;Listes!$D$70,'Frais Forfaitaires'!$E177*Listes!$D$71,(('Frais Forfaitaires'!$E177*Listes!$B$71)+Listes!$C$71)))))))</f>
        <v/>
      </c>
      <c r="M177" s="40" t="str">
        <f t="shared" si="6"/>
        <v/>
      </c>
      <c r="N177" s="125"/>
    </row>
    <row r="178" spans="1:14" ht="20.100000000000001" customHeight="1" x14ac:dyDescent="0.25">
      <c r="A178" s="27">
        <v>173</v>
      </c>
      <c r="B178" s="118"/>
      <c r="C178" s="118"/>
      <c r="D178" s="118"/>
      <c r="E178" s="118"/>
      <c r="F178" s="118"/>
      <c r="G178" s="50" t="str">
        <f>IF(C178="","",IF(C178="","",(VLOOKUP(C178,Listes!$B$37:$C$41,2,FALSE))))</f>
        <v/>
      </c>
      <c r="H178" s="118" t="str">
        <f t="shared" si="5"/>
        <v/>
      </c>
      <c r="I178" s="40" t="str">
        <f>IF(G178="","",IF(G178="","",(VLOOKUP(G178,Listes!$C$37:$D$41,2,FALSE))))</f>
        <v/>
      </c>
      <c r="J178" s="39" t="str">
        <f>IF($G178="","",IF($C178=Listes!$B$38,IF('Frais Forfaitaires'!$E178&lt;=Listes!$B$59,('Frais Forfaitaires'!$E178*(VLOOKUP('Frais Forfaitaires'!$D178,Listes!$A$60:$E$66,2,FALSE))),IF('Frais Forfaitaires'!$E178&gt;Listes!$E$59,('Frais Forfaitaires'!$E178*(VLOOKUP('Frais Forfaitaires'!$D178,Listes!$A$60:$E$66,5,FALSE))),('Frais Forfaitaires'!$E178*(VLOOKUP('Frais Forfaitaires'!$D178,Listes!$A$60:$E$66,3,FALSE)))+(VLOOKUP('Frais Forfaitaires'!$D178,Listes!$A$60:$E$66,4,FALSE))))))</f>
        <v/>
      </c>
      <c r="K178" s="39" t="str">
        <f>IF($G178="","",IF($C178=Listes!$B$37,IF('Frais Forfaitaires'!$E178&lt;=Listes!$B$48,('Frais Forfaitaires'!$E178*(VLOOKUP('Frais Forfaitaires'!$D178,Listes!$A$49:$E$55,2,FALSE))),IF('Frais Forfaitaires'!$E178&gt;Listes!$D$48,('Frais Forfaitaires'!$E178*(VLOOKUP('Frais Forfaitaires'!$D178,Listes!$A$49:$E$55,5,FALSE))),('Frais Forfaitaires'!$E178*(VLOOKUP('Frais Forfaitaires'!$D178,Listes!$A$49:$E$55,3,FALSE)))+(VLOOKUP('Frais Forfaitaires'!$D178,Listes!$A$49:$E$55,4,FALSE))))))</f>
        <v/>
      </c>
      <c r="L178" s="39" t="str">
        <f>IF($G178="","",IF($C178=Listes!$B$40,Listes!$I$37,IF($C178=Listes!$B$41,(VLOOKUP('Frais Forfaitaires'!$F178,Listes!$E$37:$F$42,2,FALSE)),IF($C178=Listes!$B$39,IF('Frais Forfaitaires'!$E178&lt;=Listes!$A$70,'Frais Forfaitaires'!$E178*Listes!$A$71,IF('Frais Forfaitaires'!$E178&gt;Listes!$D$70,'Frais Forfaitaires'!$E178*Listes!$D$71,(('Frais Forfaitaires'!$E178*Listes!$B$71)+Listes!$C$71)))))))</f>
        <v/>
      </c>
      <c r="M178" s="40" t="str">
        <f t="shared" si="6"/>
        <v/>
      </c>
      <c r="N178" s="125"/>
    </row>
    <row r="179" spans="1:14" ht="20.100000000000001" customHeight="1" x14ac:dyDescent="0.25">
      <c r="A179" s="27">
        <v>174</v>
      </c>
      <c r="B179" s="118"/>
      <c r="C179" s="118"/>
      <c r="D179" s="118"/>
      <c r="E179" s="118"/>
      <c r="F179" s="118"/>
      <c r="G179" s="50" t="str">
        <f>IF(C179="","",IF(C179="","",(VLOOKUP(C179,Listes!$B$37:$C$41,2,FALSE))))</f>
        <v/>
      </c>
      <c r="H179" s="118" t="str">
        <f t="shared" si="5"/>
        <v/>
      </c>
      <c r="I179" s="40" t="str">
        <f>IF(G179="","",IF(G179="","",(VLOOKUP(G179,Listes!$C$37:$D$41,2,FALSE))))</f>
        <v/>
      </c>
      <c r="J179" s="39" t="str">
        <f>IF($G179="","",IF($C179=Listes!$B$38,IF('Frais Forfaitaires'!$E179&lt;=Listes!$B$59,('Frais Forfaitaires'!$E179*(VLOOKUP('Frais Forfaitaires'!$D179,Listes!$A$60:$E$66,2,FALSE))),IF('Frais Forfaitaires'!$E179&gt;Listes!$E$59,('Frais Forfaitaires'!$E179*(VLOOKUP('Frais Forfaitaires'!$D179,Listes!$A$60:$E$66,5,FALSE))),('Frais Forfaitaires'!$E179*(VLOOKUP('Frais Forfaitaires'!$D179,Listes!$A$60:$E$66,3,FALSE)))+(VLOOKUP('Frais Forfaitaires'!$D179,Listes!$A$60:$E$66,4,FALSE))))))</f>
        <v/>
      </c>
      <c r="K179" s="39" t="str">
        <f>IF($G179="","",IF($C179=Listes!$B$37,IF('Frais Forfaitaires'!$E179&lt;=Listes!$B$48,('Frais Forfaitaires'!$E179*(VLOOKUP('Frais Forfaitaires'!$D179,Listes!$A$49:$E$55,2,FALSE))),IF('Frais Forfaitaires'!$E179&gt;Listes!$D$48,('Frais Forfaitaires'!$E179*(VLOOKUP('Frais Forfaitaires'!$D179,Listes!$A$49:$E$55,5,FALSE))),('Frais Forfaitaires'!$E179*(VLOOKUP('Frais Forfaitaires'!$D179,Listes!$A$49:$E$55,3,FALSE)))+(VLOOKUP('Frais Forfaitaires'!$D179,Listes!$A$49:$E$55,4,FALSE))))))</f>
        <v/>
      </c>
      <c r="L179" s="39" t="str">
        <f>IF($G179="","",IF($C179=Listes!$B$40,Listes!$I$37,IF($C179=Listes!$B$41,(VLOOKUP('Frais Forfaitaires'!$F179,Listes!$E$37:$F$42,2,FALSE)),IF($C179=Listes!$B$39,IF('Frais Forfaitaires'!$E179&lt;=Listes!$A$70,'Frais Forfaitaires'!$E179*Listes!$A$71,IF('Frais Forfaitaires'!$E179&gt;Listes!$D$70,'Frais Forfaitaires'!$E179*Listes!$D$71,(('Frais Forfaitaires'!$E179*Listes!$B$71)+Listes!$C$71)))))))</f>
        <v/>
      </c>
      <c r="M179" s="40" t="str">
        <f t="shared" si="6"/>
        <v/>
      </c>
      <c r="N179" s="125"/>
    </row>
    <row r="180" spans="1:14" ht="20.100000000000001" customHeight="1" x14ac:dyDescent="0.25">
      <c r="A180" s="27">
        <v>175</v>
      </c>
      <c r="B180" s="118"/>
      <c r="C180" s="118"/>
      <c r="D180" s="118"/>
      <c r="E180" s="118"/>
      <c r="F180" s="118"/>
      <c r="G180" s="50" t="str">
        <f>IF(C180="","",IF(C180="","",(VLOOKUP(C180,Listes!$B$37:$C$41,2,FALSE))))</f>
        <v/>
      </c>
      <c r="H180" s="118" t="str">
        <f t="shared" si="5"/>
        <v/>
      </c>
      <c r="I180" s="40" t="str">
        <f>IF(G180="","",IF(G180="","",(VLOOKUP(G180,Listes!$C$37:$D$41,2,FALSE))))</f>
        <v/>
      </c>
      <c r="J180" s="39" t="str">
        <f>IF($G180="","",IF($C180=Listes!$B$38,IF('Frais Forfaitaires'!$E180&lt;=Listes!$B$59,('Frais Forfaitaires'!$E180*(VLOOKUP('Frais Forfaitaires'!$D180,Listes!$A$60:$E$66,2,FALSE))),IF('Frais Forfaitaires'!$E180&gt;Listes!$E$59,('Frais Forfaitaires'!$E180*(VLOOKUP('Frais Forfaitaires'!$D180,Listes!$A$60:$E$66,5,FALSE))),('Frais Forfaitaires'!$E180*(VLOOKUP('Frais Forfaitaires'!$D180,Listes!$A$60:$E$66,3,FALSE)))+(VLOOKUP('Frais Forfaitaires'!$D180,Listes!$A$60:$E$66,4,FALSE))))))</f>
        <v/>
      </c>
      <c r="K180" s="39" t="str">
        <f>IF($G180="","",IF($C180=Listes!$B$37,IF('Frais Forfaitaires'!$E180&lt;=Listes!$B$48,('Frais Forfaitaires'!$E180*(VLOOKUP('Frais Forfaitaires'!$D180,Listes!$A$49:$E$55,2,FALSE))),IF('Frais Forfaitaires'!$E180&gt;Listes!$D$48,('Frais Forfaitaires'!$E180*(VLOOKUP('Frais Forfaitaires'!$D180,Listes!$A$49:$E$55,5,FALSE))),('Frais Forfaitaires'!$E180*(VLOOKUP('Frais Forfaitaires'!$D180,Listes!$A$49:$E$55,3,FALSE)))+(VLOOKUP('Frais Forfaitaires'!$D180,Listes!$A$49:$E$55,4,FALSE))))))</f>
        <v/>
      </c>
      <c r="L180" s="39" t="str">
        <f>IF($G180="","",IF($C180=Listes!$B$40,Listes!$I$37,IF($C180=Listes!$B$41,(VLOOKUP('Frais Forfaitaires'!$F180,Listes!$E$37:$F$42,2,FALSE)),IF($C180=Listes!$B$39,IF('Frais Forfaitaires'!$E180&lt;=Listes!$A$70,'Frais Forfaitaires'!$E180*Listes!$A$71,IF('Frais Forfaitaires'!$E180&gt;Listes!$D$70,'Frais Forfaitaires'!$E180*Listes!$D$71,(('Frais Forfaitaires'!$E180*Listes!$B$71)+Listes!$C$71)))))))</f>
        <v/>
      </c>
      <c r="M180" s="40" t="str">
        <f t="shared" si="6"/>
        <v/>
      </c>
      <c r="N180" s="125"/>
    </row>
    <row r="181" spans="1:14" ht="20.100000000000001" customHeight="1" x14ac:dyDescent="0.25">
      <c r="A181" s="27">
        <v>176</v>
      </c>
      <c r="B181" s="118"/>
      <c r="C181" s="118"/>
      <c r="D181" s="118"/>
      <c r="E181" s="118"/>
      <c r="F181" s="118"/>
      <c r="G181" s="50" t="str">
        <f>IF(C181="","",IF(C181="","",(VLOOKUP(C181,Listes!$B$37:$C$41,2,FALSE))))</f>
        <v/>
      </c>
      <c r="H181" s="118" t="str">
        <f t="shared" si="5"/>
        <v/>
      </c>
      <c r="I181" s="40" t="str">
        <f>IF(G181="","",IF(G181="","",(VLOOKUP(G181,Listes!$C$37:$D$41,2,FALSE))))</f>
        <v/>
      </c>
      <c r="J181" s="39" t="str">
        <f>IF($G181="","",IF($C181=Listes!$B$38,IF('Frais Forfaitaires'!$E181&lt;=Listes!$B$59,('Frais Forfaitaires'!$E181*(VLOOKUP('Frais Forfaitaires'!$D181,Listes!$A$60:$E$66,2,FALSE))),IF('Frais Forfaitaires'!$E181&gt;Listes!$E$59,('Frais Forfaitaires'!$E181*(VLOOKUP('Frais Forfaitaires'!$D181,Listes!$A$60:$E$66,5,FALSE))),('Frais Forfaitaires'!$E181*(VLOOKUP('Frais Forfaitaires'!$D181,Listes!$A$60:$E$66,3,FALSE)))+(VLOOKUP('Frais Forfaitaires'!$D181,Listes!$A$60:$E$66,4,FALSE))))))</f>
        <v/>
      </c>
      <c r="K181" s="39" t="str">
        <f>IF($G181="","",IF($C181=Listes!$B$37,IF('Frais Forfaitaires'!$E181&lt;=Listes!$B$48,('Frais Forfaitaires'!$E181*(VLOOKUP('Frais Forfaitaires'!$D181,Listes!$A$49:$E$55,2,FALSE))),IF('Frais Forfaitaires'!$E181&gt;Listes!$D$48,('Frais Forfaitaires'!$E181*(VLOOKUP('Frais Forfaitaires'!$D181,Listes!$A$49:$E$55,5,FALSE))),('Frais Forfaitaires'!$E181*(VLOOKUP('Frais Forfaitaires'!$D181,Listes!$A$49:$E$55,3,FALSE)))+(VLOOKUP('Frais Forfaitaires'!$D181,Listes!$A$49:$E$55,4,FALSE))))))</f>
        <v/>
      </c>
      <c r="L181" s="39" t="str">
        <f>IF($G181="","",IF($C181=Listes!$B$40,Listes!$I$37,IF($C181=Listes!$B$41,(VLOOKUP('Frais Forfaitaires'!$F181,Listes!$E$37:$F$42,2,FALSE)),IF($C181=Listes!$B$39,IF('Frais Forfaitaires'!$E181&lt;=Listes!$A$70,'Frais Forfaitaires'!$E181*Listes!$A$71,IF('Frais Forfaitaires'!$E181&gt;Listes!$D$70,'Frais Forfaitaires'!$E181*Listes!$D$71,(('Frais Forfaitaires'!$E181*Listes!$B$71)+Listes!$C$71)))))))</f>
        <v/>
      </c>
      <c r="M181" s="40" t="str">
        <f t="shared" si="6"/>
        <v/>
      </c>
      <c r="N181" s="125"/>
    </row>
    <row r="182" spans="1:14" ht="20.100000000000001" customHeight="1" x14ac:dyDescent="0.25">
      <c r="A182" s="27">
        <v>177</v>
      </c>
      <c r="B182" s="118"/>
      <c r="C182" s="118"/>
      <c r="D182" s="118"/>
      <c r="E182" s="118"/>
      <c r="F182" s="118"/>
      <c r="G182" s="50" t="str">
        <f>IF(C182="","",IF(C182="","",(VLOOKUP(C182,Listes!$B$37:$C$41,2,FALSE))))</f>
        <v/>
      </c>
      <c r="H182" s="118" t="str">
        <f t="shared" si="5"/>
        <v/>
      </c>
      <c r="I182" s="40" t="str">
        <f>IF(G182="","",IF(G182="","",(VLOOKUP(G182,Listes!$C$37:$D$41,2,FALSE))))</f>
        <v/>
      </c>
      <c r="J182" s="39" t="str">
        <f>IF($G182="","",IF($C182=Listes!$B$38,IF('Frais Forfaitaires'!$E182&lt;=Listes!$B$59,('Frais Forfaitaires'!$E182*(VLOOKUP('Frais Forfaitaires'!$D182,Listes!$A$60:$E$66,2,FALSE))),IF('Frais Forfaitaires'!$E182&gt;Listes!$E$59,('Frais Forfaitaires'!$E182*(VLOOKUP('Frais Forfaitaires'!$D182,Listes!$A$60:$E$66,5,FALSE))),('Frais Forfaitaires'!$E182*(VLOOKUP('Frais Forfaitaires'!$D182,Listes!$A$60:$E$66,3,FALSE)))+(VLOOKUP('Frais Forfaitaires'!$D182,Listes!$A$60:$E$66,4,FALSE))))))</f>
        <v/>
      </c>
      <c r="K182" s="39" t="str">
        <f>IF($G182="","",IF($C182=Listes!$B$37,IF('Frais Forfaitaires'!$E182&lt;=Listes!$B$48,('Frais Forfaitaires'!$E182*(VLOOKUP('Frais Forfaitaires'!$D182,Listes!$A$49:$E$55,2,FALSE))),IF('Frais Forfaitaires'!$E182&gt;Listes!$D$48,('Frais Forfaitaires'!$E182*(VLOOKUP('Frais Forfaitaires'!$D182,Listes!$A$49:$E$55,5,FALSE))),('Frais Forfaitaires'!$E182*(VLOOKUP('Frais Forfaitaires'!$D182,Listes!$A$49:$E$55,3,FALSE)))+(VLOOKUP('Frais Forfaitaires'!$D182,Listes!$A$49:$E$55,4,FALSE))))))</f>
        <v/>
      </c>
      <c r="L182" s="39" t="str">
        <f>IF($G182="","",IF($C182=Listes!$B$40,Listes!$I$37,IF($C182=Listes!$B$41,(VLOOKUP('Frais Forfaitaires'!$F182,Listes!$E$37:$F$42,2,FALSE)),IF($C182=Listes!$B$39,IF('Frais Forfaitaires'!$E182&lt;=Listes!$A$70,'Frais Forfaitaires'!$E182*Listes!$A$71,IF('Frais Forfaitaires'!$E182&gt;Listes!$D$70,'Frais Forfaitaires'!$E182*Listes!$D$71,(('Frais Forfaitaires'!$E182*Listes!$B$71)+Listes!$C$71)))))))</f>
        <v/>
      </c>
      <c r="M182" s="40" t="str">
        <f t="shared" si="6"/>
        <v/>
      </c>
      <c r="N182" s="125"/>
    </row>
    <row r="183" spans="1:14" ht="20.100000000000001" customHeight="1" x14ac:dyDescent="0.25">
      <c r="A183" s="27">
        <v>178</v>
      </c>
      <c r="B183" s="118"/>
      <c r="C183" s="118"/>
      <c r="D183" s="118"/>
      <c r="E183" s="118"/>
      <c r="F183" s="118"/>
      <c r="G183" s="50" t="str">
        <f>IF(C183="","",IF(C183="","",(VLOOKUP(C183,Listes!$B$37:$C$41,2,FALSE))))</f>
        <v/>
      </c>
      <c r="H183" s="118" t="str">
        <f t="shared" si="5"/>
        <v/>
      </c>
      <c r="I183" s="40" t="str">
        <f>IF(G183="","",IF(G183="","",(VLOOKUP(G183,Listes!$C$37:$D$41,2,FALSE))))</f>
        <v/>
      </c>
      <c r="J183" s="39" t="str">
        <f>IF($G183="","",IF($C183=Listes!$B$38,IF('Frais Forfaitaires'!$E183&lt;=Listes!$B$59,('Frais Forfaitaires'!$E183*(VLOOKUP('Frais Forfaitaires'!$D183,Listes!$A$60:$E$66,2,FALSE))),IF('Frais Forfaitaires'!$E183&gt;Listes!$E$59,('Frais Forfaitaires'!$E183*(VLOOKUP('Frais Forfaitaires'!$D183,Listes!$A$60:$E$66,5,FALSE))),('Frais Forfaitaires'!$E183*(VLOOKUP('Frais Forfaitaires'!$D183,Listes!$A$60:$E$66,3,FALSE)))+(VLOOKUP('Frais Forfaitaires'!$D183,Listes!$A$60:$E$66,4,FALSE))))))</f>
        <v/>
      </c>
      <c r="K183" s="39" t="str">
        <f>IF($G183="","",IF($C183=Listes!$B$37,IF('Frais Forfaitaires'!$E183&lt;=Listes!$B$48,('Frais Forfaitaires'!$E183*(VLOOKUP('Frais Forfaitaires'!$D183,Listes!$A$49:$E$55,2,FALSE))),IF('Frais Forfaitaires'!$E183&gt;Listes!$D$48,('Frais Forfaitaires'!$E183*(VLOOKUP('Frais Forfaitaires'!$D183,Listes!$A$49:$E$55,5,FALSE))),('Frais Forfaitaires'!$E183*(VLOOKUP('Frais Forfaitaires'!$D183,Listes!$A$49:$E$55,3,FALSE)))+(VLOOKUP('Frais Forfaitaires'!$D183,Listes!$A$49:$E$55,4,FALSE))))))</f>
        <v/>
      </c>
      <c r="L183" s="39" t="str">
        <f>IF($G183="","",IF($C183=Listes!$B$40,Listes!$I$37,IF($C183=Listes!$B$41,(VLOOKUP('Frais Forfaitaires'!$F183,Listes!$E$37:$F$42,2,FALSE)),IF($C183=Listes!$B$39,IF('Frais Forfaitaires'!$E183&lt;=Listes!$A$70,'Frais Forfaitaires'!$E183*Listes!$A$71,IF('Frais Forfaitaires'!$E183&gt;Listes!$D$70,'Frais Forfaitaires'!$E183*Listes!$D$71,(('Frais Forfaitaires'!$E183*Listes!$B$71)+Listes!$C$71)))))))</f>
        <v/>
      </c>
      <c r="M183" s="40" t="str">
        <f t="shared" si="6"/>
        <v/>
      </c>
      <c r="N183" s="125"/>
    </row>
    <row r="184" spans="1:14" ht="20.100000000000001" customHeight="1" x14ac:dyDescent="0.25">
      <c r="A184" s="27">
        <v>179</v>
      </c>
      <c r="B184" s="118"/>
      <c r="C184" s="118"/>
      <c r="D184" s="118"/>
      <c r="E184" s="118"/>
      <c r="F184" s="118"/>
      <c r="G184" s="50" t="str">
        <f>IF(C184="","",IF(C184="","",(VLOOKUP(C184,Listes!$B$37:$C$41,2,FALSE))))</f>
        <v/>
      </c>
      <c r="H184" s="118" t="str">
        <f t="shared" si="5"/>
        <v/>
      </c>
      <c r="I184" s="40" t="str">
        <f>IF(G184="","",IF(G184="","",(VLOOKUP(G184,Listes!$C$37:$D$41,2,FALSE))))</f>
        <v/>
      </c>
      <c r="J184" s="39" t="str">
        <f>IF($G184="","",IF($C184=Listes!$B$38,IF('Frais Forfaitaires'!$E184&lt;=Listes!$B$59,('Frais Forfaitaires'!$E184*(VLOOKUP('Frais Forfaitaires'!$D184,Listes!$A$60:$E$66,2,FALSE))),IF('Frais Forfaitaires'!$E184&gt;Listes!$E$59,('Frais Forfaitaires'!$E184*(VLOOKUP('Frais Forfaitaires'!$D184,Listes!$A$60:$E$66,5,FALSE))),('Frais Forfaitaires'!$E184*(VLOOKUP('Frais Forfaitaires'!$D184,Listes!$A$60:$E$66,3,FALSE)))+(VLOOKUP('Frais Forfaitaires'!$D184,Listes!$A$60:$E$66,4,FALSE))))))</f>
        <v/>
      </c>
      <c r="K184" s="39" t="str">
        <f>IF($G184="","",IF($C184=Listes!$B$37,IF('Frais Forfaitaires'!$E184&lt;=Listes!$B$48,('Frais Forfaitaires'!$E184*(VLOOKUP('Frais Forfaitaires'!$D184,Listes!$A$49:$E$55,2,FALSE))),IF('Frais Forfaitaires'!$E184&gt;Listes!$D$48,('Frais Forfaitaires'!$E184*(VLOOKUP('Frais Forfaitaires'!$D184,Listes!$A$49:$E$55,5,FALSE))),('Frais Forfaitaires'!$E184*(VLOOKUP('Frais Forfaitaires'!$D184,Listes!$A$49:$E$55,3,FALSE)))+(VLOOKUP('Frais Forfaitaires'!$D184,Listes!$A$49:$E$55,4,FALSE))))))</f>
        <v/>
      </c>
      <c r="L184" s="39" t="str">
        <f>IF($G184="","",IF($C184=Listes!$B$40,Listes!$I$37,IF($C184=Listes!$B$41,(VLOOKUP('Frais Forfaitaires'!$F184,Listes!$E$37:$F$42,2,FALSE)),IF($C184=Listes!$B$39,IF('Frais Forfaitaires'!$E184&lt;=Listes!$A$70,'Frais Forfaitaires'!$E184*Listes!$A$71,IF('Frais Forfaitaires'!$E184&gt;Listes!$D$70,'Frais Forfaitaires'!$E184*Listes!$D$71,(('Frais Forfaitaires'!$E184*Listes!$B$71)+Listes!$C$71)))))))</f>
        <v/>
      </c>
      <c r="M184" s="40" t="str">
        <f t="shared" si="6"/>
        <v/>
      </c>
      <c r="N184" s="125"/>
    </row>
    <row r="185" spans="1:14" ht="20.100000000000001" customHeight="1" x14ac:dyDescent="0.25">
      <c r="A185" s="27">
        <v>180</v>
      </c>
      <c r="B185" s="118"/>
      <c r="C185" s="118"/>
      <c r="D185" s="118"/>
      <c r="E185" s="118"/>
      <c r="F185" s="118"/>
      <c r="G185" s="50" t="str">
        <f>IF(C185="","",IF(C185="","",(VLOOKUP(C185,Listes!$B$37:$C$41,2,FALSE))))</f>
        <v/>
      </c>
      <c r="H185" s="118" t="str">
        <f t="shared" si="5"/>
        <v/>
      </c>
      <c r="I185" s="40" t="str">
        <f>IF(G185="","",IF(G185="","",(VLOOKUP(G185,Listes!$C$37:$D$41,2,FALSE))))</f>
        <v/>
      </c>
      <c r="J185" s="39" t="str">
        <f>IF($G185="","",IF($C185=Listes!$B$38,IF('Frais Forfaitaires'!$E185&lt;=Listes!$B$59,('Frais Forfaitaires'!$E185*(VLOOKUP('Frais Forfaitaires'!$D185,Listes!$A$60:$E$66,2,FALSE))),IF('Frais Forfaitaires'!$E185&gt;Listes!$E$59,('Frais Forfaitaires'!$E185*(VLOOKUP('Frais Forfaitaires'!$D185,Listes!$A$60:$E$66,5,FALSE))),('Frais Forfaitaires'!$E185*(VLOOKUP('Frais Forfaitaires'!$D185,Listes!$A$60:$E$66,3,FALSE)))+(VLOOKUP('Frais Forfaitaires'!$D185,Listes!$A$60:$E$66,4,FALSE))))))</f>
        <v/>
      </c>
      <c r="K185" s="39" t="str">
        <f>IF($G185="","",IF($C185=Listes!$B$37,IF('Frais Forfaitaires'!$E185&lt;=Listes!$B$48,('Frais Forfaitaires'!$E185*(VLOOKUP('Frais Forfaitaires'!$D185,Listes!$A$49:$E$55,2,FALSE))),IF('Frais Forfaitaires'!$E185&gt;Listes!$D$48,('Frais Forfaitaires'!$E185*(VLOOKUP('Frais Forfaitaires'!$D185,Listes!$A$49:$E$55,5,FALSE))),('Frais Forfaitaires'!$E185*(VLOOKUP('Frais Forfaitaires'!$D185,Listes!$A$49:$E$55,3,FALSE)))+(VLOOKUP('Frais Forfaitaires'!$D185,Listes!$A$49:$E$55,4,FALSE))))))</f>
        <v/>
      </c>
      <c r="L185" s="39" t="str">
        <f>IF($G185="","",IF($C185=Listes!$B$40,Listes!$I$37,IF($C185=Listes!$B$41,(VLOOKUP('Frais Forfaitaires'!$F185,Listes!$E$37:$F$42,2,FALSE)),IF($C185=Listes!$B$39,IF('Frais Forfaitaires'!$E185&lt;=Listes!$A$70,'Frais Forfaitaires'!$E185*Listes!$A$71,IF('Frais Forfaitaires'!$E185&gt;Listes!$D$70,'Frais Forfaitaires'!$E185*Listes!$D$71,(('Frais Forfaitaires'!$E185*Listes!$B$71)+Listes!$C$71)))))))</f>
        <v/>
      </c>
      <c r="M185" s="40" t="str">
        <f t="shared" si="6"/>
        <v/>
      </c>
      <c r="N185" s="125"/>
    </row>
    <row r="186" spans="1:14" ht="20.100000000000001" customHeight="1" x14ac:dyDescent="0.25">
      <c r="A186" s="27">
        <v>181</v>
      </c>
      <c r="B186" s="118"/>
      <c r="C186" s="118"/>
      <c r="D186" s="118"/>
      <c r="E186" s="118"/>
      <c r="F186" s="118"/>
      <c r="G186" s="50" t="str">
        <f>IF(C186="","",IF(C186="","",(VLOOKUP(C186,Listes!$B$37:$C$41,2,FALSE))))</f>
        <v/>
      </c>
      <c r="H186" s="118" t="str">
        <f t="shared" si="5"/>
        <v/>
      </c>
      <c r="I186" s="40" t="str">
        <f>IF(G186="","",IF(G186="","",(VLOOKUP(G186,Listes!$C$37:$D$41,2,FALSE))))</f>
        <v/>
      </c>
      <c r="J186" s="39" t="str">
        <f>IF($G186="","",IF($C186=Listes!$B$38,IF('Frais Forfaitaires'!$E186&lt;=Listes!$B$59,('Frais Forfaitaires'!$E186*(VLOOKUP('Frais Forfaitaires'!$D186,Listes!$A$60:$E$66,2,FALSE))),IF('Frais Forfaitaires'!$E186&gt;Listes!$E$59,('Frais Forfaitaires'!$E186*(VLOOKUP('Frais Forfaitaires'!$D186,Listes!$A$60:$E$66,5,FALSE))),('Frais Forfaitaires'!$E186*(VLOOKUP('Frais Forfaitaires'!$D186,Listes!$A$60:$E$66,3,FALSE)))+(VLOOKUP('Frais Forfaitaires'!$D186,Listes!$A$60:$E$66,4,FALSE))))))</f>
        <v/>
      </c>
      <c r="K186" s="39" t="str">
        <f>IF($G186="","",IF($C186=Listes!$B$37,IF('Frais Forfaitaires'!$E186&lt;=Listes!$B$48,('Frais Forfaitaires'!$E186*(VLOOKUP('Frais Forfaitaires'!$D186,Listes!$A$49:$E$55,2,FALSE))),IF('Frais Forfaitaires'!$E186&gt;Listes!$D$48,('Frais Forfaitaires'!$E186*(VLOOKUP('Frais Forfaitaires'!$D186,Listes!$A$49:$E$55,5,FALSE))),('Frais Forfaitaires'!$E186*(VLOOKUP('Frais Forfaitaires'!$D186,Listes!$A$49:$E$55,3,FALSE)))+(VLOOKUP('Frais Forfaitaires'!$D186,Listes!$A$49:$E$55,4,FALSE))))))</f>
        <v/>
      </c>
      <c r="L186" s="39" t="str">
        <f>IF($G186="","",IF($C186=Listes!$B$40,Listes!$I$37,IF($C186=Listes!$B$41,(VLOOKUP('Frais Forfaitaires'!$F186,Listes!$E$37:$F$42,2,FALSE)),IF($C186=Listes!$B$39,IF('Frais Forfaitaires'!$E186&lt;=Listes!$A$70,'Frais Forfaitaires'!$E186*Listes!$A$71,IF('Frais Forfaitaires'!$E186&gt;Listes!$D$70,'Frais Forfaitaires'!$E186*Listes!$D$71,(('Frais Forfaitaires'!$E186*Listes!$B$71)+Listes!$C$71)))))))</f>
        <v/>
      </c>
      <c r="M186" s="40" t="str">
        <f t="shared" si="6"/>
        <v/>
      </c>
      <c r="N186" s="125"/>
    </row>
    <row r="187" spans="1:14" ht="20.100000000000001" customHeight="1" x14ac:dyDescent="0.25">
      <c r="A187" s="27">
        <v>182</v>
      </c>
      <c r="B187" s="118"/>
      <c r="C187" s="118"/>
      <c r="D187" s="118"/>
      <c r="E187" s="118"/>
      <c r="F187" s="118"/>
      <c r="G187" s="50" t="str">
        <f>IF(C187="","",IF(C187="","",(VLOOKUP(C187,Listes!$B$37:$C$41,2,FALSE))))</f>
        <v/>
      </c>
      <c r="H187" s="118" t="str">
        <f t="shared" si="5"/>
        <v/>
      </c>
      <c r="I187" s="40" t="str">
        <f>IF(G187="","",IF(G187="","",(VLOOKUP(G187,Listes!$C$37:$D$41,2,FALSE))))</f>
        <v/>
      </c>
      <c r="J187" s="39" t="str">
        <f>IF($G187="","",IF($C187=Listes!$B$38,IF('Frais Forfaitaires'!$E187&lt;=Listes!$B$59,('Frais Forfaitaires'!$E187*(VLOOKUP('Frais Forfaitaires'!$D187,Listes!$A$60:$E$66,2,FALSE))),IF('Frais Forfaitaires'!$E187&gt;Listes!$E$59,('Frais Forfaitaires'!$E187*(VLOOKUP('Frais Forfaitaires'!$D187,Listes!$A$60:$E$66,5,FALSE))),('Frais Forfaitaires'!$E187*(VLOOKUP('Frais Forfaitaires'!$D187,Listes!$A$60:$E$66,3,FALSE)))+(VLOOKUP('Frais Forfaitaires'!$D187,Listes!$A$60:$E$66,4,FALSE))))))</f>
        <v/>
      </c>
      <c r="K187" s="39" t="str">
        <f>IF($G187="","",IF($C187=Listes!$B$37,IF('Frais Forfaitaires'!$E187&lt;=Listes!$B$48,('Frais Forfaitaires'!$E187*(VLOOKUP('Frais Forfaitaires'!$D187,Listes!$A$49:$E$55,2,FALSE))),IF('Frais Forfaitaires'!$E187&gt;Listes!$D$48,('Frais Forfaitaires'!$E187*(VLOOKUP('Frais Forfaitaires'!$D187,Listes!$A$49:$E$55,5,FALSE))),('Frais Forfaitaires'!$E187*(VLOOKUP('Frais Forfaitaires'!$D187,Listes!$A$49:$E$55,3,FALSE)))+(VLOOKUP('Frais Forfaitaires'!$D187,Listes!$A$49:$E$55,4,FALSE))))))</f>
        <v/>
      </c>
      <c r="L187" s="39" t="str">
        <f>IF($G187="","",IF($C187=Listes!$B$40,Listes!$I$37,IF($C187=Listes!$B$41,(VLOOKUP('Frais Forfaitaires'!$F187,Listes!$E$37:$F$42,2,FALSE)),IF($C187=Listes!$B$39,IF('Frais Forfaitaires'!$E187&lt;=Listes!$A$70,'Frais Forfaitaires'!$E187*Listes!$A$71,IF('Frais Forfaitaires'!$E187&gt;Listes!$D$70,'Frais Forfaitaires'!$E187*Listes!$D$71,(('Frais Forfaitaires'!$E187*Listes!$B$71)+Listes!$C$71)))))))</f>
        <v/>
      </c>
      <c r="M187" s="40" t="str">
        <f t="shared" si="6"/>
        <v/>
      </c>
      <c r="N187" s="125"/>
    </row>
    <row r="188" spans="1:14" ht="20.100000000000001" customHeight="1" x14ac:dyDescent="0.25">
      <c r="A188" s="27">
        <v>183</v>
      </c>
      <c r="B188" s="118"/>
      <c r="C188" s="118"/>
      <c r="D188" s="118"/>
      <c r="E188" s="118"/>
      <c r="F188" s="118"/>
      <c r="G188" s="50" t="str">
        <f>IF(C188="","",IF(C188="","",(VLOOKUP(C188,Listes!$B$37:$C$41,2,FALSE))))</f>
        <v/>
      </c>
      <c r="H188" s="118" t="str">
        <f t="shared" si="5"/>
        <v/>
      </c>
      <c r="I188" s="40" t="str">
        <f>IF(G188="","",IF(G188="","",(VLOOKUP(G188,Listes!$C$37:$D$41,2,FALSE))))</f>
        <v/>
      </c>
      <c r="J188" s="39" t="str">
        <f>IF($G188="","",IF($C188=Listes!$B$38,IF('Frais Forfaitaires'!$E188&lt;=Listes!$B$59,('Frais Forfaitaires'!$E188*(VLOOKUP('Frais Forfaitaires'!$D188,Listes!$A$60:$E$66,2,FALSE))),IF('Frais Forfaitaires'!$E188&gt;Listes!$E$59,('Frais Forfaitaires'!$E188*(VLOOKUP('Frais Forfaitaires'!$D188,Listes!$A$60:$E$66,5,FALSE))),('Frais Forfaitaires'!$E188*(VLOOKUP('Frais Forfaitaires'!$D188,Listes!$A$60:$E$66,3,FALSE)))+(VLOOKUP('Frais Forfaitaires'!$D188,Listes!$A$60:$E$66,4,FALSE))))))</f>
        <v/>
      </c>
      <c r="K188" s="39" t="str">
        <f>IF($G188="","",IF($C188=Listes!$B$37,IF('Frais Forfaitaires'!$E188&lt;=Listes!$B$48,('Frais Forfaitaires'!$E188*(VLOOKUP('Frais Forfaitaires'!$D188,Listes!$A$49:$E$55,2,FALSE))),IF('Frais Forfaitaires'!$E188&gt;Listes!$D$48,('Frais Forfaitaires'!$E188*(VLOOKUP('Frais Forfaitaires'!$D188,Listes!$A$49:$E$55,5,FALSE))),('Frais Forfaitaires'!$E188*(VLOOKUP('Frais Forfaitaires'!$D188,Listes!$A$49:$E$55,3,FALSE)))+(VLOOKUP('Frais Forfaitaires'!$D188,Listes!$A$49:$E$55,4,FALSE))))))</f>
        <v/>
      </c>
      <c r="L188" s="39" t="str">
        <f>IF($G188="","",IF($C188=Listes!$B$40,Listes!$I$37,IF($C188=Listes!$B$41,(VLOOKUP('Frais Forfaitaires'!$F188,Listes!$E$37:$F$42,2,FALSE)),IF($C188=Listes!$B$39,IF('Frais Forfaitaires'!$E188&lt;=Listes!$A$70,'Frais Forfaitaires'!$E188*Listes!$A$71,IF('Frais Forfaitaires'!$E188&gt;Listes!$D$70,'Frais Forfaitaires'!$E188*Listes!$D$71,(('Frais Forfaitaires'!$E188*Listes!$B$71)+Listes!$C$71)))))))</f>
        <v/>
      </c>
      <c r="M188" s="40" t="str">
        <f t="shared" si="6"/>
        <v/>
      </c>
      <c r="N188" s="125"/>
    </row>
    <row r="189" spans="1:14" ht="20.100000000000001" customHeight="1" x14ac:dyDescent="0.25">
      <c r="A189" s="27">
        <v>184</v>
      </c>
      <c r="B189" s="118"/>
      <c r="C189" s="118"/>
      <c r="D189" s="118"/>
      <c r="E189" s="118"/>
      <c r="F189" s="118"/>
      <c r="G189" s="50" t="str">
        <f>IF(C189="","",IF(C189="","",(VLOOKUP(C189,Listes!$B$37:$C$41,2,FALSE))))</f>
        <v/>
      </c>
      <c r="H189" s="118" t="str">
        <f t="shared" si="5"/>
        <v/>
      </c>
      <c r="I189" s="40" t="str">
        <f>IF(G189="","",IF(G189="","",(VLOOKUP(G189,Listes!$C$37:$D$41,2,FALSE))))</f>
        <v/>
      </c>
      <c r="J189" s="39" t="str">
        <f>IF($G189="","",IF($C189=Listes!$B$38,IF('Frais Forfaitaires'!$E189&lt;=Listes!$B$59,('Frais Forfaitaires'!$E189*(VLOOKUP('Frais Forfaitaires'!$D189,Listes!$A$60:$E$66,2,FALSE))),IF('Frais Forfaitaires'!$E189&gt;Listes!$E$59,('Frais Forfaitaires'!$E189*(VLOOKUP('Frais Forfaitaires'!$D189,Listes!$A$60:$E$66,5,FALSE))),('Frais Forfaitaires'!$E189*(VLOOKUP('Frais Forfaitaires'!$D189,Listes!$A$60:$E$66,3,FALSE)))+(VLOOKUP('Frais Forfaitaires'!$D189,Listes!$A$60:$E$66,4,FALSE))))))</f>
        <v/>
      </c>
      <c r="K189" s="39" t="str">
        <f>IF($G189="","",IF($C189=Listes!$B$37,IF('Frais Forfaitaires'!$E189&lt;=Listes!$B$48,('Frais Forfaitaires'!$E189*(VLOOKUP('Frais Forfaitaires'!$D189,Listes!$A$49:$E$55,2,FALSE))),IF('Frais Forfaitaires'!$E189&gt;Listes!$D$48,('Frais Forfaitaires'!$E189*(VLOOKUP('Frais Forfaitaires'!$D189,Listes!$A$49:$E$55,5,FALSE))),('Frais Forfaitaires'!$E189*(VLOOKUP('Frais Forfaitaires'!$D189,Listes!$A$49:$E$55,3,FALSE)))+(VLOOKUP('Frais Forfaitaires'!$D189,Listes!$A$49:$E$55,4,FALSE))))))</f>
        <v/>
      </c>
      <c r="L189" s="39" t="str">
        <f>IF($G189="","",IF($C189=Listes!$B$40,Listes!$I$37,IF($C189=Listes!$B$41,(VLOOKUP('Frais Forfaitaires'!$F189,Listes!$E$37:$F$42,2,FALSE)),IF($C189=Listes!$B$39,IF('Frais Forfaitaires'!$E189&lt;=Listes!$A$70,'Frais Forfaitaires'!$E189*Listes!$A$71,IF('Frais Forfaitaires'!$E189&gt;Listes!$D$70,'Frais Forfaitaires'!$E189*Listes!$D$71,(('Frais Forfaitaires'!$E189*Listes!$B$71)+Listes!$C$71)))))))</f>
        <v/>
      </c>
      <c r="M189" s="40" t="str">
        <f t="shared" si="6"/>
        <v/>
      </c>
      <c r="N189" s="125"/>
    </row>
    <row r="190" spans="1:14" ht="20.100000000000001" customHeight="1" x14ac:dyDescent="0.25">
      <c r="A190" s="27">
        <v>185</v>
      </c>
      <c r="B190" s="118"/>
      <c r="C190" s="118"/>
      <c r="D190" s="118"/>
      <c r="E190" s="118"/>
      <c r="F190" s="118"/>
      <c r="G190" s="50" t="str">
        <f>IF(C190="","",IF(C190="","",(VLOOKUP(C190,Listes!$B$37:$C$41,2,FALSE))))</f>
        <v/>
      </c>
      <c r="H190" s="118" t="str">
        <f t="shared" si="5"/>
        <v/>
      </c>
      <c r="I190" s="40" t="str">
        <f>IF(G190="","",IF(G190="","",(VLOOKUP(G190,Listes!$C$37:$D$41,2,FALSE))))</f>
        <v/>
      </c>
      <c r="J190" s="39" t="str">
        <f>IF($G190="","",IF($C190=Listes!$B$38,IF('Frais Forfaitaires'!$E190&lt;=Listes!$B$59,('Frais Forfaitaires'!$E190*(VLOOKUP('Frais Forfaitaires'!$D190,Listes!$A$60:$E$66,2,FALSE))),IF('Frais Forfaitaires'!$E190&gt;Listes!$E$59,('Frais Forfaitaires'!$E190*(VLOOKUP('Frais Forfaitaires'!$D190,Listes!$A$60:$E$66,5,FALSE))),('Frais Forfaitaires'!$E190*(VLOOKUP('Frais Forfaitaires'!$D190,Listes!$A$60:$E$66,3,FALSE)))+(VLOOKUP('Frais Forfaitaires'!$D190,Listes!$A$60:$E$66,4,FALSE))))))</f>
        <v/>
      </c>
      <c r="K190" s="39" t="str">
        <f>IF($G190="","",IF($C190=Listes!$B$37,IF('Frais Forfaitaires'!$E190&lt;=Listes!$B$48,('Frais Forfaitaires'!$E190*(VLOOKUP('Frais Forfaitaires'!$D190,Listes!$A$49:$E$55,2,FALSE))),IF('Frais Forfaitaires'!$E190&gt;Listes!$D$48,('Frais Forfaitaires'!$E190*(VLOOKUP('Frais Forfaitaires'!$D190,Listes!$A$49:$E$55,5,FALSE))),('Frais Forfaitaires'!$E190*(VLOOKUP('Frais Forfaitaires'!$D190,Listes!$A$49:$E$55,3,FALSE)))+(VLOOKUP('Frais Forfaitaires'!$D190,Listes!$A$49:$E$55,4,FALSE))))))</f>
        <v/>
      </c>
      <c r="L190" s="39" t="str">
        <f>IF($G190="","",IF($C190=Listes!$B$40,Listes!$I$37,IF($C190=Listes!$B$41,(VLOOKUP('Frais Forfaitaires'!$F190,Listes!$E$37:$F$42,2,FALSE)),IF($C190=Listes!$B$39,IF('Frais Forfaitaires'!$E190&lt;=Listes!$A$70,'Frais Forfaitaires'!$E190*Listes!$A$71,IF('Frais Forfaitaires'!$E190&gt;Listes!$D$70,'Frais Forfaitaires'!$E190*Listes!$D$71,(('Frais Forfaitaires'!$E190*Listes!$B$71)+Listes!$C$71)))))))</f>
        <v/>
      </c>
      <c r="M190" s="40" t="str">
        <f t="shared" si="6"/>
        <v/>
      </c>
      <c r="N190" s="125"/>
    </row>
    <row r="191" spans="1:14" ht="20.100000000000001" customHeight="1" x14ac:dyDescent="0.25">
      <c r="A191" s="27">
        <v>186</v>
      </c>
      <c r="B191" s="118"/>
      <c r="C191" s="118"/>
      <c r="D191" s="118"/>
      <c r="E191" s="118"/>
      <c r="F191" s="118"/>
      <c r="G191" s="50" t="str">
        <f>IF(C191="","",IF(C191="","",(VLOOKUP(C191,Listes!$B$37:$C$41,2,FALSE))))</f>
        <v/>
      </c>
      <c r="H191" s="118" t="str">
        <f t="shared" si="5"/>
        <v/>
      </c>
      <c r="I191" s="40" t="str">
        <f>IF(G191="","",IF(G191="","",(VLOOKUP(G191,Listes!$C$37:$D$41,2,FALSE))))</f>
        <v/>
      </c>
      <c r="J191" s="39" t="str">
        <f>IF($G191="","",IF($C191=Listes!$B$38,IF('Frais Forfaitaires'!$E191&lt;=Listes!$B$59,('Frais Forfaitaires'!$E191*(VLOOKUP('Frais Forfaitaires'!$D191,Listes!$A$60:$E$66,2,FALSE))),IF('Frais Forfaitaires'!$E191&gt;Listes!$E$59,('Frais Forfaitaires'!$E191*(VLOOKUP('Frais Forfaitaires'!$D191,Listes!$A$60:$E$66,5,FALSE))),('Frais Forfaitaires'!$E191*(VLOOKUP('Frais Forfaitaires'!$D191,Listes!$A$60:$E$66,3,FALSE)))+(VLOOKUP('Frais Forfaitaires'!$D191,Listes!$A$60:$E$66,4,FALSE))))))</f>
        <v/>
      </c>
      <c r="K191" s="39" t="str">
        <f>IF($G191="","",IF($C191=Listes!$B$37,IF('Frais Forfaitaires'!$E191&lt;=Listes!$B$48,('Frais Forfaitaires'!$E191*(VLOOKUP('Frais Forfaitaires'!$D191,Listes!$A$49:$E$55,2,FALSE))),IF('Frais Forfaitaires'!$E191&gt;Listes!$D$48,('Frais Forfaitaires'!$E191*(VLOOKUP('Frais Forfaitaires'!$D191,Listes!$A$49:$E$55,5,FALSE))),('Frais Forfaitaires'!$E191*(VLOOKUP('Frais Forfaitaires'!$D191,Listes!$A$49:$E$55,3,FALSE)))+(VLOOKUP('Frais Forfaitaires'!$D191,Listes!$A$49:$E$55,4,FALSE))))))</f>
        <v/>
      </c>
      <c r="L191" s="39" t="str">
        <f>IF($G191="","",IF($C191=Listes!$B$40,Listes!$I$37,IF($C191=Listes!$B$41,(VLOOKUP('Frais Forfaitaires'!$F191,Listes!$E$37:$F$42,2,FALSE)),IF($C191=Listes!$B$39,IF('Frais Forfaitaires'!$E191&lt;=Listes!$A$70,'Frais Forfaitaires'!$E191*Listes!$A$71,IF('Frais Forfaitaires'!$E191&gt;Listes!$D$70,'Frais Forfaitaires'!$E191*Listes!$D$71,(('Frais Forfaitaires'!$E191*Listes!$B$71)+Listes!$C$71)))))))</f>
        <v/>
      </c>
      <c r="M191" s="40" t="str">
        <f t="shared" si="6"/>
        <v/>
      </c>
      <c r="N191" s="125"/>
    </row>
    <row r="192" spans="1:14" ht="20.100000000000001" customHeight="1" x14ac:dyDescent="0.25">
      <c r="A192" s="27">
        <v>187</v>
      </c>
      <c r="B192" s="118"/>
      <c r="C192" s="118"/>
      <c r="D192" s="118"/>
      <c r="E192" s="118"/>
      <c r="F192" s="118"/>
      <c r="G192" s="50" t="str">
        <f>IF(C192="","",IF(C192="","",(VLOOKUP(C192,Listes!$B$37:$C$41,2,FALSE))))</f>
        <v/>
      </c>
      <c r="H192" s="118" t="str">
        <f t="shared" si="5"/>
        <v/>
      </c>
      <c r="I192" s="40" t="str">
        <f>IF(G192="","",IF(G192="","",(VLOOKUP(G192,Listes!$C$37:$D$41,2,FALSE))))</f>
        <v/>
      </c>
      <c r="J192" s="39" t="str">
        <f>IF($G192="","",IF($C192=Listes!$B$38,IF('Frais Forfaitaires'!$E192&lt;=Listes!$B$59,('Frais Forfaitaires'!$E192*(VLOOKUP('Frais Forfaitaires'!$D192,Listes!$A$60:$E$66,2,FALSE))),IF('Frais Forfaitaires'!$E192&gt;Listes!$E$59,('Frais Forfaitaires'!$E192*(VLOOKUP('Frais Forfaitaires'!$D192,Listes!$A$60:$E$66,5,FALSE))),('Frais Forfaitaires'!$E192*(VLOOKUP('Frais Forfaitaires'!$D192,Listes!$A$60:$E$66,3,FALSE)))+(VLOOKUP('Frais Forfaitaires'!$D192,Listes!$A$60:$E$66,4,FALSE))))))</f>
        <v/>
      </c>
      <c r="K192" s="39" t="str">
        <f>IF($G192="","",IF($C192=Listes!$B$37,IF('Frais Forfaitaires'!$E192&lt;=Listes!$B$48,('Frais Forfaitaires'!$E192*(VLOOKUP('Frais Forfaitaires'!$D192,Listes!$A$49:$E$55,2,FALSE))),IF('Frais Forfaitaires'!$E192&gt;Listes!$D$48,('Frais Forfaitaires'!$E192*(VLOOKUP('Frais Forfaitaires'!$D192,Listes!$A$49:$E$55,5,FALSE))),('Frais Forfaitaires'!$E192*(VLOOKUP('Frais Forfaitaires'!$D192,Listes!$A$49:$E$55,3,FALSE)))+(VLOOKUP('Frais Forfaitaires'!$D192,Listes!$A$49:$E$55,4,FALSE))))))</f>
        <v/>
      </c>
      <c r="L192" s="39" t="str">
        <f>IF($G192="","",IF($C192=Listes!$B$40,Listes!$I$37,IF($C192=Listes!$B$41,(VLOOKUP('Frais Forfaitaires'!$F192,Listes!$E$37:$F$42,2,FALSE)),IF($C192=Listes!$B$39,IF('Frais Forfaitaires'!$E192&lt;=Listes!$A$70,'Frais Forfaitaires'!$E192*Listes!$A$71,IF('Frais Forfaitaires'!$E192&gt;Listes!$D$70,'Frais Forfaitaires'!$E192*Listes!$D$71,(('Frais Forfaitaires'!$E192*Listes!$B$71)+Listes!$C$71)))))))</f>
        <v/>
      </c>
      <c r="M192" s="40" t="str">
        <f t="shared" si="6"/>
        <v/>
      </c>
      <c r="N192" s="125"/>
    </row>
    <row r="193" spans="1:14" ht="20.100000000000001" customHeight="1" x14ac:dyDescent="0.25">
      <c r="A193" s="27">
        <v>188</v>
      </c>
      <c r="B193" s="118"/>
      <c r="C193" s="118"/>
      <c r="D193" s="118"/>
      <c r="E193" s="118"/>
      <c r="F193" s="118"/>
      <c r="G193" s="50" t="str">
        <f>IF(C193="","",IF(C193="","",(VLOOKUP(C193,Listes!$B$37:$C$41,2,FALSE))))</f>
        <v/>
      </c>
      <c r="H193" s="118" t="str">
        <f t="shared" si="5"/>
        <v/>
      </c>
      <c r="I193" s="40" t="str">
        <f>IF(G193="","",IF(G193="","",(VLOOKUP(G193,Listes!$C$37:$D$41,2,FALSE))))</f>
        <v/>
      </c>
      <c r="J193" s="39" t="str">
        <f>IF($G193="","",IF($C193=Listes!$B$38,IF('Frais Forfaitaires'!$E193&lt;=Listes!$B$59,('Frais Forfaitaires'!$E193*(VLOOKUP('Frais Forfaitaires'!$D193,Listes!$A$60:$E$66,2,FALSE))),IF('Frais Forfaitaires'!$E193&gt;Listes!$E$59,('Frais Forfaitaires'!$E193*(VLOOKUP('Frais Forfaitaires'!$D193,Listes!$A$60:$E$66,5,FALSE))),('Frais Forfaitaires'!$E193*(VLOOKUP('Frais Forfaitaires'!$D193,Listes!$A$60:$E$66,3,FALSE)))+(VLOOKUP('Frais Forfaitaires'!$D193,Listes!$A$60:$E$66,4,FALSE))))))</f>
        <v/>
      </c>
      <c r="K193" s="39" t="str">
        <f>IF($G193="","",IF($C193=Listes!$B$37,IF('Frais Forfaitaires'!$E193&lt;=Listes!$B$48,('Frais Forfaitaires'!$E193*(VLOOKUP('Frais Forfaitaires'!$D193,Listes!$A$49:$E$55,2,FALSE))),IF('Frais Forfaitaires'!$E193&gt;Listes!$D$48,('Frais Forfaitaires'!$E193*(VLOOKUP('Frais Forfaitaires'!$D193,Listes!$A$49:$E$55,5,FALSE))),('Frais Forfaitaires'!$E193*(VLOOKUP('Frais Forfaitaires'!$D193,Listes!$A$49:$E$55,3,FALSE)))+(VLOOKUP('Frais Forfaitaires'!$D193,Listes!$A$49:$E$55,4,FALSE))))))</f>
        <v/>
      </c>
      <c r="L193" s="39" t="str">
        <f>IF($G193="","",IF($C193=Listes!$B$40,Listes!$I$37,IF($C193=Listes!$B$41,(VLOOKUP('Frais Forfaitaires'!$F193,Listes!$E$37:$F$42,2,FALSE)),IF($C193=Listes!$B$39,IF('Frais Forfaitaires'!$E193&lt;=Listes!$A$70,'Frais Forfaitaires'!$E193*Listes!$A$71,IF('Frais Forfaitaires'!$E193&gt;Listes!$D$70,'Frais Forfaitaires'!$E193*Listes!$D$71,(('Frais Forfaitaires'!$E193*Listes!$B$71)+Listes!$C$71)))))))</f>
        <v/>
      </c>
      <c r="M193" s="40" t="str">
        <f t="shared" si="6"/>
        <v/>
      </c>
      <c r="N193" s="125"/>
    </row>
    <row r="194" spans="1:14" ht="20.100000000000001" customHeight="1" x14ac:dyDescent="0.25">
      <c r="A194" s="27">
        <v>189</v>
      </c>
      <c r="B194" s="118"/>
      <c r="C194" s="118"/>
      <c r="D194" s="118"/>
      <c r="E194" s="118"/>
      <c r="F194" s="118"/>
      <c r="G194" s="50" t="str">
        <f>IF(C194="","",IF(C194="","",(VLOOKUP(C194,Listes!$B$37:$C$41,2,FALSE))))</f>
        <v/>
      </c>
      <c r="H194" s="118" t="str">
        <f t="shared" si="5"/>
        <v/>
      </c>
      <c r="I194" s="40" t="str">
        <f>IF(G194="","",IF(G194="","",(VLOOKUP(G194,Listes!$C$37:$D$41,2,FALSE))))</f>
        <v/>
      </c>
      <c r="J194" s="39" t="str">
        <f>IF($G194="","",IF($C194=Listes!$B$38,IF('Frais Forfaitaires'!$E194&lt;=Listes!$B$59,('Frais Forfaitaires'!$E194*(VLOOKUP('Frais Forfaitaires'!$D194,Listes!$A$60:$E$66,2,FALSE))),IF('Frais Forfaitaires'!$E194&gt;Listes!$E$59,('Frais Forfaitaires'!$E194*(VLOOKUP('Frais Forfaitaires'!$D194,Listes!$A$60:$E$66,5,FALSE))),('Frais Forfaitaires'!$E194*(VLOOKUP('Frais Forfaitaires'!$D194,Listes!$A$60:$E$66,3,FALSE)))+(VLOOKUP('Frais Forfaitaires'!$D194,Listes!$A$60:$E$66,4,FALSE))))))</f>
        <v/>
      </c>
      <c r="K194" s="39" t="str">
        <f>IF($G194="","",IF($C194=Listes!$B$37,IF('Frais Forfaitaires'!$E194&lt;=Listes!$B$48,('Frais Forfaitaires'!$E194*(VLOOKUP('Frais Forfaitaires'!$D194,Listes!$A$49:$E$55,2,FALSE))),IF('Frais Forfaitaires'!$E194&gt;Listes!$D$48,('Frais Forfaitaires'!$E194*(VLOOKUP('Frais Forfaitaires'!$D194,Listes!$A$49:$E$55,5,FALSE))),('Frais Forfaitaires'!$E194*(VLOOKUP('Frais Forfaitaires'!$D194,Listes!$A$49:$E$55,3,FALSE)))+(VLOOKUP('Frais Forfaitaires'!$D194,Listes!$A$49:$E$55,4,FALSE))))))</f>
        <v/>
      </c>
      <c r="L194" s="39" t="str">
        <f>IF($G194="","",IF($C194=Listes!$B$40,Listes!$I$37,IF($C194=Listes!$B$41,(VLOOKUP('Frais Forfaitaires'!$F194,Listes!$E$37:$F$42,2,FALSE)),IF($C194=Listes!$B$39,IF('Frais Forfaitaires'!$E194&lt;=Listes!$A$70,'Frais Forfaitaires'!$E194*Listes!$A$71,IF('Frais Forfaitaires'!$E194&gt;Listes!$D$70,'Frais Forfaitaires'!$E194*Listes!$D$71,(('Frais Forfaitaires'!$E194*Listes!$B$71)+Listes!$C$71)))))))</f>
        <v/>
      </c>
      <c r="M194" s="40" t="str">
        <f t="shared" si="6"/>
        <v/>
      </c>
      <c r="N194" s="125"/>
    </row>
    <row r="195" spans="1:14" ht="20.100000000000001" customHeight="1" x14ac:dyDescent="0.25">
      <c r="A195" s="27">
        <v>190</v>
      </c>
      <c r="B195" s="118"/>
      <c r="C195" s="118"/>
      <c r="D195" s="118"/>
      <c r="E195" s="118"/>
      <c r="F195" s="118"/>
      <c r="G195" s="50" t="str">
        <f>IF(C195="","",IF(C195="","",(VLOOKUP(C195,Listes!$B$37:$C$41,2,FALSE))))</f>
        <v/>
      </c>
      <c r="H195" s="118" t="str">
        <f t="shared" si="5"/>
        <v/>
      </c>
      <c r="I195" s="40" t="str">
        <f>IF(G195="","",IF(G195="","",(VLOOKUP(G195,Listes!$C$37:$D$41,2,FALSE))))</f>
        <v/>
      </c>
      <c r="J195" s="39" t="str">
        <f>IF($G195="","",IF($C195=Listes!$B$38,IF('Frais Forfaitaires'!$E195&lt;=Listes!$B$59,('Frais Forfaitaires'!$E195*(VLOOKUP('Frais Forfaitaires'!$D195,Listes!$A$60:$E$66,2,FALSE))),IF('Frais Forfaitaires'!$E195&gt;Listes!$E$59,('Frais Forfaitaires'!$E195*(VLOOKUP('Frais Forfaitaires'!$D195,Listes!$A$60:$E$66,5,FALSE))),('Frais Forfaitaires'!$E195*(VLOOKUP('Frais Forfaitaires'!$D195,Listes!$A$60:$E$66,3,FALSE)))+(VLOOKUP('Frais Forfaitaires'!$D195,Listes!$A$60:$E$66,4,FALSE))))))</f>
        <v/>
      </c>
      <c r="K195" s="39" t="str">
        <f>IF($G195="","",IF($C195=Listes!$B$37,IF('Frais Forfaitaires'!$E195&lt;=Listes!$B$48,('Frais Forfaitaires'!$E195*(VLOOKUP('Frais Forfaitaires'!$D195,Listes!$A$49:$E$55,2,FALSE))),IF('Frais Forfaitaires'!$E195&gt;Listes!$D$48,('Frais Forfaitaires'!$E195*(VLOOKUP('Frais Forfaitaires'!$D195,Listes!$A$49:$E$55,5,FALSE))),('Frais Forfaitaires'!$E195*(VLOOKUP('Frais Forfaitaires'!$D195,Listes!$A$49:$E$55,3,FALSE)))+(VLOOKUP('Frais Forfaitaires'!$D195,Listes!$A$49:$E$55,4,FALSE))))))</f>
        <v/>
      </c>
      <c r="L195" s="39" t="str">
        <f>IF($G195="","",IF($C195=Listes!$B$40,Listes!$I$37,IF($C195=Listes!$B$41,(VLOOKUP('Frais Forfaitaires'!$F195,Listes!$E$37:$F$42,2,FALSE)),IF($C195=Listes!$B$39,IF('Frais Forfaitaires'!$E195&lt;=Listes!$A$70,'Frais Forfaitaires'!$E195*Listes!$A$71,IF('Frais Forfaitaires'!$E195&gt;Listes!$D$70,'Frais Forfaitaires'!$E195*Listes!$D$71,(('Frais Forfaitaires'!$E195*Listes!$B$71)+Listes!$C$71)))))))</f>
        <v/>
      </c>
      <c r="M195" s="40" t="str">
        <f t="shared" si="6"/>
        <v/>
      </c>
      <c r="N195" s="125"/>
    </row>
    <row r="196" spans="1:14" ht="20.100000000000001" customHeight="1" x14ac:dyDescent="0.25">
      <c r="A196" s="27">
        <v>191</v>
      </c>
      <c r="B196" s="118"/>
      <c r="C196" s="118"/>
      <c r="D196" s="118"/>
      <c r="E196" s="118"/>
      <c r="F196" s="118"/>
      <c r="G196" s="50" t="str">
        <f>IF(C196="","",IF(C196="","",(VLOOKUP(C196,Listes!$B$37:$C$41,2,FALSE))))</f>
        <v/>
      </c>
      <c r="H196" s="118" t="str">
        <f t="shared" si="5"/>
        <v/>
      </c>
      <c r="I196" s="40" t="str">
        <f>IF(G196="","",IF(G196="","",(VLOOKUP(G196,Listes!$C$37:$D$41,2,FALSE))))</f>
        <v/>
      </c>
      <c r="J196" s="39" t="str">
        <f>IF($G196="","",IF($C196=Listes!$B$38,IF('Frais Forfaitaires'!$E196&lt;=Listes!$B$59,('Frais Forfaitaires'!$E196*(VLOOKUP('Frais Forfaitaires'!$D196,Listes!$A$60:$E$66,2,FALSE))),IF('Frais Forfaitaires'!$E196&gt;Listes!$E$59,('Frais Forfaitaires'!$E196*(VLOOKUP('Frais Forfaitaires'!$D196,Listes!$A$60:$E$66,5,FALSE))),('Frais Forfaitaires'!$E196*(VLOOKUP('Frais Forfaitaires'!$D196,Listes!$A$60:$E$66,3,FALSE)))+(VLOOKUP('Frais Forfaitaires'!$D196,Listes!$A$60:$E$66,4,FALSE))))))</f>
        <v/>
      </c>
      <c r="K196" s="39" t="str">
        <f>IF($G196="","",IF($C196=Listes!$B$37,IF('Frais Forfaitaires'!$E196&lt;=Listes!$B$48,('Frais Forfaitaires'!$E196*(VLOOKUP('Frais Forfaitaires'!$D196,Listes!$A$49:$E$55,2,FALSE))),IF('Frais Forfaitaires'!$E196&gt;Listes!$D$48,('Frais Forfaitaires'!$E196*(VLOOKUP('Frais Forfaitaires'!$D196,Listes!$A$49:$E$55,5,FALSE))),('Frais Forfaitaires'!$E196*(VLOOKUP('Frais Forfaitaires'!$D196,Listes!$A$49:$E$55,3,FALSE)))+(VLOOKUP('Frais Forfaitaires'!$D196,Listes!$A$49:$E$55,4,FALSE))))))</f>
        <v/>
      </c>
      <c r="L196" s="39" t="str">
        <f>IF($G196="","",IF($C196=Listes!$B$40,Listes!$I$37,IF($C196=Listes!$B$41,(VLOOKUP('Frais Forfaitaires'!$F196,Listes!$E$37:$F$42,2,FALSE)),IF($C196=Listes!$B$39,IF('Frais Forfaitaires'!$E196&lt;=Listes!$A$70,'Frais Forfaitaires'!$E196*Listes!$A$71,IF('Frais Forfaitaires'!$E196&gt;Listes!$D$70,'Frais Forfaitaires'!$E196*Listes!$D$71,(('Frais Forfaitaires'!$E196*Listes!$B$71)+Listes!$C$71)))))))</f>
        <v/>
      </c>
      <c r="M196" s="40" t="str">
        <f t="shared" si="6"/>
        <v/>
      </c>
      <c r="N196" s="125"/>
    </row>
    <row r="197" spans="1:14" ht="20.100000000000001" customHeight="1" x14ac:dyDescent="0.25">
      <c r="A197" s="27">
        <v>192</v>
      </c>
      <c r="B197" s="118"/>
      <c r="C197" s="118"/>
      <c r="D197" s="118"/>
      <c r="E197" s="118"/>
      <c r="F197" s="118"/>
      <c r="G197" s="50" t="str">
        <f>IF(C197="","",IF(C197="","",(VLOOKUP(C197,Listes!$B$37:$C$41,2,FALSE))))</f>
        <v/>
      </c>
      <c r="H197" s="118" t="str">
        <f t="shared" si="5"/>
        <v/>
      </c>
      <c r="I197" s="40" t="str">
        <f>IF(G197="","",IF(G197="","",(VLOOKUP(G197,Listes!$C$37:$D$41,2,FALSE))))</f>
        <v/>
      </c>
      <c r="J197" s="39" t="str">
        <f>IF($G197="","",IF($C197=Listes!$B$38,IF('Frais Forfaitaires'!$E197&lt;=Listes!$B$59,('Frais Forfaitaires'!$E197*(VLOOKUP('Frais Forfaitaires'!$D197,Listes!$A$60:$E$66,2,FALSE))),IF('Frais Forfaitaires'!$E197&gt;Listes!$E$59,('Frais Forfaitaires'!$E197*(VLOOKUP('Frais Forfaitaires'!$D197,Listes!$A$60:$E$66,5,FALSE))),('Frais Forfaitaires'!$E197*(VLOOKUP('Frais Forfaitaires'!$D197,Listes!$A$60:$E$66,3,FALSE)))+(VLOOKUP('Frais Forfaitaires'!$D197,Listes!$A$60:$E$66,4,FALSE))))))</f>
        <v/>
      </c>
      <c r="K197" s="39" t="str">
        <f>IF($G197="","",IF($C197=Listes!$B$37,IF('Frais Forfaitaires'!$E197&lt;=Listes!$B$48,('Frais Forfaitaires'!$E197*(VLOOKUP('Frais Forfaitaires'!$D197,Listes!$A$49:$E$55,2,FALSE))),IF('Frais Forfaitaires'!$E197&gt;Listes!$D$48,('Frais Forfaitaires'!$E197*(VLOOKUP('Frais Forfaitaires'!$D197,Listes!$A$49:$E$55,5,FALSE))),('Frais Forfaitaires'!$E197*(VLOOKUP('Frais Forfaitaires'!$D197,Listes!$A$49:$E$55,3,FALSE)))+(VLOOKUP('Frais Forfaitaires'!$D197,Listes!$A$49:$E$55,4,FALSE))))))</f>
        <v/>
      </c>
      <c r="L197" s="39" t="str">
        <f>IF($G197="","",IF($C197=Listes!$B$40,Listes!$I$37,IF($C197=Listes!$B$41,(VLOOKUP('Frais Forfaitaires'!$F197,Listes!$E$37:$F$42,2,FALSE)),IF($C197=Listes!$B$39,IF('Frais Forfaitaires'!$E197&lt;=Listes!$A$70,'Frais Forfaitaires'!$E197*Listes!$A$71,IF('Frais Forfaitaires'!$E197&gt;Listes!$D$70,'Frais Forfaitaires'!$E197*Listes!$D$71,(('Frais Forfaitaires'!$E197*Listes!$B$71)+Listes!$C$71)))))))</f>
        <v/>
      </c>
      <c r="M197" s="40" t="str">
        <f t="shared" si="6"/>
        <v/>
      </c>
      <c r="N197" s="125"/>
    </row>
    <row r="198" spans="1:14" ht="20.100000000000001" customHeight="1" x14ac:dyDescent="0.25">
      <c r="A198" s="27">
        <v>193</v>
      </c>
      <c r="B198" s="118"/>
      <c r="C198" s="118"/>
      <c r="D198" s="118"/>
      <c r="E198" s="118"/>
      <c r="F198" s="118"/>
      <c r="G198" s="50" t="str">
        <f>IF(C198="","",IF(C198="","",(VLOOKUP(C198,Listes!$B$37:$C$41,2,FALSE))))</f>
        <v/>
      </c>
      <c r="H198" s="118" t="str">
        <f t="shared" ref="H198:H261" si="7">IF(G198="Frais de déplacement (barèmes kilométriques) ",1,"")</f>
        <v/>
      </c>
      <c r="I198" s="40" t="str">
        <f>IF(G198="","",IF(G198="","",(VLOOKUP(G198,Listes!$C$37:$D$41,2,FALSE))))</f>
        <v/>
      </c>
      <c r="J198" s="39" t="str">
        <f>IF($G198="","",IF($C198=Listes!$B$38,IF('Frais Forfaitaires'!$E198&lt;=Listes!$B$59,('Frais Forfaitaires'!$E198*(VLOOKUP('Frais Forfaitaires'!$D198,Listes!$A$60:$E$66,2,FALSE))),IF('Frais Forfaitaires'!$E198&gt;Listes!$E$59,('Frais Forfaitaires'!$E198*(VLOOKUP('Frais Forfaitaires'!$D198,Listes!$A$60:$E$66,5,FALSE))),('Frais Forfaitaires'!$E198*(VLOOKUP('Frais Forfaitaires'!$D198,Listes!$A$60:$E$66,3,FALSE)))+(VLOOKUP('Frais Forfaitaires'!$D198,Listes!$A$60:$E$66,4,FALSE))))))</f>
        <v/>
      </c>
      <c r="K198" s="39" t="str">
        <f>IF($G198="","",IF($C198=Listes!$B$37,IF('Frais Forfaitaires'!$E198&lt;=Listes!$B$48,('Frais Forfaitaires'!$E198*(VLOOKUP('Frais Forfaitaires'!$D198,Listes!$A$49:$E$55,2,FALSE))),IF('Frais Forfaitaires'!$E198&gt;Listes!$D$48,('Frais Forfaitaires'!$E198*(VLOOKUP('Frais Forfaitaires'!$D198,Listes!$A$49:$E$55,5,FALSE))),('Frais Forfaitaires'!$E198*(VLOOKUP('Frais Forfaitaires'!$D198,Listes!$A$49:$E$55,3,FALSE)))+(VLOOKUP('Frais Forfaitaires'!$D198,Listes!$A$49:$E$55,4,FALSE))))))</f>
        <v/>
      </c>
      <c r="L198" s="39" t="str">
        <f>IF($G198="","",IF($C198=Listes!$B$40,Listes!$I$37,IF($C198=Listes!$B$41,(VLOOKUP('Frais Forfaitaires'!$F198,Listes!$E$37:$F$42,2,FALSE)),IF($C198=Listes!$B$39,IF('Frais Forfaitaires'!$E198&lt;=Listes!$A$70,'Frais Forfaitaires'!$E198*Listes!$A$71,IF('Frais Forfaitaires'!$E198&gt;Listes!$D$70,'Frais Forfaitaires'!$E198*Listes!$D$71,(('Frais Forfaitaires'!$E198*Listes!$B$71)+Listes!$C$71)))))))</f>
        <v/>
      </c>
      <c r="M198" s="40" t="str">
        <f t="shared" ref="M198:M261" si="8">IF($H198="","",($L198+$K198+$J198)*$H198)</f>
        <v/>
      </c>
      <c r="N198" s="125"/>
    </row>
    <row r="199" spans="1:14" ht="20.100000000000001" customHeight="1" x14ac:dyDescent="0.25">
      <c r="A199" s="27">
        <v>194</v>
      </c>
      <c r="B199" s="118"/>
      <c r="C199" s="118"/>
      <c r="D199" s="118"/>
      <c r="E199" s="118"/>
      <c r="F199" s="118"/>
      <c r="G199" s="50" t="str">
        <f>IF(C199="","",IF(C199="","",(VLOOKUP(C199,Listes!$B$37:$C$41,2,FALSE))))</f>
        <v/>
      </c>
      <c r="H199" s="118" t="str">
        <f t="shared" si="7"/>
        <v/>
      </c>
      <c r="I199" s="40" t="str">
        <f>IF(G199="","",IF(G199="","",(VLOOKUP(G199,Listes!$C$37:$D$41,2,FALSE))))</f>
        <v/>
      </c>
      <c r="J199" s="39" t="str">
        <f>IF($G199="","",IF($C199=Listes!$B$38,IF('Frais Forfaitaires'!$E199&lt;=Listes!$B$59,('Frais Forfaitaires'!$E199*(VLOOKUP('Frais Forfaitaires'!$D199,Listes!$A$60:$E$66,2,FALSE))),IF('Frais Forfaitaires'!$E199&gt;Listes!$E$59,('Frais Forfaitaires'!$E199*(VLOOKUP('Frais Forfaitaires'!$D199,Listes!$A$60:$E$66,5,FALSE))),('Frais Forfaitaires'!$E199*(VLOOKUP('Frais Forfaitaires'!$D199,Listes!$A$60:$E$66,3,FALSE)))+(VLOOKUP('Frais Forfaitaires'!$D199,Listes!$A$60:$E$66,4,FALSE))))))</f>
        <v/>
      </c>
      <c r="K199" s="39" t="str">
        <f>IF($G199="","",IF($C199=Listes!$B$37,IF('Frais Forfaitaires'!$E199&lt;=Listes!$B$48,('Frais Forfaitaires'!$E199*(VLOOKUP('Frais Forfaitaires'!$D199,Listes!$A$49:$E$55,2,FALSE))),IF('Frais Forfaitaires'!$E199&gt;Listes!$D$48,('Frais Forfaitaires'!$E199*(VLOOKUP('Frais Forfaitaires'!$D199,Listes!$A$49:$E$55,5,FALSE))),('Frais Forfaitaires'!$E199*(VLOOKUP('Frais Forfaitaires'!$D199,Listes!$A$49:$E$55,3,FALSE)))+(VLOOKUP('Frais Forfaitaires'!$D199,Listes!$A$49:$E$55,4,FALSE))))))</f>
        <v/>
      </c>
      <c r="L199" s="39" t="str">
        <f>IF($G199="","",IF($C199=Listes!$B$40,Listes!$I$37,IF($C199=Listes!$B$41,(VLOOKUP('Frais Forfaitaires'!$F199,Listes!$E$37:$F$42,2,FALSE)),IF($C199=Listes!$B$39,IF('Frais Forfaitaires'!$E199&lt;=Listes!$A$70,'Frais Forfaitaires'!$E199*Listes!$A$71,IF('Frais Forfaitaires'!$E199&gt;Listes!$D$70,'Frais Forfaitaires'!$E199*Listes!$D$71,(('Frais Forfaitaires'!$E199*Listes!$B$71)+Listes!$C$71)))))))</f>
        <v/>
      </c>
      <c r="M199" s="40" t="str">
        <f t="shared" si="8"/>
        <v/>
      </c>
      <c r="N199" s="125"/>
    </row>
    <row r="200" spans="1:14" ht="20.100000000000001" customHeight="1" x14ac:dyDescent="0.25">
      <c r="A200" s="27">
        <v>195</v>
      </c>
      <c r="B200" s="118"/>
      <c r="C200" s="118"/>
      <c r="D200" s="118"/>
      <c r="E200" s="118"/>
      <c r="F200" s="118"/>
      <c r="G200" s="50" t="str">
        <f>IF(C200="","",IF(C200="","",(VLOOKUP(C200,Listes!$B$37:$C$41,2,FALSE))))</f>
        <v/>
      </c>
      <c r="H200" s="118" t="str">
        <f t="shared" si="7"/>
        <v/>
      </c>
      <c r="I200" s="40" t="str">
        <f>IF(G200="","",IF(G200="","",(VLOOKUP(G200,Listes!$C$37:$D$41,2,FALSE))))</f>
        <v/>
      </c>
      <c r="J200" s="39" t="str">
        <f>IF($G200="","",IF($C200=Listes!$B$38,IF('Frais Forfaitaires'!$E200&lt;=Listes!$B$59,('Frais Forfaitaires'!$E200*(VLOOKUP('Frais Forfaitaires'!$D200,Listes!$A$60:$E$66,2,FALSE))),IF('Frais Forfaitaires'!$E200&gt;Listes!$E$59,('Frais Forfaitaires'!$E200*(VLOOKUP('Frais Forfaitaires'!$D200,Listes!$A$60:$E$66,5,FALSE))),('Frais Forfaitaires'!$E200*(VLOOKUP('Frais Forfaitaires'!$D200,Listes!$A$60:$E$66,3,FALSE)))+(VLOOKUP('Frais Forfaitaires'!$D200,Listes!$A$60:$E$66,4,FALSE))))))</f>
        <v/>
      </c>
      <c r="K200" s="39" t="str">
        <f>IF($G200="","",IF($C200=Listes!$B$37,IF('Frais Forfaitaires'!$E200&lt;=Listes!$B$48,('Frais Forfaitaires'!$E200*(VLOOKUP('Frais Forfaitaires'!$D200,Listes!$A$49:$E$55,2,FALSE))),IF('Frais Forfaitaires'!$E200&gt;Listes!$D$48,('Frais Forfaitaires'!$E200*(VLOOKUP('Frais Forfaitaires'!$D200,Listes!$A$49:$E$55,5,FALSE))),('Frais Forfaitaires'!$E200*(VLOOKUP('Frais Forfaitaires'!$D200,Listes!$A$49:$E$55,3,FALSE)))+(VLOOKUP('Frais Forfaitaires'!$D200,Listes!$A$49:$E$55,4,FALSE))))))</f>
        <v/>
      </c>
      <c r="L200" s="39" t="str">
        <f>IF($G200="","",IF($C200=Listes!$B$40,Listes!$I$37,IF($C200=Listes!$B$41,(VLOOKUP('Frais Forfaitaires'!$F200,Listes!$E$37:$F$42,2,FALSE)),IF($C200=Listes!$B$39,IF('Frais Forfaitaires'!$E200&lt;=Listes!$A$70,'Frais Forfaitaires'!$E200*Listes!$A$71,IF('Frais Forfaitaires'!$E200&gt;Listes!$D$70,'Frais Forfaitaires'!$E200*Listes!$D$71,(('Frais Forfaitaires'!$E200*Listes!$B$71)+Listes!$C$71)))))))</f>
        <v/>
      </c>
      <c r="M200" s="40" t="str">
        <f t="shared" si="8"/>
        <v/>
      </c>
      <c r="N200" s="125"/>
    </row>
    <row r="201" spans="1:14" ht="20.100000000000001" customHeight="1" x14ac:dyDescent="0.25">
      <c r="A201" s="27">
        <v>196</v>
      </c>
      <c r="B201" s="118"/>
      <c r="C201" s="118"/>
      <c r="D201" s="118"/>
      <c r="E201" s="118"/>
      <c r="F201" s="118"/>
      <c r="G201" s="50" t="str">
        <f>IF(C201="","",IF(C201="","",(VLOOKUP(C201,Listes!$B$37:$C$41,2,FALSE))))</f>
        <v/>
      </c>
      <c r="H201" s="118" t="str">
        <f t="shared" si="7"/>
        <v/>
      </c>
      <c r="I201" s="40" t="str">
        <f>IF(G201="","",IF(G201="","",(VLOOKUP(G201,Listes!$C$37:$D$41,2,FALSE))))</f>
        <v/>
      </c>
      <c r="J201" s="39" t="str">
        <f>IF($G201="","",IF($C201=Listes!$B$38,IF('Frais Forfaitaires'!$E201&lt;=Listes!$B$59,('Frais Forfaitaires'!$E201*(VLOOKUP('Frais Forfaitaires'!$D201,Listes!$A$60:$E$66,2,FALSE))),IF('Frais Forfaitaires'!$E201&gt;Listes!$E$59,('Frais Forfaitaires'!$E201*(VLOOKUP('Frais Forfaitaires'!$D201,Listes!$A$60:$E$66,5,FALSE))),('Frais Forfaitaires'!$E201*(VLOOKUP('Frais Forfaitaires'!$D201,Listes!$A$60:$E$66,3,FALSE)))+(VLOOKUP('Frais Forfaitaires'!$D201,Listes!$A$60:$E$66,4,FALSE))))))</f>
        <v/>
      </c>
      <c r="K201" s="39" t="str">
        <f>IF($G201="","",IF($C201=Listes!$B$37,IF('Frais Forfaitaires'!$E201&lt;=Listes!$B$48,('Frais Forfaitaires'!$E201*(VLOOKUP('Frais Forfaitaires'!$D201,Listes!$A$49:$E$55,2,FALSE))),IF('Frais Forfaitaires'!$E201&gt;Listes!$D$48,('Frais Forfaitaires'!$E201*(VLOOKUP('Frais Forfaitaires'!$D201,Listes!$A$49:$E$55,5,FALSE))),('Frais Forfaitaires'!$E201*(VLOOKUP('Frais Forfaitaires'!$D201,Listes!$A$49:$E$55,3,FALSE)))+(VLOOKUP('Frais Forfaitaires'!$D201,Listes!$A$49:$E$55,4,FALSE))))))</f>
        <v/>
      </c>
      <c r="L201" s="39" t="str">
        <f>IF($G201="","",IF($C201=Listes!$B$40,Listes!$I$37,IF($C201=Listes!$B$41,(VLOOKUP('Frais Forfaitaires'!$F201,Listes!$E$37:$F$42,2,FALSE)),IF($C201=Listes!$B$39,IF('Frais Forfaitaires'!$E201&lt;=Listes!$A$70,'Frais Forfaitaires'!$E201*Listes!$A$71,IF('Frais Forfaitaires'!$E201&gt;Listes!$D$70,'Frais Forfaitaires'!$E201*Listes!$D$71,(('Frais Forfaitaires'!$E201*Listes!$B$71)+Listes!$C$71)))))))</f>
        <v/>
      </c>
      <c r="M201" s="40" t="str">
        <f t="shared" si="8"/>
        <v/>
      </c>
      <c r="N201" s="125"/>
    </row>
    <row r="202" spans="1:14" ht="20.100000000000001" customHeight="1" x14ac:dyDescent="0.25">
      <c r="A202" s="27">
        <v>197</v>
      </c>
      <c r="B202" s="118"/>
      <c r="C202" s="118"/>
      <c r="D202" s="118"/>
      <c r="E202" s="118"/>
      <c r="F202" s="118"/>
      <c r="G202" s="50" t="str">
        <f>IF(C202="","",IF(C202="","",(VLOOKUP(C202,Listes!$B$37:$C$41,2,FALSE))))</f>
        <v/>
      </c>
      <c r="H202" s="118" t="str">
        <f t="shared" si="7"/>
        <v/>
      </c>
      <c r="I202" s="40" t="str">
        <f>IF(G202="","",IF(G202="","",(VLOOKUP(G202,Listes!$C$37:$D$41,2,FALSE))))</f>
        <v/>
      </c>
      <c r="J202" s="39" t="str">
        <f>IF($G202="","",IF($C202=Listes!$B$38,IF('Frais Forfaitaires'!$E202&lt;=Listes!$B$59,('Frais Forfaitaires'!$E202*(VLOOKUP('Frais Forfaitaires'!$D202,Listes!$A$60:$E$66,2,FALSE))),IF('Frais Forfaitaires'!$E202&gt;Listes!$E$59,('Frais Forfaitaires'!$E202*(VLOOKUP('Frais Forfaitaires'!$D202,Listes!$A$60:$E$66,5,FALSE))),('Frais Forfaitaires'!$E202*(VLOOKUP('Frais Forfaitaires'!$D202,Listes!$A$60:$E$66,3,FALSE)))+(VLOOKUP('Frais Forfaitaires'!$D202,Listes!$A$60:$E$66,4,FALSE))))))</f>
        <v/>
      </c>
      <c r="K202" s="39" t="str">
        <f>IF($G202="","",IF($C202=Listes!$B$37,IF('Frais Forfaitaires'!$E202&lt;=Listes!$B$48,('Frais Forfaitaires'!$E202*(VLOOKUP('Frais Forfaitaires'!$D202,Listes!$A$49:$E$55,2,FALSE))),IF('Frais Forfaitaires'!$E202&gt;Listes!$D$48,('Frais Forfaitaires'!$E202*(VLOOKUP('Frais Forfaitaires'!$D202,Listes!$A$49:$E$55,5,FALSE))),('Frais Forfaitaires'!$E202*(VLOOKUP('Frais Forfaitaires'!$D202,Listes!$A$49:$E$55,3,FALSE)))+(VLOOKUP('Frais Forfaitaires'!$D202,Listes!$A$49:$E$55,4,FALSE))))))</f>
        <v/>
      </c>
      <c r="L202" s="39" t="str">
        <f>IF($G202="","",IF($C202=Listes!$B$40,Listes!$I$37,IF($C202=Listes!$B$41,(VLOOKUP('Frais Forfaitaires'!$F202,Listes!$E$37:$F$42,2,FALSE)),IF($C202=Listes!$B$39,IF('Frais Forfaitaires'!$E202&lt;=Listes!$A$70,'Frais Forfaitaires'!$E202*Listes!$A$71,IF('Frais Forfaitaires'!$E202&gt;Listes!$D$70,'Frais Forfaitaires'!$E202*Listes!$D$71,(('Frais Forfaitaires'!$E202*Listes!$B$71)+Listes!$C$71)))))))</f>
        <v/>
      </c>
      <c r="M202" s="40" t="str">
        <f t="shared" si="8"/>
        <v/>
      </c>
      <c r="N202" s="125"/>
    </row>
    <row r="203" spans="1:14" ht="20.100000000000001" customHeight="1" x14ac:dyDescent="0.25">
      <c r="A203" s="27">
        <v>198</v>
      </c>
      <c r="B203" s="118"/>
      <c r="C203" s="118"/>
      <c r="D203" s="118"/>
      <c r="E203" s="118"/>
      <c r="F203" s="118"/>
      <c r="G203" s="50" t="str">
        <f>IF(C203="","",IF(C203="","",(VLOOKUP(C203,Listes!$B$37:$C$41,2,FALSE))))</f>
        <v/>
      </c>
      <c r="H203" s="118" t="str">
        <f t="shared" si="7"/>
        <v/>
      </c>
      <c r="I203" s="40" t="str">
        <f>IF(G203="","",IF(G203="","",(VLOOKUP(G203,Listes!$C$37:$D$41,2,FALSE))))</f>
        <v/>
      </c>
      <c r="J203" s="39" t="str">
        <f>IF($G203="","",IF($C203=Listes!$B$38,IF('Frais Forfaitaires'!$E203&lt;=Listes!$B$59,('Frais Forfaitaires'!$E203*(VLOOKUP('Frais Forfaitaires'!$D203,Listes!$A$60:$E$66,2,FALSE))),IF('Frais Forfaitaires'!$E203&gt;Listes!$E$59,('Frais Forfaitaires'!$E203*(VLOOKUP('Frais Forfaitaires'!$D203,Listes!$A$60:$E$66,5,FALSE))),('Frais Forfaitaires'!$E203*(VLOOKUP('Frais Forfaitaires'!$D203,Listes!$A$60:$E$66,3,FALSE)))+(VLOOKUP('Frais Forfaitaires'!$D203,Listes!$A$60:$E$66,4,FALSE))))))</f>
        <v/>
      </c>
      <c r="K203" s="39" t="str">
        <f>IF($G203="","",IF($C203=Listes!$B$37,IF('Frais Forfaitaires'!$E203&lt;=Listes!$B$48,('Frais Forfaitaires'!$E203*(VLOOKUP('Frais Forfaitaires'!$D203,Listes!$A$49:$E$55,2,FALSE))),IF('Frais Forfaitaires'!$E203&gt;Listes!$D$48,('Frais Forfaitaires'!$E203*(VLOOKUP('Frais Forfaitaires'!$D203,Listes!$A$49:$E$55,5,FALSE))),('Frais Forfaitaires'!$E203*(VLOOKUP('Frais Forfaitaires'!$D203,Listes!$A$49:$E$55,3,FALSE)))+(VLOOKUP('Frais Forfaitaires'!$D203,Listes!$A$49:$E$55,4,FALSE))))))</f>
        <v/>
      </c>
      <c r="L203" s="39" t="str">
        <f>IF($G203="","",IF($C203=Listes!$B$40,Listes!$I$37,IF($C203=Listes!$B$41,(VLOOKUP('Frais Forfaitaires'!$F203,Listes!$E$37:$F$42,2,FALSE)),IF($C203=Listes!$B$39,IF('Frais Forfaitaires'!$E203&lt;=Listes!$A$70,'Frais Forfaitaires'!$E203*Listes!$A$71,IF('Frais Forfaitaires'!$E203&gt;Listes!$D$70,'Frais Forfaitaires'!$E203*Listes!$D$71,(('Frais Forfaitaires'!$E203*Listes!$B$71)+Listes!$C$71)))))))</f>
        <v/>
      </c>
      <c r="M203" s="40" t="str">
        <f t="shared" si="8"/>
        <v/>
      </c>
      <c r="N203" s="125"/>
    </row>
    <row r="204" spans="1:14" ht="20.100000000000001" customHeight="1" x14ac:dyDescent="0.25">
      <c r="A204" s="27">
        <v>199</v>
      </c>
      <c r="B204" s="118"/>
      <c r="C204" s="118"/>
      <c r="D204" s="118"/>
      <c r="E204" s="118"/>
      <c r="F204" s="118"/>
      <c r="G204" s="50" t="str">
        <f>IF(C204="","",IF(C204="","",(VLOOKUP(C204,Listes!$B$37:$C$41,2,FALSE))))</f>
        <v/>
      </c>
      <c r="H204" s="118" t="str">
        <f t="shared" si="7"/>
        <v/>
      </c>
      <c r="I204" s="40" t="str">
        <f>IF(G204="","",IF(G204="","",(VLOOKUP(G204,Listes!$C$37:$D$41,2,FALSE))))</f>
        <v/>
      </c>
      <c r="J204" s="39" t="str">
        <f>IF($G204="","",IF($C204=Listes!$B$38,IF('Frais Forfaitaires'!$E204&lt;=Listes!$B$59,('Frais Forfaitaires'!$E204*(VLOOKUP('Frais Forfaitaires'!$D204,Listes!$A$60:$E$66,2,FALSE))),IF('Frais Forfaitaires'!$E204&gt;Listes!$E$59,('Frais Forfaitaires'!$E204*(VLOOKUP('Frais Forfaitaires'!$D204,Listes!$A$60:$E$66,5,FALSE))),('Frais Forfaitaires'!$E204*(VLOOKUP('Frais Forfaitaires'!$D204,Listes!$A$60:$E$66,3,FALSE)))+(VLOOKUP('Frais Forfaitaires'!$D204,Listes!$A$60:$E$66,4,FALSE))))))</f>
        <v/>
      </c>
      <c r="K204" s="39" t="str">
        <f>IF($G204="","",IF($C204=Listes!$B$37,IF('Frais Forfaitaires'!$E204&lt;=Listes!$B$48,('Frais Forfaitaires'!$E204*(VLOOKUP('Frais Forfaitaires'!$D204,Listes!$A$49:$E$55,2,FALSE))),IF('Frais Forfaitaires'!$E204&gt;Listes!$D$48,('Frais Forfaitaires'!$E204*(VLOOKUP('Frais Forfaitaires'!$D204,Listes!$A$49:$E$55,5,FALSE))),('Frais Forfaitaires'!$E204*(VLOOKUP('Frais Forfaitaires'!$D204,Listes!$A$49:$E$55,3,FALSE)))+(VLOOKUP('Frais Forfaitaires'!$D204,Listes!$A$49:$E$55,4,FALSE))))))</f>
        <v/>
      </c>
      <c r="L204" s="39" t="str">
        <f>IF($G204="","",IF($C204=Listes!$B$40,Listes!$I$37,IF($C204=Listes!$B$41,(VLOOKUP('Frais Forfaitaires'!$F204,Listes!$E$37:$F$42,2,FALSE)),IF($C204=Listes!$B$39,IF('Frais Forfaitaires'!$E204&lt;=Listes!$A$70,'Frais Forfaitaires'!$E204*Listes!$A$71,IF('Frais Forfaitaires'!$E204&gt;Listes!$D$70,'Frais Forfaitaires'!$E204*Listes!$D$71,(('Frais Forfaitaires'!$E204*Listes!$B$71)+Listes!$C$71)))))))</f>
        <v/>
      </c>
      <c r="M204" s="40" t="str">
        <f t="shared" si="8"/>
        <v/>
      </c>
      <c r="N204" s="125"/>
    </row>
    <row r="205" spans="1:14" ht="20.100000000000001" customHeight="1" x14ac:dyDescent="0.25">
      <c r="A205" s="27">
        <v>200</v>
      </c>
      <c r="B205" s="118"/>
      <c r="C205" s="118"/>
      <c r="D205" s="118"/>
      <c r="E205" s="118"/>
      <c r="F205" s="118"/>
      <c r="G205" s="50" t="str">
        <f>IF(C205="","",IF(C205="","",(VLOOKUP(C205,Listes!$B$37:$C$41,2,FALSE))))</f>
        <v/>
      </c>
      <c r="H205" s="118" t="str">
        <f t="shared" si="7"/>
        <v/>
      </c>
      <c r="I205" s="40" t="str">
        <f>IF(G205="","",IF(G205="","",(VLOOKUP(G205,Listes!$C$37:$D$41,2,FALSE))))</f>
        <v/>
      </c>
      <c r="J205" s="39" t="str">
        <f>IF($G205="","",IF($C205=Listes!$B$38,IF('Frais Forfaitaires'!$E205&lt;=Listes!$B$59,('Frais Forfaitaires'!$E205*(VLOOKUP('Frais Forfaitaires'!$D205,Listes!$A$60:$E$66,2,FALSE))),IF('Frais Forfaitaires'!$E205&gt;Listes!$E$59,('Frais Forfaitaires'!$E205*(VLOOKUP('Frais Forfaitaires'!$D205,Listes!$A$60:$E$66,5,FALSE))),('Frais Forfaitaires'!$E205*(VLOOKUP('Frais Forfaitaires'!$D205,Listes!$A$60:$E$66,3,FALSE)))+(VLOOKUP('Frais Forfaitaires'!$D205,Listes!$A$60:$E$66,4,FALSE))))))</f>
        <v/>
      </c>
      <c r="K205" s="39" t="str">
        <f>IF($G205="","",IF($C205=Listes!$B$37,IF('Frais Forfaitaires'!$E205&lt;=Listes!$B$48,('Frais Forfaitaires'!$E205*(VLOOKUP('Frais Forfaitaires'!$D205,Listes!$A$49:$E$55,2,FALSE))),IF('Frais Forfaitaires'!$E205&gt;Listes!$D$48,('Frais Forfaitaires'!$E205*(VLOOKUP('Frais Forfaitaires'!$D205,Listes!$A$49:$E$55,5,FALSE))),('Frais Forfaitaires'!$E205*(VLOOKUP('Frais Forfaitaires'!$D205,Listes!$A$49:$E$55,3,FALSE)))+(VLOOKUP('Frais Forfaitaires'!$D205,Listes!$A$49:$E$55,4,FALSE))))))</f>
        <v/>
      </c>
      <c r="L205" s="39" t="str">
        <f>IF($G205="","",IF($C205=Listes!$B$40,Listes!$I$37,IF($C205=Listes!$B$41,(VLOOKUP('Frais Forfaitaires'!$F205,Listes!$E$37:$F$42,2,FALSE)),IF($C205=Listes!$B$39,IF('Frais Forfaitaires'!$E205&lt;=Listes!$A$70,'Frais Forfaitaires'!$E205*Listes!$A$71,IF('Frais Forfaitaires'!$E205&gt;Listes!$D$70,'Frais Forfaitaires'!$E205*Listes!$D$71,(('Frais Forfaitaires'!$E205*Listes!$B$71)+Listes!$C$71)))))))</f>
        <v/>
      </c>
      <c r="M205" s="40" t="str">
        <f t="shared" si="8"/>
        <v/>
      </c>
      <c r="N205" s="125"/>
    </row>
    <row r="206" spans="1:14" ht="20.100000000000001" customHeight="1" x14ac:dyDescent="0.25">
      <c r="A206" s="27">
        <v>201</v>
      </c>
      <c r="B206" s="118"/>
      <c r="C206" s="118"/>
      <c r="D206" s="118"/>
      <c r="E206" s="118"/>
      <c r="F206" s="118"/>
      <c r="G206" s="50" t="str">
        <f>IF(C206="","",IF(C206="","",(VLOOKUP(C206,Listes!$B$37:$C$41,2,FALSE))))</f>
        <v/>
      </c>
      <c r="H206" s="118" t="str">
        <f t="shared" si="7"/>
        <v/>
      </c>
      <c r="I206" s="40" t="str">
        <f>IF(G206="","",IF(G206="","",(VLOOKUP(G206,Listes!$C$37:$D$41,2,FALSE))))</f>
        <v/>
      </c>
      <c r="J206" s="39" t="str">
        <f>IF($G206="","",IF($C206=Listes!$B$38,IF('Frais Forfaitaires'!$E206&lt;=Listes!$B$59,('Frais Forfaitaires'!$E206*(VLOOKUP('Frais Forfaitaires'!$D206,Listes!$A$60:$E$66,2,FALSE))),IF('Frais Forfaitaires'!$E206&gt;Listes!$E$59,('Frais Forfaitaires'!$E206*(VLOOKUP('Frais Forfaitaires'!$D206,Listes!$A$60:$E$66,5,FALSE))),('Frais Forfaitaires'!$E206*(VLOOKUP('Frais Forfaitaires'!$D206,Listes!$A$60:$E$66,3,FALSE)))+(VLOOKUP('Frais Forfaitaires'!$D206,Listes!$A$60:$E$66,4,FALSE))))))</f>
        <v/>
      </c>
      <c r="K206" s="39" t="str">
        <f>IF($G206="","",IF($C206=Listes!$B$37,IF('Frais Forfaitaires'!$E206&lt;=Listes!$B$48,('Frais Forfaitaires'!$E206*(VLOOKUP('Frais Forfaitaires'!$D206,Listes!$A$49:$E$55,2,FALSE))),IF('Frais Forfaitaires'!$E206&gt;Listes!$D$48,('Frais Forfaitaires'!$E206*(VLOOKUP('Frais Forfaitaires'!$D206,Listes!$A$49:$E$55,5,FALSE))),('Frais Forfaitaires'!$E206*(VLOOKUP('Frais Forfaitaires'!$D206,Listes!$A$49:$E$55,3,FALSE)))+(VLOOKUP('Frais Forfaitaires'!$D206,Listes!$A$49:$E$55,4,FALSE))))))</f>
        <v/>
      </c>
      <c r="L206" s="39" t="str">
        <f>IF($G206="","",IF($C206=Listes!$B$40,Listes!$I$37,IF($C206=Listes!$B$41,(VLOOKUP('Frais Forfaitaires'!$F206,Listes!$E$37:$F$42,2,FALSE)),IF($C206=Listes!$B$39,IF('Frais Forfaitaires'!$E206&lt;=Listes!$A$70,'Frais Forfaitaires'!$E206*Listes!$A$71,IF('Frais Forfaitaires'!$E206&gt;Listes!$D$70,'Frais Forfaitaires'!$E206*Listes!$D$71,(('Frais Forfaitaires'!$E206*Listes!$B$71)+Listes!$C$71)))))))</f>
        <v/>
      </c>
      <c r="M206" s="40" t="str">
        <f t="shared" si="8"/>
        <v/>
      </c>
      <c r="N206" s="125"/>
    </row>
    <row r="207" spans="1:14" ht="20.100000000000001" customHeight="1" x14ac:dyDescent="0.25">
      <c r="A207" s="27">
        <v>202</v>
      </c>
      <c r="B207" s="118"/>
      <c r="C207" s="118"/>
      <c r="D207" s="118"/>
      <c r="E207" s="118"/>
      <c r="F207" s="118"/>
      <c r="G207" s="50" t="str">
        <f>IF(C207="","",IF(C207="","",(VLOOKUP(C207,Listes!$B$37:$C$41,2,FALSE))))</f>
        <v/>
      </c>
      <c r="H207" s="118" t="str">
        <f t="shared" si="7"/>
        <v/>
      </c>
      <c r="I207" s="40" t="str">
        <f>IF(G207="","",IF(G207="","",(VLOOKUP(G207,Listes!$C$37:$D$41,2,FALSE))))</f>
        <v/>
      </c>
      <c r="J207" s="39" t="str">
        <f>IF($G207="","",IF($C207=Listes!$B$38,IF('Frais Forfaitaires'!$E207&lt;=Listes!$B$59,('Frais Forfaitaires'!$E207*(VLOOKUP('Frais Forfaitaires'!$D207,Listes!$A$60:$E$66,2,FALSE))),IF('Frais Forfaitaires'!$E207&gt;Listes!$E$59,('Frais Forfaitaires'!$E207*(VLOOKUP('Frais Forfaitaires'!$D207,Listes!$A$60:$E$66,5,FALSE))),('Frais Forfaitaires'!$E207*(VLOOKUP('Frais Forfaitaires'!$D207,Listes!$A$60:$E$66,3,FALSE)))+(VLOOKUP('Frais Forfaitaires'!$D207,Listes!$A$60:$E$66,4,FALSE))))))</f>
        <v/>
      </c>
      <c r="K207" s="39" t="str">
        <f>IF($G207="","",IF($C207=Listes!$B$37,IF('Frais Forfaitaires'!$E207&lt;=Listes!$B$48,('Frais Forfaitaires'!$E207*(VLOOKUP('Frais Forfaitaires'!$D207,Listes!$A$49:$E$55,2,FALSE))),IF('Frais Forfaitaires'!$E207&gt;Listes!$D$48,('Frais Forfaitaires'!$E207*(VLOOKUP('Frais Forfaitaires'!$D207,Listes!$A$49:$E$55,5,FALSE))),('Frais Forfaitaires'!$E207*(VLOOKUP('Frais Forfaitaires'!$D207,Listes!$A$49:$E$55,3,FALSE)))+(VLOOKUP('Frais Forfaitaires'!$D207,Listes!$A$49:$E$55,4,FALSE))))))</f>
        <v/>
      </c>
      <c r="L207" s="39" t="str">
        <f>IF($G207="","",IF($C207=Listes!$B$40,Listes!$I$37,IF($C207=Listes!$B$41,(VLOOKUP('Frais Forfaitaires'!$F207,Listes!$E$37:$F$42,2,FALSE)),IF($C207=Listes!$B$39,IF('Frais Forfaitaires'!$E207&lt;=Listes!$A$70,'Frais Forfaitaires'!$E207*Listes!$A$71,IF('Frais Forfaitaires'!$E207&gt;Listes!$D$70,'Frais Forfaitaires'!$E207*Listes!$D$71,(('Frais Forfaitaires'!$E207*Listes!$B$71)+Listes!$C$71)))))))</f>
        <v/>
      </c>
      <c r="M207" s="40" t="str">
        <f t="shared" si="8"/>
        <v/>
      </c>
      <c r="N207" s="125"/>
    </row>
    <row r="208" spans="1:14" ht="20.100000000000001" customHeight="1" x14ac:dyDescent="0.25">
      <c r="A208" s="27">
        <v>203</v>
      </c>
      <c r="B208" s="118"/>
      <c r="C208" s="118"/>
      <c r="D208" s="118"/>
      <c r="E208" s="118"/>
      <c r="F208" s="118"/>
      <c r="G208" s="50" t="str">
        <f>IF(C208="","",IF(C208="","",(VLOOKUP(C208,Listes!$B$37:$C$41,2,FALSE))))</f>
        <v/>
      </c>
      <c r="H208" s="118" t="str">
        <f t="shared" si="7"/>
        <v/>
      </c>
      <c r="I208" s="40" t="str">
        <f>IF(G208="","",IF(G208="","",(VLOOKUP(G208,Listes!$C$37:$D$41,2,FALSE))))</f>
        <v/>
      </c>
      <c r="J208" s="39" t="str">
        <f>IF($G208="","",IF($C208=Listes!$B$38,IF('Frais Forfaitaires'!$E208&lt;=Listes!$B$59,('Frais Forfaitaires'!$E208*(VLOOKUP('Frais Forfaitaires'!$D208,Listes!$A$60:$E$66,2,FALSE))),IF('Frais Forfaitaires'!$E208&gt;Listes!$E$59,('Frais Forfaitaires'!$E208*(VLOOKUP('Frais Forfaitaires'!$D208,Listes!$A$60:$E$66,5,FALSE))),('Frais Forfaitaires'!$E208*(VLOOKUP('Frais Forfaitaires'!$D208,Listes!$A$60:$E$66,3,FALSE)))+(VLOOKUP('Frais Forfaitaires'!$D208,Listes!$A$60:$E$66,4,FALSE))))))</f>
        <v/>
      </c>
      <c r="K208" s="39" t="str">
        <f>IF($G208="","",IF($C208=Listes!$B$37,IF('Frais Forfaitaires'!$E208&lt;=Listes!$B$48,('Frais Forfaitaires'!$E208*(VLOOKUP('Frais Forfaitaires'!$D208,Listes!$A$49:$E$55,2,FALSE))),IF('Frais Forfaitaires'!$E208&gt;Listes!$D$48,('Frais Forfaitaires'!$E208*(VLOOKUP('Frais Forfaitaires'!$D208,Listes!$A$49:$E$55,5,FALSE))),('Frais Forfaitaires'!$E208*(VLOOKUP('Frais Forfaitaires'!$D208,Listes!$A$49:$E$55,3,FALSE)))+(VLOOKUP('Frais Forfaitaires'!$D208,Listes!$A$49:$E$55,4,FALSE))))))</f>
        <v/>
      </c>
      <c r="L208" s="39" t="str">
        <f>IF($G208="","",IF($C208=Listes!$B$40,Listes!$I$37,IF($C208=Listes!$B$41,(VLOOKUP('Frais Forfaitaires'!$F208,Listes!$E$37:$F$42,2,FALSE)),IF($C208=Listes!$B$39,IF('Frais Forfaitaires'!$E208&lt;=Listes!$A$70,'Frais Forfaitaires'!$E208*Listes!$A$71,IF('Frais Forfaitaires'!$E208&gt;Listes!$D$70,'Frais Forfaitaires'!$E208*Listes!$D$71,(('Frais Forfaitaires'!$E208*Listes!$B$71)+Listes!$C$71)))))))</f>
        <v/>
      </c>
      <c r="M208" s="40" t="str">
        <f t="shared" si="8"/>
        <v/>
      </c>
      <c r="N208" s="125"/>
    </row>
    <row r="209" spans="1:14" ht="20.100000000000001" customHeight="1" x14ac:dyDescent="0.25">
      <c r="A209" s="27">
        <v>204</v>
      </c>
      <c r="B209" s="118"/>
      <c r="C209" s="118"/>
      <c r="D209" s="118"/>
      <c r="E209" s="118"/>
      <c r="F209" s="118"/>
      <c r="G209" s="50" t="str">
        <f>IF(C209="","",IF(C209="","",(VLOOKUP(C209,Listes!$B$37:$C$41,2,FALSE))))</f>
        <v/>
      </c>
      <c r="H209" s="118" t="str">
        <f t="shared" si="7"/>
        <v/>
      </c>
      <c r="I209" s="40" t="str">
        <f>IF(G209="","",IF(G209="","",(VLOOKUP(G209,Listes!$C$37:$D$41,2,FALSE))))</f>
        <v/>
      </c>
      <c r="J209" s="39" t="str">
        <f>IF($G209="","",IF($C209=Listes!$B$38,IF('Frais Forfaitaires'!$E209&lt;=Listes!$B$59,('Frais Forfaitaires'!$E209*(VLOOKUP('Frais Forfaitaires'!$D209,Listes!$A$60:$E$66,2,FALSE))),IF('Frais Forfaitaires'!$E209&gt;Listes!$E$59,('Frais Forfaitaires'!$E209*(VLOOKUP('Frais Forfaitaires'!$D209,Listes!$A$60:$E$66,5,FALSE))),('Frais Forfaitaires'!$E209*(VLOOKUP('Frais Forfaitaires'!$D209,Listes!$A$60:$E$66,3,FALSE)))+(VLOOKUP('Frais Forfaitaires'!$D209,Listes!$A$60:$E$66,4,FALSE))))))</f>
        <v/>
      </c>
      <c r="K209" s="39" t="str">
        <f>IF($G209="","",IF($C209=Listes!$B$37,IF('Frais Forfaitaires'!$E209&lt;=Listes!$B$48,('Frais Forfaitaires'!$E209*(VLOOKUP('Frais Forfaitaires'!$D209,Listes!$A$49:$E$55,2,FALSE))),IF('Frais Forfaitaires'!$E209&gt;Listes!$D$48,('Frais Forfaitaires'!$E209*(VLOOKUP('Frais Forfaitaires'!$D209,Listes!$A$49:$E$55,5,FALSE))),('Frais Forfaitaires'!$E209*(VLOOKUP('Frais Forfaitaires'!$D209,Listes!$A$49:$E$55,3,FALSE)))+(VLOOKUP('Frais Forfaitaires'!$D209,Listes!$A$49:$E$55,4,FALSE))))))</f>
        <v/>
      </c>
      <c r="L209" s="39" t="str">
        <f>IF($G209="","",IF($C209=Listes!$B$40,Listes!$I$37,IF($C209=Listes!$B$41,(VLOOKUP('Frais Forfaitaires'!$F209,Listes!$E$37:$F$42,2,FALSE)),IF($C209=Listes!$B$39,IF('Frais Forfaitaires'!$E209&lt;=Listes!$A$70,'Frais Forfaitaires'!$E209*Listes!$A$71,IF('Frais Forfaitaires'!$E209&gt;Listes!$D$70,'Frais Forfaitaires'!$E209*Listes!$D$71,(('Frais Forfaitaires'!$E209*Listes!$B$71)+Listes!$C$71)))))))</f>
        <v/>
      </c>
      <c r="M209" s="40" t="str">
        <f t="shared" si="8"/>
        <v/>
      </c>
      <c r="N209" s="125"/>
    </row>
    <row r="210" spans="1:14" ht="20.100000000000001" customHeight="1" x14ac:dyDescent="0.25">
      <c r="A210" s="27">
        <v>205</v>
      </c>
      <c r="B210" s="118"/>
      <c r="C210" s="118"/>
      <c r="D210" s="118"/>
      <c r="E210" s="118"/>
      <c r="F210" s="118"/>
      <c r="G210" s="50" t="str">
        <f>IF(C210="","",IF(C210="","",(VLOOKUP(C210,Listes!$B$37:$C$41,2,FALSE))))</f>
        <v/>
      </c>
      <c r="H210" s="118" t="str">
        <f t="shared" si="7"/>
        <v/>
      </c>
      <c r="I210" s="40" t="str">
        <f>IF(G210="","",IF(G210="","",(VLOOKUP(G210,Listes!$C$37:$D$41,2,FALSE))))</f>
        <v/>
      </c>
      <c r="J210" s="39" t="str">
        <f>IF($G210="","",IF($C210=Listes!$B$38,IF('Frais Forfaitaires'!$E210&lt;=Listes!$B$59,('Frais Forfaitaires'!$E210*(VLOOKUP('Frais Forfaitaires'!$D210,Listes!$A$60:$E$66,2,FALSE))),IF('Frais Forfaitaires'!$E210&gt;Listes!$E$59,('Frais Forfaitaires'!$E210*(VLOOKUP('Frais Forfaitaires'!$D210,Listes!$A$60:$E$66,5,FALSE))),('Frais Forfaitaires'!$E210*(VLOOKUP('Frais Forfaitaires'!$D210,Listes!$A$60:$E$66,3,FALSE)))+(VLOOKUP('Frais Forfaitaires'!$D210,Listes!$A$60:$E$66,4,FALSE))))))</f>
        <v/>
      </c>
      <c r="K210" s="39" t="str">
        <f>IF($G210="","",IF($C210=Listes!$B$37,IF('Frais Forfaitaires'!$E210&lt;=Listes!$B$48,('Frais Forfaitaires'!$E210*(VLOOKUP('Frais Forfaitaires'!$D210,Listes!$A$49:$E$55,2,FALSE))),IF('Frais Forfaitaires'!$E210&gt;Listes!$D$48,('Frais Forfaitaires'!$E210*(VLOOKUP('Frais Forfaitaires'!$D210,Listes!$A$49:$E$55,5,FALSE))),('Frais Forfaitaires'!$E210*(VLOOKUP('Frais Forfaitaires'!$D210,Listes!$A$49:$E$55,3,FALSE)))+(VLOOKUP('Frais Forfaitaires'!$D210,Listes!$A$49:$E$55,4,FALSE))))))</f>
        <v/>
      </c>
      <c r="L210" s="39" t="str">
        <f>IF($G210="","",IF($C210=Listes!$B$40,Listes!$I$37,IF($C210=Listes!$B$41,(VLOOKUP('Frais Forfaitaires'!$F210,Listes!$E$37:$F$42,2,FALSE)),IF($C210=Listes!$B$39,IF('Frais Forfaitaires'!$E210&lt;=Listes!$A$70,'Frais Forfaitaires'!$E210*Listes!$A$71,IF('Frais Forfaitaires'!$E210&gt;Listes!$D$70,'Frais Forfaitaires'!$E210*Listes!$D$71,(('Frais Forfaitaires'!$E210*Listes!$B$71)+Listes!$C$71)))))))</f>
        <v/>
      </c>
      <c r="M210" s="40" t="str">
        <f t="shared" si="8"/>
        <v/>
      </c>
      <c r="N210" s="125"/>
    </row>
    <row r="211" spans="1:14" ht="20.100000000000001" customHeight="1" x14ac:dyDescent="0.25">
      <c r="A211" s="27">
        <v>206</v>
      </c>
      <c r="B211" s="118"/>
      <c r="C211" s="118"/>
      <c r="D211" s="118"/>
      <c r="E211" s="118"/>
      <c r="F211" s="118"/>
      <c r="G211" s="50" t="str">
        <f>IF(C211="","",IF(C211="","",(VLOOKUP(C211,Listes!$B$37:$C$41,2,FALSE))))</f>
        <v/>
      </c>
      <c r="H211" s="118" t="str">
        <f t="shared" si="7"/>
        <v/>
      </c>
      <c r="I211" s="40" t="str">
        <f>IF(G211="","",IF(G211="","",(VLOOKUP(G211,Listes!$C$37:$D$41,2,FALSE))))</f>
        <v/>
      </c>
      <c r="J211" s="39" t="str">
        <f>IF($G211="","",IF($C211=Listes!$B$38,IF('Frais Forfaitaires'!$E211&lt;=Listes!$B$59,('Frais Forfaitaires'!$E211*(VLOOKUP('Frais Forfaitaires'!$D211,Listes!$A$60:$E$66,2,FALSE))),IF('Frais Forfaitaires'!$E211&gt;Listes!$E$59,('Frais Forfaitaires'!$E211*(VLOOKUP('Frais Forfaitaires'!$D211,Listes!$A$60:$E$66,5,FALSE))),('Frais Forfaitaires'!$E211*(VLOOKUP('Frais Forfaitaires'!$D211,Listes!$A$60:$E$66,3,FALSE)))+(VLOOKUP('Frais Forfaitaires'!$D211,Listes!$A$60:$E$66,4,FALSE))))))</f>
        <v/>
      </c>
      <c r="K211" s="39" t="str">
        <f>IF($G211="","",IF($C211=Listes!$B$37,IF('Frais Forfaitaires'!$E211&lt;=Listes!$B$48,('Frais Forfaitaires'!$E211*(VLOOKUP('Frais Forfaitaires'!$D211,Listes!$A$49:$E$55,2,FALSE))),IF('Frais Forfaitaires'!$E211&gt;Listes!$D$48,('Frais Forfaitaires'!$E211*(VLOOKUP('Frais Forfaitaires'!$D211,Listes!$A$49:$E$55,5,FALSE))),('Frais Forfaitaires'!$E211*(VLOOKUP('Frais Forfaitaires'!$D211,Listes!$A$49:$E$55,3,FALSE)))+(VLOOKUP('Frais Forfaitaires'!$D211,Listes!$A$49:$E$55,4,FALSE))))))</f>
        <v/>
      </c>
      <c r="L211" s="39" t="str">
        <f>IF($G211="","",IF($C211=Listes!$B$40,Listes!$I$37,IF($C211=Listes!$B$41,(VLOOKUP('Frais Forfaitaires'!$F211,Listes!$E$37:$F$42,2,FALSE)),IF($C211=Listes!$B$39,IF('Frais Forfaitaires'!$E211&lt;=Listes!$A$70,'Frais Forfaitaires'!$E211*Listes!$A$71,IF('Frais Forfaitaires'!$E211&gt;Listes!$D$70,'Frais Forfaitaires'!$E211*Listes!$D$71,(('Frais Forfaitaires'!$E211*Listes!$B$71)+Listes!$C$71)))))))</f>
        <v/>
      </c>
      <c r="M211" s="40" t="str">
        <f t="shared" si="8"/>
        <v/>
      </c>
      <c r="N211" s="125"/>
    </row>
    <row r="212" spans="1:14" ht="20.100000000000001" customHeight="1" x14ac:dyDescent="0.25">
      <c r="A212" s="27">
        <v>207</v>
      </c>
      <c r="B212" s="118"/>
      <c r="C212" s="118"/>
      <c r="D212" s="118"/>
      <c r="E212" s="118"/>
      <c r="F212" s="118"/>
      <c r="G212" s="50" t="str">
        <f>IF(C212="","",IF(C212="","",(VLOOKUP(C212,Listes!$B$37:$C$41,2,FALSE))))</f>
        <v/>
      </c>
      <c r="H212" s="118" t="str">
        <f t="shared" si="7"/>
        <v/>
      </c>
      <c r="I212" s="40" t="str">
        <f>IF(G212="","",IF(G212="","",(VLOOKUP(G212,Listes!$C$37:$D$41,2,FALSE))))</f>
        <v/>
      </c>
      <c r="J212" s="39" t="str">
        <f>IF($G212="","",IF($C212=Listes!$B$38,IF('Frais Forfaitaires'!$E212&lt;=Listes!$B$59,('Frais Forfaitaires'!$E212*(VLOOKUP('Frais Forfaitaires'!$D212,Listes!$A$60:$E$66,2,FALSE))),IF('Frais Forfaitaires'!$E212&gt;Listes!$E$59,('Frais Forfaitaires'!$E212*(VLOOKUP('Frais Forfaitaires'!$D212,Listes!$A$60:$E$66,5,FALSE))),('Frais Forfaitaires'!$E212*(VLOOKUP('Frais Forfaitaires'!$D212,Listes!$A$60:$E$66,3,FALSE)))+(VLOOKUP('Frais Forfaitaires'!$D212,Listes!$A$60:$E$66,4,FALSE))))))</f>
        <v/>
      </c>
      <c r="K212" s="39" t="str">
        <f>IF($G212="","",IF($C212=Listes!$B$37,IF('Frais Forfaitaires'!$E212&lt;=Listes!$B$48,('Frais Forfaitaires'!$E212*(VLOOKUP('Frais Forfaitaires'!$D212,Listes!$A$49:$E$55,2,FALSE))),IF('Frais Forfaitaires'!$E212&gt;Listes!$D$48,('Frais Forfaitaires'!$E212*(VLOOKUP('Frais Forfaitaires'!$D212,Listes!$A$49:$E$55,5,FALSE))),('Frais Forfaitaires'!$E212*(VLOOKUP('Frais Forfaitaires'!$D212,Listes!$A$49:$E$55,3,FALSE)))+(VLOOKUP('Frais Forfaitaires'!$D212,Listes!$A$49:$E$55,4,FALSE))))))</f>
        <v/>
      </c>
      <c r="L212" s="39" t="str">
        <f>IF($G212="","",IF($C212=Listes!$B$40,Listes!$I$37,IF($C212=Listes!$B$41,(VLOOKUP('Frais Forfaitaires'!$F212,Listes!$E$37:$F$42,2,FALSE)),IF($C212=Listes!$B$39,IF('Frais Forfaitaires'!$E212&lt;=Listes!$A$70,'Frais Forfaitaires'!$E212*Listes!$A$71,IF('Frais Forfaitaires'!$E212&gt;Listes!$D$70,'Frais Forfaitaires'!$E212*Listes!$D$71,(('Frais Forfaitaires'!$E212*Listes!$B$71)+Listes!$C$71)))))))</f>
        <v/>
      </c>
      <c r="M212" s="40" t="str">
        <f t="shared" si="8"/>
        <v/>
      </c>
      <c r="N212" s="125"/>
    </row>
    <row r="213" spans="1:14" ht="20.100000000000001" customHeight="1" x14ac:dyDescent="0.25">
      <c r="A213" s="27">
        <v>208</v>
      </c>
      <c r="B213" s="118"/>
      <c r="C213" s="118"/>
      <c r="D213" s="118"/>
      <c r="E213" s="118"/>
      <c r="F213" s="118"/>
      <c r="G213" s="50" t="str">
        <f>IF(C213="","",IF(C213="","",(VLOOKUP(C213,Listes!$B$37:$C$41,2,FALSE))))</f>
        <v/>
      </c>
      <c r="H213" s="118" t="str">
        <f t="shared" si="7"/>
        <v/>
      </c>
      <c r="I213" s="40" t="str">
        <f>IF(G213="","",IF(G213="","",(VLOOKUP(G213,Listes!$C$37:$D$41,2,FALSE))))</f>
        <v/>
      </c>
      <c r="J213" s="39" t="str">
        <f>IF($G213="","",IF($C213=Listes!$B$38,IF('Frais Forfaitaires'!$E213&lt;=Listes!$B$59,('Frais Forfaitaires'!$E213*(VLOOKUP('Frais Forfaitaires'!$D213,Listes!$A$60:$E$66,2,FALSE))),IF('Frais Forfaitaires'!$E213&gt;Listes!$E$59,('Frais Forfaitaires'!$E213*(VLOOKUP('Frais Forfaitaires'!$D213,Listes!$A$60:$E$66,5,FALSE))),('Frais Forfaitaires'!$E213*(VLOOKUP('Frais Forfaitaires'!$D213,Listes!$A$60:$E$66,3,FALSE)))+(VLOOKUP('Frais Forfaitaires'!$D213,Listes!$A$60:$E$66,4,FALSE))))))</f>
        <v/>
      </c>
      <c r="K213" s="39" t="str">
        <f>IF($G213="","",IF($C213=Listes!$B$37,IF('Frais Forfaitaires'!$E213&lt;=Listes!$B$48,('Frais Forfaitaires'!$E213*(VLOOKUP('Frais Forfaitaires'!$D213,Listes!$A$49:$E$55,2,FALSE))),IF('Frais Forfaitaires'!$E213&gt;Listes!$D$48,('Frais Forfaitaires'!$E213*(VLOOKUP('Frais Forfaitaires'!$D213,Listes!$A$49:$E$55,5,FALSE))),('Frais Forfaitaires'!$E213*(VLOOKUP('Frais Forfaitaires'!$D213,Listes!$A$49:$E$55,3,FALSE)))+(VLOOKUP('Frais Forfaitaires'!$D213,Listes!$A$49:$E$55,4,FALSE))))))</f>
        <v/>
      </c>
      <c r="L213" s="39" t="str">
        <f>IF($G213="","",IF($C213=Listes!$B$40,Listes!$I$37,IF($C213=Listes!$B$41,(VLOOKUP('Frais Forfaitaires'!$F213,Listes!$E$37:$F$42,2,FALSE)),IF($C213=Listes!$B$39,IF('Frais Forfaitaires'!$E213&lt;=Listes!$A$70,'Frais Forfaitaires'!$E213*Listes!$A$71,IF('Frais Forfaitaires'!$E213&gt;Listes!$D$70,'Frais Forfaitaires'!$E213*Listes!$D$71,(('Frais Forfaitaires'!$E213*Listes!$B$71)+Listes!$C$71)))))))</f>
        <v/>
      </c>
      <c r="M213" s="40" t="str">
        <f t="shared" si="8"/>
        <v/>
      </c>
      <c r="N213" s="125"/>
    </row>
    <row r="214" spans="1:14" ht="20.100000000000001" customHeight="1" x14ac:dyDescent="0.25">
      <c r="A214" s="27">
        <v>209</v>
      </c>
      <c r="B214" s="118"/>
      <c r="C214" s="118"/>
      <c r="D214" s="118"/>
      <c r="E214" s="118"/>
      <c r="F214" s="118"/>
      <c r="G214" s="50" t="str">
        <f>IF(C214="","",IF(C214="","",(VLOOKUP(C214,Listes!$B$37:$C$41,2,FALSE))))</f>
        <v/>
      </c>
      <c r="H214" s="118" t="str">
        <f t="shared" si="7"/>
        <v/>
      </c>
      <c r="I214" s="40" t="str">
        <f>IF(G214="","",IF(G214="","",(VLOOKUP(G214,Listes!$C$37:$D$41,2,FALSE))))</f>
        <v/>
      </c>
      <c r="J214" s="39" t="str">
        <f>IF($G214="","",IF($C214=Listes!$B$38,IF('Frais Forfaitaires'!$E214&lt;=Listes!$B$59,('Frais Forfaitaires'!$E214*(VLOOKUP('Frais Forfaitaires'!$D214,Listes!$A$60:$E$66,2,FALSE))),IF('Frais Forfaitaires'!$E214&gt;Listes!$E$59,('Frais Forfaitaires'!$E214*(VLOOKUP('Frais Forfaitaires'!$D214,Listes!$A$60:$E$66,5,FALSE))),('Frais Forfaitaires'!$E214*(VLOOKUP('Frais Forfaitaires'!$D214,Listes!$A$60:$E$66,3,FALSE)))+(VLOOKUP('Frais Forfaitaires'!$D214,Listes!$A$60:$E$66,4,FALSE))))))</f>
        <v/>
      </c>
      <c r="K214" s="39" t="str">
        <f>IF($G214="","",IF($C214=Listes!$B$37,IF('Frais Forfaitaires'!$E214&lt;=Listes!$B$48,('Frais Forfaitaires'!$E214*(VLOOKUP('Frais Forfaitaires'!$D214,Listes!$A$49:$E$55,2,FALSE))),IF('Frais Forfaitaires'!$E214&gt;Listes!$D$48,('Frais Forfaitaires'!$E214*(VLOOKUP('Frais Forfaitaires'!$D214,Listes!$A$49:$E$55,5,FALSE))),('Frais Forfaitaires'!$E214*(VLOOKUP('Frais Forfaitaires'!$D214,Listes!$A$49:$E$55,3,FALSE)))+(VLOOKUP('Frais Forfaitaires'!$D214,Listes!$A$49:$E$55,4,FALSE))))))</f>
        <v/>
      </c>
      <c r="L214" s="39" t="str">
        <f>IF($G214="","",IF($C214=Listes!$B$40,Listes!$I$37,IF($C214=Listes!$B$41,(VLOOKUP('Frais Forfaitaires'!$F214,Listes!$E$37:$F$42,2,FALSE)),IF($C214=Listes!$B$39,IF('Frais Forfaitaires'!$E214&lt;=Listes!$A$70,'Frais Forfaitaires'!$E214*Listes!$A$71,IF('Frais Forfaitaires'!$E214&gt;Listes!$D$70,'Frais Forfaitaires'!$E214*Listes!$D$71,(('Frais Forfaitaires'!$E214*Listes!$B$71)+Listes!$C$71)))))))</f>
        <v/>
      </c>
      <c r="M214" s="40" t="str">
        <f t="shared" si="8"/>
        <v/>
      </c>
      <c r="N214" s="125"/>
    </row>
    <row r="215" spans="1:14" ht="20.100000000000001" customHeight="1" x14ac:dyDescent="0.25">
      <c r="A215" s="27">
        <v>210</v>
      </c>
      <c r="B215" s="118"/>
      <c r="C215" s="118"/>
      <c r="D215" s="118"/>
      <c r="E215" s="118"/>
      <c r="F215" s="118"/>
      <c r="G215" s="50" t="str">
        <f>IF(C215="","",IF(C215="","",(VLOOKUP(C215,Listes!$B$37:$C$41,2,FALSE))))</f>
        <v/>
      </c>
      <c r="H215" s="118" t="str">
        <f t="shared" si="7"/>
        <v/>
      </c>
      <c r="I215" s="40" t="str">
        <f>IF(G215="","",IF(G215="","",(VLOOKUP(G215,Listes!$C$37:$D$41,2,FALSE))))</f>
        <v/>
      </c>
      <c r="J215" s="39" t="str">
        <f>IF($G215="","",IF($C215=Listes!$B$38,IF('Frais Forfaitaires'!$E215&lt;=Listes!$B$59,('Frais Forfaitaires'!$E215*(VLOOKUP('Frais Forfaitaires'!$D215,Listes!$A$60:$E$66,2,FALSE))),IF('Frais Forfaitaires'!$E215&gt;Listes!$E$59,('Frais Forfaitaires'!$E215*(VLOOKUP('Frais Forfaitaires'!$D215,Listes!$A$60:$E$66,5,FALSE))),('Frais Forfaitaires'!$E215*(VLOOKUP('Frais Forfaitaires'!$D215,Listes!$A$60:$E$66,3,FALSE)))+(VLOOKUP('Frais Forfaitaires'!$D215,Listes!$A$60:$E$66,4,FALSE))))))</f>
        <v/>
      </c>
      <c r="K215" s="39" t="str">
        <f>IF($G215="","",IF($C215=Listes!$B$37,IF('Frais Forfaitaires'!$E215&lt;=Listes!$B$48,('Frais Forfaitaires'!$E215*(VLOOKUP('Frais Forfaitaires'!$D215,Listes!$A$49:$E$55,2,FALSE))),IF('Frais Forfaitaires'!$E215&gt;Listes!$D$48,('Frais Forfaitaires'!$E215*(VLOOKUP('Frais Forfaitaires'!$D215,Listes!$A$49:$E$55,5,FALSE))),('Frais Forfaitaires'!$E215*(VLOOKUP('Frais Forfaitaires'!$D215,Listes!$A$49:$E$55,3,FALSE)))+(VLOOKUP('Frais Forfaitaires'!$D215,Listes!$A$49:$E$55,4,FALSE))))))</f>
        <v/>
      </c>
      <c r="L215" s="39" t="str">
        <f>IF($G215="","",IF($C215=Listes!$B$40,Listes!$I$37,IF($C215=Listes!$B$41,(VLOOKUP('Frais Forfaitaires'!$F215,Listes!$E$37:$F$42,2,FALSE)),IF($C215=Listes!$B$39,IF('Frais Forfaitaires'!$E215&lt;=Listes!$A$70,'Frais Forfaitaires'!$E215*Listes!$A$71,IF('Frais Forfaitaires'!$E215&gt;Listes!$D$70,'Frais Forfaitaires'!$E215*Listes!$D$71,(('Frais Forfaitaires'!$E215*Listes!$B$71)+Listes!$C$71)))))))</f>
        <v/>
      </c>
      <c r="M215" s="40" t="str">
        <f t="shared" si="8"/>
        <v/>
      </c>
      <c r="N215" s="125"/>
    </row>
    <row r="216" spans="1:14" ht="20.100000000000001" customHeight="1" x14ac:dyDescent="0.25">
      <c r="A216" s="27">
        <v>211</v>
      </c>
      <c r="B216" s="118"/>
      <c r="C216" s="118"/>
      <c r="D216" s="118"/>
      <c r="E216" s="118"/>
      <c r="F216" s="118"/>
      <c r="G216" s="50" t="str">
        <f>IF(C216="","",IF(C216="","",(VLOOKUP(C216,Listes!$B$37:$C$41,2,FALSE))))</f>
        <v/>
      </c>
      <c r="H216" s="118" t="str">
        <f t="shared" si="7"/>
        <v/>
      </c>
      <c r="I216" s="40" t="str">
        <f>IF(G216="","",IF(G216="","",(VLOOKUP(G216,Listes!$C$37:$D$41,2,FALSE))))</f>
        <v/>
      </c>
      <c r="J216" s="39" t="str">
        <f>IF($G216="","",IF($C216=Listes!$B$38,IF('Frais Forfaitaires'!$E216&lt;=Listes!$B$59,('Frais Forfaitaires'!$E216*(VLOOKUP('Frais Forfaitaires'!$D216,Listes!$A$60:$E$66,2,FALSE))),IF('Frais Forfaitaires'!$E216&gt;Listes!$E$59,('Frais Forfaitaires'!$E216*(VLOOKUP('Frais Forfaitaires'!$D216,Listes!$A$60:$E$66,5,FALSE))),('Frais Forfaitaires'!$E216*(VLOOKUP('Frais Forfaitaires'!$D216,Listes!$A$60:$E$66,3,FALSE)))+(VLOOKUP('Frais Forfaitaires'!$D216,Listes!$A$60:$E$66,4,FALSE))))))</f>
        <v/>
      </c>
      <c r="K216" s="39" t="str">
        <f>IF($G216="","",IF($C216=Listes!$B$37,IF('Frais Forfaitaires'!$E216&lt;=Listes!$B$48,('Frais Forfaitaires'!$E216*(VLOOKUP('Frais Forfaitaires'!$D216,Listes!$A$49:$E$55,2,FALSE))),IF('Frais Forfaitaires'!$E216&gt;Listes!$D$48,('Frais Forfaitaires'!$E216*(VLOOKUP('Frais Forfaitaires'!$D216,Listes!$A$49:$E$55,5,FALSE))),('Frais Forfaitaires'!$E216*(VLOOKUP('Frais Forfaitaires'!$D216,Listes!$A$49:$E$55,3,FALSE)))+(VLOOKUP('Frais Forfaitaires'!$D216,Listes!$A$49:$E$55,4,FALSE))))))</f>
        <v/>
      </c>
      <c r="L216" s="39" t="str">
        <f>IF($G216="","",IF($C216=Listes!$B$40,Listes!$I$37,IF($C216=Listes!$B$41,(VLOOKUP('Frais Forfaitaires'!$F216,Listes!$E$37:$F$42,2,FALSE)),IF($C216=Listes!$B$39,IF('Frais Forfaitaires'!$E216&lt;=Listes!$A$70,'Frais Forfaitaires'!$E216*Listes!$A$71,IF('Frais Forfaitaires'!$E216&gt;Listes!$D$70,'Frais Forfaitaires'!$E216*Listes!$D$71,(('Frais Forfaitaires'!$E216*Listes!$B$71)+Listes!$C$71)))))))</f>
        <v/>
      </c>
      <c r="M216" s="40" t="str">
        <f t="shared" si="8"/>
        <v/>
      </c>
      <c r="N216" s="125"/>
    </row>
    <row r="217" spans="1:14" ht="20.100000000000001" customHeight="1" x14ac:dyDescent="0.25">
      <c r="A217" s="27">
        <v>212</v>
      </c>
      <c r="B217" s="118"/>
      <c r="C217" s="118"/>
      <c r="D217" s="118"/>
      <c r="E217" s="118"/>
      <c r="F217" s="118"/>
      <c r="G217" s="50" t="str">
        <f>IF(C217="","",IF(C217="","",(VLOOKUP(C217,Listes!$B$37:$C$41,2,FALSE))))</f>
        <v/>
      </c>
      <c r="H217" s="118" t="str">
        <f t="shared" si="7"/>
        <v/>
      </c>
      <c r="I217" s="40" t="str">
        <f>IF(G217="","",IF(G217="","",(VLOOKUP(G217,Listes!$C$37:$D$41,2,FALSE))))</f>
        <v/>
      </c>
      <c r="J217" s="39" t="str">
        <f>IF($G217="","",IF($C217=Listes!$B$38,IF('Frais Forfaitaires'!$E217&lt;=Listes!$B$59,('Frais Forfaitaires'!$E217*(VLOOKUP('Frais Forfaitaires'!$D217,Listes!$A$60:$E$66,2,FALSE))),IF('Frais Forfaitaires'!$E217&gt;Listes!$E$59,('Frais Forfaitaires'!$E217*(VLOOKUP('Frais Forfaitaires'!$D217,Listes!$A$60:$E$66,5,FALSE))),('Frais Forfaitaires'!$E217*(VLOOKUP('Frais Forfaitaires'!$D217,Listes!$A$60:$E$66,3,FALSE)))+(VLOOKUP('Frais Forfaitaires'!$D217,Listes!$A$60:$E$66,4,FALSE))))))</f>
        <v/>
      </c>
      <c r="K217" s="39" t="str">
        <f>IF($G217="","",IF($C217=Listes!$B$37,IF('Frais Forfaitaires'!$E217&lt;=Listes!$B$48,('Frais Forfaitaires'!$E217*(VLOOKUP('Frais Forfaitaires'!$D217,Listes!$A$49:$E$55,2,FALSE))),IF('Frais Forfaitaires'!$E217&gt;Listes!$D$48,('Frais Forfaitaires'!$E217*(VLOOKUP('Frais Forfaitaires'!$D217,Listes!$A$49:$E$55,5,FALSE))),('Frais Forfaitaires'!$E217*(VLOOKUP('Frais Forfaitaires'!$D217,Listes!$A$49:$E$55,3,FALSE)))+(VLOOKUP('Frais Forfaitaires'!$D217,Listes!$A$49:$E$55,4,FALSE))))))</f>
        <v/>
      </c>
      <c r="L217" s="39" t="str">
        <f>IF($G217="","",IF($C217=Listes!$B$40,Listes!$I$37,IF($C217=Listes!$B$41,(VLOOKUP('Frais Forfaitaires'!$F217,Listes!$E$37:$F$42,2,FALSE)),IF($C217=Listes!$B$39,IF('Frais Forfaitaires'!$E217&lt;=Listes!$A$70,'Frais Forfaitaires'!$E217*Listes!$A$71,IF('Frais Forfaitaires'!$E217&gt;Listes!$D$70,'Frais Forfaitaires'!$E217*Listes!$D$71,(('Frais Forfaitaires'!$E217*Listes!$B$71)+Listes!$C$71)))))))</f>
        <v/>
      </c>
      <c r="M217" s="40" t="str">
        <f t="shared" si="8"/>
        <v/>
      </c>
      <c r="N217" s="125"/>
    </row>
    <row r="218" spans="1:14" ht="20.100000000000001" customHeight="1" x14ac:dyDescent="0.25">
      <c r="A218" s="27">
        <v>213</v>
      </c>
      <c r="B218" s="118"/>
      <c r="C218" s="118"/>
      <c r="D218" s="118"/>
      <c r="E218" s="118"/>
      <c r="F218" s="118"/>
      <c r="G218" s="50" t="str">
        <f>IF(C218="","",IF(C218="","",(VLOOKUP(C218,Listes!$B$37:$C$41,2,FALSE))))</f>
        <v/>
      </c>
      <c r="H218" s="118" t="str">
        <f t="shared" si="7"/>
        <v/>
      </c>
      <c r="I218" s="40" t="str">
        <f>IF(G218="","",IF(G218="","",(VLOOKUP(G218,Listes!$C$37:$D$41,2,FALSE))))</f>
        <v/>
      </c>
      <c r="J218" s="39" t="str">
        <f>IF($G218="","",IF($C218=Listes!$B$38,IF('Frais Forfaitaires'!$E218&lt;=Listes!$B$59,('Frais Forfaitaires'!$E218*(VLOOKUP('Frais Forfaitaires'!$D218,Listes!$A$60:$E$66,2,FALSE))),IF('Frais Forfaitaires'!$E218&gt;Listes!$E$59,('Frais Forfaitaires'!$E218*(VLOOKUP('Frais Forfaitaires'!$D218,Listes!$A$60:$E$66,5,FALSE))),('Frais Forfaitaires'!$E218*(VLOOKUP('Frais Forfaitaires'!$D218,Listes!$A$60:$E$66,3,FALSE)))+(VLOOKUP('Frais Forfaitaires'!$D218,Listes!$A$60:$E$66,4,FALSE))))))</f>
        <v/>
      </c>
      <c r="K218" s="39" t="str">
        <f>IF($G218="","",IF($C218=Listes!$B$37,IF('Frais Forfaitaires'!$E218&lt;=Listes!$B$48,('Frais Forfaitaires'!$E218*(VLOOKUP('Frais Forfaitaires'!$D218,Listes!$A$49:$E$55,2,FALSE))),IF('Frais Forfaitaires'!$E218&gt;Listes!$D$48,('Frais Forfaitaires'!$E218*(VLOOKUP('Frais Forfaitaires'!$D218,Listes!$A$49:$E$55,5,FALSE))),('Frais Forfaitaires'!$E218*(VLOOKUP('Frais Forfaitaires'!$D218,Listes!$A$49:$E$55,3,FALSE)))+(VLOOKUP('Frais Forfaitaires'!$D218,Listes!$A$49:$E$55,4,FALSE))))))</f>
        <v/>
      </c>
      <c r="L218" s="39" t="str">
        <f>IF($G218="","",IF($C218=Listes!$B$40,Listes!$I$37,IF($C218=Listes!$B$41,(VLOOKUP('Frais Forfaitaires'!$F218,Listes!$E$37:$F$42,2,FALSE)),IF($C218=Listes!$B$39,IF('Frais Forfaitaires'!$E218&lt;=Listes!$A$70,'Frais Forfaitaires'!$E218*Listes!$A$71,IF('Frais Forfaitaires'!$E218&gt;Listes!$D$70,'Frais Forfaitaires'!$E218*Listes!$D$71,(('Frais Forfaitaires'!$E218*Listes!$B$71)+Listes!$C$71)))))))</f>
        <v/>
      </c>
      <c r="M218" s="40" t="str">
        <f t="shared" si="8"/>
        <v/>
      </c>
      <c r="N218" s="125"/>
    </row>
    <row r="219" spans="1:14" ht="20.100000000000001" customHeight="1" x14ac:dyDescent="0.25">
      <c r="A219" s="27">
        <v>214</v>
      </c>
      <c r="B219" s="118"/>
      <c r="C219" s="118"/>
      <c r="D219" s="118"/>
      <c r="E219" s="118"/>
      <c r="F219" s="118"/>
      <c r="G219" s="50" t="str">
        <f>IF(C219="","",IF(C219="","",(VLOOKUP(C219,Listes!$B$37:$C$41,2,FALSE))))</f>
        <v/>
      </c>
      <c r="H219" s="118" t="str">
        <f t="shared" si="7"/>
        <v/>
      </c>
      <c r="I219" s="40" t="str">
        <f>IF(G219="","",IF(G219="","",(VLOOKUP(G219,Listes!$C$37:$D$41,2,FALSE))))</f>
        <v/>
      </c>
      <c r="J219" s="39" t="str">
        <f>IF($G219="","",IF($C219=Listes!$B$38,IF('Frais Forfaitaires'!$E219&lt;=Listes!$B$59,('Frais Forfaitaires'!$E219*(VLOOKUP('Frais Forfaitaires'!$D219,Listes!$A$60:$E$66,2,FALSE))),IF('Frais Forfaitaires'!$E219&gt;Listes!$E$59,('Frais Forfaitaires'!$E219*(VLOOKUP('Frais Forfaitaires'!$D219,Listes!$A$60:$E$66,5,FALSE))),('Frais Forfaitaires'!$E219*(VLOOKUP('Frais Forfaitaires'!$D219,Listes!$A$60:$E$66,3,FALSE)))+(VLOOKUP('Frais Forfaitaires'!$D219,Listes!$A$60:$E$66,4,FALSE))))))</f>
        <v/>
      </c>
      <c r="K219" s="39" t="str">
        <f>IF($G219="","",IF($C219=Listes!$B$37,IF('Frais Forfaitaires'!$E219&lt;=Listes!$B$48,('Frais Forfaitaires'!$E219*(VLOOKUP('Frais Forfaitaires'!$D219,Listes!$A$49:$E$55,2,FALSE))),IF('Frais Forfaitaires'!$E219&gt;Listes!$D$48,('Frais Forfaitaires'!$E219*(VLOOKUP('Frais Forfaitaires'!$D219,Listes!$A$49:$E$55,5,FALSE))),('Frais Forfaitaires'!$E219*(VLOOKUP('Frais Forfaitaires'!$D219,Listes!$A$49:$E$55,3,FALSE)))+(VLOOKUP('Frais Forfaitaires'!$D219,Listes!$A$49:$E$55,4,FALSE))))))</f>
        <v/>
      </c>
      <c r="L219" s="39" t="str">
        <f>IF($G219="","",IF($C219=Listes!$B$40,Listes!$I$37,IF($C219=Listes!$B$41,(VLOOKUP('Frais Forfaitaires'!$F219,Listes!$E$37:$F$42,2,FALSE)),IF($C219=Listes!$B$39,IF('Frais Forfaitaires'!$E219&lt;=Listes!$A$70,'Frais Forfaitaires'!$E219*Listes!$A$71,IF('Frais Forfaitaires'!$E219&gt;Listes!$D$70,'Frais Forfaitaires'!$E219*Listes!$D$71,(('Frais Forfaitaires'!$E219*Listes!$B$71)+Listes!$C$71)))))))</f>
        <v/>
      </c>
      <c r="M219" s="40" t="str">
        <f t="shared" si="8"/>
        <v/>
      </c>
      <c r="N219" s="125"/>
    </row>
    <row r="220" spans="1:14" ht="20.100000000000001" customHeight="1" x14ac:dyDescent="0.25">
      <c r="A220" s="27">
        <v>215</v>
      </c>
      <c r="B220" s="118"/>
      <c r="C220" s="118"/>
      <c r="D220" s="118"/>
      <c r="E220" s="118"/>
      <c r="F220" s="118"/>
      <c r="G220" s="50" t="str">
        <f>IF(C220="","",IF(C220="","",(VLOOKUP(C220,Listes!$B$37:$C$41,2,FALSE))))</f>
        <v/>
      </c>
      <c r="H220" s="118" t="str">
        <f t="shared" si="7"/>
        <v/>
      </c>
      <c r="I220" s="40" t="str">
        <f>IF(G220="","",IF(G220="","",(VLOOKUP(G220,Listes!$C$37:$D$41,2,FALSE))))</f>
        <v/>
      </c>
      <c r="J220" s="39" t="str">
        <f>IF($G220="","",IF($C220=Listes!$B$38,IF('Frais Forfaitaires'!$E220&lt;=Listes!$B$59,('Frais Forfaitaires'!$E220*(VLOOKUP('Frais Forfaitaires'!$D220,Listes!$A$60:$E$66,2,FALSE))),IF('Frais Forfaitaires'!$E220&gt;Listes!$E$59,('Frais Forfaitaires'!$E220*(VLOOKUP('Frais Forfaitaires'!$D220,Listes!$A$60:$E$66,5,FALSE))),('Frais Forfaitaires'!$E220*(VLOOKUP('Frais Forfaitaires'!$D220,Listes!$A$60:$E$66,3,FALSE)))+(VLOOKUP('Frais Forfaitaires'!$D220,Listes!$A$60:$E$66,4,FALSE))))))</f>
        <v/>
      </c>
      <c r="K220" s="39" t="str">
        <f>IF($G220="","",IF($C220=Listes!$B$37,IF('Frais Forfaitaires'!$E220&lt;=Listes!$B$48,('Frais Forfaitaires'!$E220*(VLOOKUP('Frais Forfaitaires'!$D220,Listes!$A$49:$E$55,2,FALSE))),IF('Frais Forfaitaires'!$E220&gt;Listes!$D$48,('Frais Forfaitaires'!$E220*(VLOOKUP('Frais Forfaitaires'!$D220,Listes!$A$49:$E$55,5,FALSE))),('Frais Forfaitaires'!$E220*(VLOOKUP('Frais Forfaitaires'!$D220,Listes!$A$49:$E$55,3,FALSE)))+(VLOOKUP('Frais Forfaitaires'!$D220,Listes!$A$49:$E$55,4,FALSE))))))</f>
        <v/>
      </c>
      <c r="L220" s="39" t="str">
        <f>IF($G220="","",IF($C220=Listes!$B$40,Listes!$I$37,IF($C220=Listes!$B$41,(VLOOKUP('Frais Forfaitaires'!$F220,Listes!$E$37:$F$42,2,FALSE)),IF($C220=Listes!$B$39,IF('Frais Forfaitaires'!$E220&lt;=Listes!$A$70,'Frais Forfaitaires'!$E220*Listes!$A$71,IF('Frais Forfaitaires'!$E220&gt;Listes!$D$70,'Frais Forfaitaires'!$E220*Listes!$D$71,(('Frais Forfaitaires'!$E220*Listes!$B$71)+Listes!$C$71)))))))</f>
        <v/>
      </c>
      <c r="M220" s="40" t="str">
        <f t="shared" si="8"/>
        <v/>
      </c>
      <c r="N220" s="125"/>
    </row>
    <row r="221" spans="1:14" ht="20.100000000000001" customHeight="1" x14ac:dyDescent="0.25">
      <c r="A221" s="27">
        <v>216</v>
      </c>
      <c r="B221" s="118"/>
      <c r="C221" s="118"/>
      <c r="D221" s="118"/>
      <c r="E221" s="118"/>
      <c r="F221" s="118"/>
      <c r="G221" s="50" t="str">
        <f>IF(C221="","",IF(C221="","",(VLOOKUP(C221,Listes!$B$37:$C$41,2,FALSE))))</f>
        <v/>
      </c>
      <c r="H221" s="118" t="str">
        <f t="shared" si="7"/>
        <v/>
      </c>
      <c r="I221" s="40" t="str">
        <f>IF(G221="","",IF(G221="","",(VLOOKUP(G221,Listes!$C$37:$D$41,2,FALSE))))</f>
        <v/>
      </c>
      <c r="J221" s="39" t="str">
        <f>IF($G221="","",IF($C221=Listes!$B$38,IF('Frais Forfaitaires'!$E221&lt;=Listes!$B$59,('Frais Forfaitaires'!$E221*(VLOOKUP('Frais Forfaitaires'!$D221,Listes!$A$60:$E$66,2,FALSE))),IF('Frais Forfaitaires'!$E221&gt;Listes!$E$59,('Frais Forfaitaires'!$E221*(VLOOKUP('Frais Forfaitaires'!$D221,Listes!$A$60:$E$66,5,FALSE))),('Frais Forfaitaires'!$E221*(VLOOKUP('Frais Forfaitaires'!$D221,Listes!$A$60:$E$66,3,FALSE)))+(VLOOKUP('Frais Forfaitaires'!$D221,Listes!$A$60:$E$66,4,FALSE))))))</f>
        <v/>
      </c>
      <c r="K221" s="39" t="str">
        <f>IF($G221="","",IF($C221=Listes!$B$37,IF('Frais Forfaitaires'!$E221&lt;=Listes!$B$48,('Frais Forfaitaires'!$E221*(VLOOKUP('Frais Forfaitaires'!$D221,Listes!$A$49:$E$55,2,FALSE))),IF('Frais Forfaitaires'!$E221&gt;Listes!$D$48,('Frais Forfaitaires'!$E221*(VLOOKUP('Frais Forfaitaires'!$D221,Listes!$A$49:$E$55,5,FALSE))),('Frais Forfaitaires'!$E221*(VLOOKUP('Frais Forfaitaires'!$D221,Listes!$A$49:$E$55,3,FALSE)))+(VLOOKUP('Frais Forfaitaires'!$D221,Listes!$A$49:$E$55,4,FALSE))))))</f>
        <v/>
      </c>
      <c r="L221" s="39" t="str">
        <f>IF($G221="","",IF($C221=Listes!$B$40,Listes!$I$37,IF($C221=Listes!$B$41,(VLOOKUP('Frais Forfaitaires'!$F221,Listes!$E$37:$F$42,2,FALSE)),IF($C221=Listes!$B$39,IF('Frais Forfaitaires'!$E221&lt;=Listes!$A$70,'Frais Forfaitaires'!$E221*Listes!$A$71,IF('Frais Forfaitaires'!$E221&gt;Listes!$D$70,'Frais Forfaitaires'!$E221*Listes!$D$71,(('Frais Forfaitaires'!$E221*Listes!$B$71)+Listes!$C$71)))))))</f>
        <v/>
      </c>
      <c r="M221" s="40" t="str">
        <f t="shared" si="8"/>
        <v/>
      </c>
      <c r="N221" s="125"/>
    </row>
    <row r="222" spans="1:14" ht="20.100000000000001" customHeight="1" x14ac:dyDescent="0.25">
      <c r="A222" s="27">
        <v>217</v>
      </c>
      <c r="B222" s="118"/>
      <c r="C222" s="118"/>
      <c r="D222" s="118"/>
      <c r="E222" s="118"/>
      <c r="F222" s="118"/>
      <c r="G222" s="50" t="str">
        <f>IF(C222="","",IF(C222="","",(VLOOKUP(C222,Listes!$B$37:$C$41,2,FALSE))))</f>
        <v/>
      </c>
      <c r="H222" s="118" t="str">
        <f t="shared" si="7"/>
        <v/>
      </c>
      <c r="I222" s="40" t="str">
        <f>IF(G222="","",IF(G222="","",(VLOOKUP(G222,Listes!$C$37:$D$41,2,FALSE))))</f>
        <v/>
      </c>
      <c r="J222" s="39" t="str">
        <f>IF($G222="","",IF($C222=Listes!$B$38,IF('Frais Forfaitaires'!$E222&lt;=Listes!$B$59,('Frais Forfaitaires'!$E222*(VLOOKUP('Frais Forfaitaires'!$D222,Listes!$A$60:$E$66,2,FALSE))),IF('Frais Forfaitaires'!$E222&gt;Listes!$E$59,('Frais Forfaitaires'!$E222*(VLOOKUP('Frais Forfaitaires'!$D222,Listes!$A$60:$E$66,5,FALSE))),('Frais Forfaitaires'!$E222*(VLOOKUP('Frais Forfaitaires'!$D222,Listes!$A$60:$E$66,3,FALSE)))+(VLOOKUP('Frais Forfaitaires'!$D222,Listes!$A$60:$E$66,4,FALSE))))))</f>
        <v/>
      </c>
      <c r="K222" s="39" t="str">
        <f>IF($G222="","",IF($C222=Listes!$B$37,IF('Frais Forfaitaires'!$E222&lt;=Listes!$B$48,('Frais Forfaitaires'!$E222*(VLOOKUP('Frais Forfaitaires'!$D222,Listes!$A$49:$E$55,2,FALSE))),IF('Frais Forfaitaires'!$E222&gt;Listes!$D$48,('Frais Forfaitaires'!$E222*(VLOOKUP('Frais Forfaitaires'!$D222,Listes!$A$49:$E$55,5,FALSE))),('Frais Forfaitaires'!$E222*(VLOOKUP('Frais Forfaitaires'!$D222,Listes!$A$49:$E$55,3,FALSE)))+(VLOOKUP('Frais Forfaitaires'!$D222,Listes!$A$49:$E$55,4,FALSE))))))</f>
        <v/>
      </c>
      <c r="L222" s="39" t="str">
        <f>IF($G222="","",IF($C222=Listes!$B$40,Listes!$I$37,IF($C222=Listes!$B$41,(VLOOKUP('Frais Forfaitaires'!$F222,Listes!$E$37:$F$42,2,FALSE)),IF($C222=Listes!$B$39,IF('Frais Forfaitaires'!$E222&lt;=Listes!$A$70,'Frais Forfaitaires'!$E222*Listes!$A$71,IF('Frais Forfaitaires'!$E222&gt;Listes!$D$70,'Frais Forfaitaires'!$E222*Listes!$D$71,(('Frais Forfaitaires'!$E222*Listes!$B$71)+Listes!$C$71)))))))</f>
        <v/>
      </c>
      <c r="M222" s="40" t="str">
        <f t="shared" si="8"/>
        <v/>
      </c>
      <c r="N222" s="125"/>
    </row>
    <row r="223" spans="1:14" ht="20.100000000000001" customHeight="1" x14ac:dyDescent="0.25">
      <c r="A223" s="27">
        <v>218</v>
      </c>
      <c r="B223" s="118"/>
      <c r="C223" s="118"/>
      <c r="D223" s="118"/>
      <c r="E223" s="118"/>
      <c r="F223" s="118"/>
      <c r="G223" s="50" t="str">
        <f>IF(C223="","",IF(C223="","",(VLOOKUP(C223,Listes!$B$37:$C$41,2,FALSE))))</f>
        <v/>
      </c>
      <c r="H223" s="118" t="str">
        <f t="shared" si="7"/>
        <v/>
      </c>
      <c r="I223" s="40" t="str">
        <f>IF(G223="","",IF(G223="","",(VLOOKUP(G223,Listes!$C$37:$D$41,2,FALSE))))</f>
        <v/>
      </c>
      <c r="J223" s="39" t="str">
        <f>IF($G223="","",IF($C223=Listes!$B$38,IF('Frais Forfaitaires'!$E223&lt;=Listes!$B$59,('Frais Forfaitaires'!$E223*(VLOOKUP('Frais Forfaitaires'!$D223,Listes!$A$60:$E$66,2,FALSE))),IF('Frais Forfaitaires'!$E223&gt;Listes!$E$59,('Frais Forfaitaires'!$E223*(VLOOKUP('Frais Forfaitaires'!$D223,Listes!$A$60:$E$66,5,FALSE))),('Frais Forfaitaires'!$E223*(VLOOKUP('Frais Forfaitaires'!$D223,Listes!$A$60:$E$66,3,FALSE)))+(VLOOKUP('Frais Forfaitaires'!$D223,Listes!$A$60:$E$66,4,FALSE))))))</f>
        <v/>
      </c>
      <c r="K223" s="39" t="str">
        <f>IF($G223="","",IF($C223=Listes!$B$37,IF('Frais Forfaitaires'!$E223&lt;=Listes!$B$48,('Frais Forfaitaires'!$E223*(VLOOKUP('Frais Forfaitaires'!$D223,Listes!$A$49:$E$55,2,FALSE))),IF('Frais Forfaitaires'!$E223&gt;Listes!$D$48,('Frais Forfaitaires'!$E223*(VLOOKUP('Frais Forfaitaires'!$D223,Listes!$A$49:$E$55,5,FALSE))),('Frais Forfaitaires'!$E223*(VLOOKUP('Frais Forfaitaires'!$D223,Listes!$A$49:$E$55,3,FALSE)))+(VLOOKUP('Frais Forfaitaires'!$D223,Listes!$A$49:$E$55,4,FALSE))))))</f>
        <v/>
      </c>
      <c r="L223" s="39" t="str">
        <f>IF($G223="","",IF($C223=Listes!$B$40,Listes!$I$37,IF($C223=Listes!$B$41,(VLOOKUP('Frais Forfaitaires'!$F223,Listes!$E$37:$F$42,2,FALSE)),IF($C223=Listes!$B$39,IF('Frais Forfaitaires'!$E223&lt;=Listes!$A$70,'Frais Forfaitaires'!$E223*Listes!$A$71,IF('Frais Forfaitaires'!$E223&gt;Listes!$D$70,'Frais Forfaitaires'!$E223*Listes!$D$71,(('Frais Forfaitaires'!$E223*Listes!$B$71)+Listes!$C$71)))))))</f>
        <v/>
      </c>
      <c r="M223" s="40" t="str">
        <f t="shared" si="8"/>
        <v/>
      </c>
      <c r="N223" s="125"/>
    </row>
    <row r="224" spans="1:14" ht="20.100000000000001" customHeight="1" x14ac:dyDescent="0.25">
      <c r="A224" s="27">
        <v>219</v>
      </c>
      <c r="B224" s="118"/>
      <c r="C224" s="118"/>
      <c r="D224" s="118"/>
      <c r="E224" s="118"/>
      <c r="F224" s="118"/>
      <c r="G224" s="50" t="str">
        <f>IF(C224="","",IF(C224="","",(VLOOKUP(C224,Listes!$B$37:$C$41,2,FALSE))))</f>
        <v/>
      </c>
      <c r="H224" s="118" t="str">
        <f t="shared" si="7"/>
        <v/>
      </c>
      <c r="I224" s="40" t="str">
        <f>IF(G224="","",IF(G224="","",(VLOOKUP(G224,Listes!$C$37:$D$41,2,FALSE))))</f>
        <v/>
      </c>
      <c r="J224" s="39" t="str">
        <f>IF($G224="","",IF($C224=Listes!$B$38,IF('Frais Forfaitaires'!$E224&lt;=Listes!$B$59,('Frais Forfaitaires'!$E224*(VLOOKUP('Frais Forfaitaires'!$D224,Listes!$A$60:$E$66,2,FALSE))),IF('Frais Forfaitaires'!$E224&gt;Listes!$E$59,('Frais Forfaitaires'!$E224*(VLOOKUP('Frais Forfaitaires'!$D224,Listes!$A$60:$E$66,5,FALSE))),('Frais Forfaitaires'!$E224*(VLOOKUP('Frais Forfaitaires'!$D224,Listes!$A$60:$E$66,3,FALSE)))+(VLOOKUP('Frais Forfaitaires'!$D224,Listes!$A$60:$E$66,4,FALSE))))))</f>
        <v/>
      </c>
      <c r="K224" s="39" t="str">
        <f>IF($G224="","",IF($C224=Listes!$B$37,IF('Frais Forfaitaires'!$E224&lt;=Listes!$B$48,('Frais Forfaitaires'!$E224*(VLOOKUP('Frais Forfaitaires'!$D224,Listes!$A$49:$E$55,2,FALSE))),IF('Frais Forfaitaires'!$E224&gt;Listes!$D$48,('Frais Forfaitaires'!$E224*(VLOOKUP('Frais Forfaitaires'!$D224,Listes!$A$49:$E$55,5,FALSE))),('Frais Forfaitaires'!$E224*(VLOOKUP('Frais Forfaitaires'!$D224,Listes!$A$49:$E$55,3,FALSE)))+(VLOOKUP('Frais Forfaitaires'!$D224,Listes!$A$49:$E$55,4,FALSE))))))</f>
        <v/>
      </c>
      <c r="L224" s="39" t="str">
        <f>IF($G224="","",IF($C224=Listes!$B$40,Listes!$I$37,IF($C224=Listes!$B$41,(VLOOKUP('Frais Forfaitaires'!$F224,Listes!$E$37:$F$42,2,FALSE)),IF($C224=Listes!$B$39,IF('Frais Forfaitaires'!$E224&lt;=Listes!$A$70,'Frais Forfaitaires'!$E224*Listes!$A$71,IF('Frais Forfaitaires'!$E224&gt;Listes!$D$70,'Frais Forfaitaires'!$E224*Listes!$D$71,(('Frais Forfaitaires'!$E224*Listes!$B$71)+Listes!$C$71)))))))</f>
        <v/>
      </c>
      <c r="M224" s="40" t="str">
        <f t="shared" si="8"/>
        <v/>
      </c>
      <c r="N224" s="125"/>
    </row>
    <row r="225" spans="1:14" ht="20.100000000000001" customHeight="1" x14ac:dyDescent="0.25">
      <c r="A225" s="27">
        <v>220</v>
      </c>
      <c r="B225" s="118"/>
      <c r="C225" s="118"/>
      <c r="D225" s="118"/>
      <c r="E225" s="118"/>
      <c r="F225" s="118"/>
      <c r="G225" s="50" t="str">
        <f>IF(C225="","",IF(C225="","",(VLOOKUP(C225,Listes!$B$37:$C$41,2,FALSE))))</f>
        <v/>
      </c>
      <c r="H225" s="118" t="str">
        <f t="shared" si="7"/>
        <v/>
      </c>
      <c r="I225" s="40" t="str">
        <f>IF(G225="","",IF(G225="","",(VLOOKUP(G225,Listes!$C$37:$D$41,2,FALSE))))</f>
        <v/>
      </c>
      <c r="J225" s="39" t="str">
        <f>IF($G225="","",IF($C225=Listes!$B$38,IF('Frais Forfaitaires'!$E225&lt;=Listes!$B$59,('Frais Forfaitaires'!$E225*(VLOOKUP('Frais Forfaitaires'!$D225,Listes!$A$60:$E$66,2,FALSE))),IF('Frais Forfaitaires'!$E225&gt;Listes!$E$59,('Frais Forfaitaires'!$E225*(VLOOKUP('Frais Forfaitaires'!$D225,Listes!$A$60:$E$66,5,FALSE))),('Frais Forfaitaires'!$E225*(VLOOKUP('Frais Forfaitaires'!$D225,Listes!$A$60:$E$66,3,FALSE)))+(VLOOKUP('Frais Forfaitaires'!$D225,Listes!$A$60:$E$66,4,FALSE))))))</f>
        <v/>
      </c>
      <c r="K225" s="39" t="str">
        <f>IF($G225="","",IF($C225=Listes!$B$37,IF('Frais Forfaitaires'!$E225&lt;=Listes!$B$48,('Frais Forfaitaires'!$E225*(VLOOKUP('Frais Forfaitaires'!$D225,Listes!$A$49:$E$55,2,FALSE))),IF('Frais Forfaitaires'!$E225&gt;Listes!$D$48,('Frais Forfaitaires'!$E225*(VLOOKUP('Frais Forfaitaires'!$D225,Listes!$A$49:$E$55,5,FALSE))),('Frais Forfaitaires'!$E225*(VLOOKUP('Frais Forfaitaires'!$D225,Listes!$A$49:$E$55,3,FALSE)))+(VLOOKUP('Frais Forfaitaires'!$D225,Listes!$A$49:$E$55,4,FALSE))))))</f>
        <v/>
      </c>
      <c r="L225" s="39" t="str">
        <f>IF($G225="","",IF($C225=Listes!$B$40,Listes!$I$37,IF($C225=Listes!$B$41,(VLOOKUP('Frais Forfaitaires'!$F225,Listes!$E$37:$F$42,2,FALSE)),IF($C225=Listes!$B$39,IF('Frais Forfaitaires'!$E225&lt;=Listes!$A$70,'Frais Forfaitaires'!$E225*Listes!$A$71,IF('Frais Forfaitaires'!$E225&gt;Listes!$D$70,'Frais Forfaitaires'!$E225*Listes!$D$71,(('Frais Forfaitaires'!$E225*Listes!$B$71)+Listes!$C$71)))))))</f>
        <v/>
      </c>
      <c r="M225" s="40" t="str">
        <f t="shared" si="8"/>
        <v/>
      </c>
      <c r="N225" s="125"/>
    </row>
    <row r="226" spans="1:14" ht="20.100000000000001" customHeight="1" x14ac:dyDescent="0.25">
      <c r="A226" s="27">
        <v>221</v>
      </c>
      <c r="B226" s="118"/>
      <c r="C226" s="118"/>
      <c r="D226" s="118"/>
      <c r="E226" s="118"/>
      <c r="F226" s="118"/>
      <c r="G226" s="50" t="str">
        <f>IF(C226="","",IF(C226="","",(VLOOKUP(C226,Listes!$B$37:$C$41,2,FALSE))))</f>
        <v/>
      </c>
      <c r="H226" s="118" t="str">
        <f t="shared" si="7"/>
        <v/>
      </c>
      <c r="I226" s="40" t="str">
        <f>IF(G226="","",IF(G226="","",(VLOOKUP(G226,Listes!$C$37:$D$41,2,FALSE))))</f>
        <v/>
      </c>
      <c r="J226" s="39" t="str">
        <f>IF($G226="","",IF($C226=Listes!$B$38,IF('Frais Forfaitaires'!$E226&lt;=Listes!$B$59,('Frais Forfaitaires'!$E226*(VLOOKUP('Frais Forfaitaires'!$D226,Listes!$A$60:$E$66,2,FALSE))),IF('Frais Forfaitaires'!$E226&gt;Listes!$E$59,('Frais Forfaitaires'!$E226*(VLOOKUP('Frais Forfaitaires'!$D226,Listes!$A$60:$E$66,5,FALSE))),('Frais Forfaitaires'!$E226*(VLOOKUP('Frais Forfaitaires'!$D226,Listes!$A$60:$E$66,3,FALSE)))+(VLOOKUP('Frais Forfaitaires'!$D226,Listes!$A$60:$E$66,4,FALSE))))))</f>
        <v/>
      </c>
      <c r="K226" s="39" t="str">
        <f>IF($G226="","",IF($C226=Listes!$B$37,IF('Frais Forfaitaires'!$E226&lt;=Listes!$B$48,('Frais Forfaitaires'!$E226*(VLOOKUP('Frais Forfaitaires'!$D226,Listes!$A$49:$E$55,2,FALSE))),IF('Frais Forfaitaires'!$E226&gt;Listes!$D$48,('Frais Forfaitaires'!$E226*(VLOOKUP('Frais Forfaitaires'!$D226,Listes!$A$49:$E$55,5,FALSE))),('Frais Forfaitaires'!$E226*(VLOOKUP('Frais Forfaitaires'!$D226,Listes!$A$49:$E$55,3,FALSE)))+(VLOOKUP('Frais Forfaitaires'!$D226,Listes!$A$49:$E$55,4,FALSE))))))</f>
        <v/>
      </c>
      <c r="L226" s="39" t="str">
        <f>IF($G226="","",IF($C226=Listes!$B$40,Listes!$I$37,IF($C226=Listes!$B$41,(VLOOKUP('Frais Forfaitaires'!$F226,Listes!$E$37:$F$42,2,FALSE)),IF($C226=Listes!$B$39,IF('Frais Forfaitaires'!$E226&lt;=Listes!$A$70,'Frais Forfaitaires'!$E226*Listes!$A$71,IF('Frais Forfaitaires'!$E226&gt;Listes!$D$70,'Frais Forfaitaires'!$E226*Listes!$D$71,(('Frais Forfaitaires'!$E226*Listes!$B$71)+Listes!$C$71)))))))</f>
        <v/>
      </c>
      <c r="M226" s="40" t="str">
        <f t="shared" si="8"/>
        <v/>
      </c>
      <c r="N226" s="125"/>
    </row>
    <row r="227" spans="1:14" ht="20.100000000000001" customHeight="1" x14ac:dyDescent="0.25">
      <c r="A227" s="27">
        <v>222</v>
      </c>
      <c r="B227" s="118"/>
      <c r="C227" s="118"/>
      <c r="D227" s="118"/>
      <c r="E227" s="118"/>
      <c r="F227" s="118"/>
      <c r="G227" s="50" t="str">
        <f>IF(C227="","",IF(C227="","",(VLOOKUP(C227,Listes!$B$37:$C$41,2,FALSE))))</f>
        <v/>
      </c>
      <c r="H227" s="118" t="str">
        <f t="shared" si="7"/>
        <v/>
      </c>
      <c r="I227" s="40" t="str">
        <f>IF(G227="","",IF(G227="","",(VLOOKUP(G227,Listes!$C$37:$D$41,2,FALSE))))</f>
        <v/>
      </c>
      <c r="J227" s="39" t="str">
        <f>IF($G227="","",IF($C227=Listes!$B$38,IF('Frais Forfaitaires'!$E227&lt;=Listes!$B$59,('Frais Forfaitaires'!$E227*(VLOOKUP('Frais Forfaitaires'!$D227,Listes!$A$60:$E$66,2,FALSE))),IF('Frais Forfaitaires'!$E227&gt;Listes!$E$59,('Frais Forfaitaires'!$E227*(VLOOKUP('Frais Forfaitaires'!$D227,Listes!$A$60:$E$66,5,FALSE))),('Frais Forfaitaires'!$E227*(VLOOKUP('Frais Forfaitaires'!$D227,Listes!$A$60:$E$66,3,FALSE)))+(VLOOKUP('Frais Forfaitaires'!$D227,Listes!$A$60:$E$66,4,FALSE))))))</f>
        <v/>
      </c>
      <c r="K227" s="39" t="str">
        <f>IF($G227="","",IF($C227=Listes!$B$37,IF('Frais Forfaitaires'!$E227&lt;=Listes!$B$48,('Frais Forfaitaires'!$E227*(VLOOKUP('Frais Forfaitaires'!$D227,Listes!$A$49:$E$55,2,FALSE))),IF('Frais Forfaitaires'!$E227&gt;Listes!$D$48,('Frais Forfaitaires'!$E227*(VLOOKUP('Frais Forfaitaires'!$D227,Listes!$A$49:$E$55,5,FALSE))),('Frais Forfaitaires'!$E227*(VLOOKUP('Frais Forfaitaires'!$D227,Listes!$A$49:$E$55,3,FALSE)))+(VLOOKUP('Frais Forfaitaires'!$D227,Listes!$A$49:$E$55,4,FALSE))))))</f>
        <v/>
      </c>
      <c r="L227" s="39" t="str">
        <f>IF($G227="","",IF($C227=Listes!$B$40,Listes!$I$37,IF($C227=Listes!$B$41,(VLOOKUP('Frais Forfaitaires'!$F227,Listes!$E$37:$F$42,2,FALSE)),IF($C227=Listes!$B$39,IF('Frais Forfaitaires'!$E227&lt;=Listes!$A$70,'Frais Forfaitaires'!$E227*Listes!$A$71,IF('Frais Forfaitaires'!$E227&gt;Listes!$D$70,'Frais Forfaitaires'!$E227*Listes!$D$71,(('Frais Forfaitaires'!$E227*Listes!$B$71)+Listes!$C$71)))))))</f>
        <v/>
      </c>
      <c r="M227" s="40" t="str">
        <f t="shared" si="8"/>
        <v/>
      </c>
      <c r="N227" s="125"/>
    </row>
    <row r="228" spans="1:14" ht="20.100000000000001" customHeight="1" x14ac:dyDescent="0.25">
      <c r="A228" s="27">
        <v>223</v>
      </c>
      <c r="B228" s="118"/>
      <c r="C228" s="118"/>
      <c r="D228" s="118"/>
      <c r="E228" s="118"/>
      <c r="F228" s="118"/>
      <c r="G228" s="50" t="str">
        <f>IF(C228="","",IF(C228="","",(VLOOKUP(C228,Listes!$B$37:$C$41,2,FALSE))))</f>
        <v/>
      </c>
      <c r="H228" s="118" t="str">
        <f t="shared" si="7"/>
        <v/>
      </c>
      <c r="I228" s="40" t="str">
        <f>IF(G228="","",IF(G228="","",(VLOOKUP(G228,Listes!$C$37:$D$41,2,FALSE))))</f>
        <v/>
      </c>
      <c r="J228" s="39" t="str">
        <f>IF($G228="","",IF($C228=Listes!$B$38,IF('Frais Forfaitaires'!$E228&lt;=Listes!$B$59,('Frais Forfaitaires'!$E228*(VLOOKUP('Frais Forfaitaires'!$D228,Listes!$A$60:$E$66,2,FALSE))),IF('Frais Forfaitaires'!$E228&gt;Listes!$E$59,('Frais Forfaitaires'!$E228*(VLOOKUP('Frais Forfaitaires'!$D228,Listes!$A$60:$E$66,5,FALSE))),('Frais Forfaitaires'!$E228*(VLOOKUP('Frais Forfaitaires'!$D228,Listes!$A$60:$E$66,3,FALSE)))+(VLOOKUP('Frais Forfaitaires'!$D228,Listes!$A$60:$E$66,4,FALSE))))))</f>
        <v/>
      </c>
      <c r="K228" s="39" t="str">
        <f>IF($G228="","",IF($C228=Listes!$B$37,IF('Frais Forfaitaires'!$E228&lt;=Listes!$B$48,('Frais Forfaitaires'!$E228*(VLOOKUP('Frais Forfaitaires'!$D228,Listes!$A$49:$E$55,2,FALSE))),IF('Frais Forfaitaires'!$E228&gt;Listes!$D$48,('Frais Forfaitaires'!$E228*(VLOOKUP('Frais Forfaitaires'!$D228,Listes!$A$49:$E$55,5,FALSE))),('Frais Forfaitaires'!$E228*(VLOOKUP('Frais Forfaitaires'!$D228,Listes!$A$49:$E$55,3,FALSE)))+(VLOOKUP('Frais Forfaitaires'!$D228,Listes!$A$49:$E$55,4,FALSE))))))</f>
        <v/>
      </c>
      <c r="L228" s="39" t="str">
        <f>IF($G228="","",IF($C228=Listes!$B$40,Listes!$I$37,IF($C228=Listes!$B$41,(VLOOKUP('Frais Forfaitaires'!$F228,Listes!$E$37:$F$42,2,FALSE)),IF($C228=Listes!$B$39,IF('Frais Forfaitaires'!$E228&lt;=Listes!$A$70,'Frais Forfaitaires'!$E228*Listes!$A$71,IF('Frais Forfaitaires'!$E228&gt;Listes!$D$70,'Frais Forfaitaires'!$E228*Listes!$D$71,(('Frais Forfaitaires'!$E228*Listes!$B$71)+Listes!$C$71)))))))</f>
        <v/>
      </c>
      <c r="M228" s="40" t="str">
        <f t="shared" si="8"/>
        <v/>
      </c>
      <c r="N228" s="125"/>
    </row>
    <row r="229" spans="1:14" ht="20.100000000000001" customHeight="1" x14ac:dyDescent="0.25">
      <c r="A229" s="27">
        <v>224</v>
      </c>
      <c r="B229" s="118"/>
      <c r="C229" s="118"/>
      <c r="D229" s="118"/>
      <c r="E229" s="118"/>
      <c r="F229" s="118"/>
      <c r="G229" s="50" t="str">
        <f>IF(C229="","",IF(C229="","",(VLOOKUP(C229,Listes!$B$37:$C$41,2,FALSE))))</f>
        <v/>
      </c>
      <c r="H229" s="118" t="str">
        <f t="shared" si="7"/>
        <v/>
      </c>
      <c r="I229" s="40" t="str">
        <f>IF(G229="","",IF(G229="","",(VLOOKUP(G229,Listes!$C$37:$D$41,2,FALSE))))</f>
        <v/>
      </c>
      <c r="J229" s="39" t="str">
        <f>IF($G229="","",IF($C229=Listes!$B$38,IF('Frais Forfaitaires'!$E229&lt;=Listes!$B$59,('Frais Forfaitaires'!$E229*(VLOOKUP('Frais Forfaitaires'!$D229,Listes!$A$60:$E$66,2,FALSE))),IF('Frais Forfaitaires'!$E229&gt;Listes!$E$59,('Frais Forfaitaires'!$E229*(VLOOKUP('Frais Forfaitaires'!$D229,Listes!$A$60:$E$66,5,FALSE))),('Frais Forfaitaires'!$E229*(VLOOKUP('Frais Forfaitaires'!$D229,Listes!$A$60:$E$66,3,FALSE)))+(VLOOKUP('Frais Forfaitaires'!$D229,Listes!$A$60:$E$66,4,FALSE))))))</f>
        <v/>
      </c>
      <c r="K229" s="39" t="str">
        <f>IF($G229="","",IF($C229=Listes!$B$37,IF('Frais Forfaitaires'!$E229&lt;=Listes!$B$48,('Frais Forfaitaires'!$E229*(VLOOKUP('Frais Forfaitaires'!$D229,Listes!$A$49:$E$55,2,FALSE))),IF('Frais Forfaitaires'!$E229&gt;Listes!$D$48,('Frais Forfaitaires'!$E229*(VLOOKUP('Frais Forfaitaires'!$D229,Listes!$A$49:$E$55,5,FALSE))),('Frais Forfaitaires'!$E229*(VLOOKUP('Frais Forfaitaires'!$D229,Listes!$A$49:$E$55,3,FALSE)))+(VLOOKUP('Frais Forfaitaires'!$D229,Listes!$A$49:$E$55,4,FALSE))))))</f>
        <v/>
      </c>
      <c r="L229" s="39" t="str">
        <f>IF($G229="","",IF($C229=Listes!$B$40,Listes!$I$37,IF($C229=Listes!$B$41,(VLOOKUP('Frais Forfaitaires'!$F229,Listes!$E$37:$F$42,2,FALSE)),IF($C229=Listes!$B$39,IF('Frais Forfaitaires'!$E229&lt;=Listes!$A$70,'Frais Forfaitaires'!$E229*Listes!$A$71,IF('Frais Forfaitaires'!$E229&gt;Listes!$D$70,'Frais Forfaitaires'!$E229*Listes!$D$71,(('Frais Forfaitaires'!$E229*Listes!$B$71)+Listes!$C$71)))))))</f>
        <v/>
      </c>
      <c r="M229" s="40" t="str">
        <f t="shared" si="8"/>
        <v/>
      </c>
      <c r="N229" s="125"/>
    </row>
    <row r="230" spans="1:14" ht="20.100000000000001" customHeight="1" x14ac:dyDescent="0.25">
      <c r="A230" s="27">
        <v>225</v>
      </c>
      <c r="B230" s="118"/>
      <c r="C230" s="118"/>
      <c r="D230" s="118"/>
      <c r="E230" s="118"/>
      <c r="F230" s="118"/>
      <c r="G230" s="50" t="str">
        <f>IF(C230="","",IF(C230="","",(VLOOKUP(C230,Listes!$B$37:$C$41,2,FALSE))))</f>
        <v/>
      </c>
      <c r="H230" s="118" t="str">
        <f t="shared" si="7"/>
        <v/>
      </c>
      <c r="I230" s="40" t="str">
        <f>IF(G230="","",IF(G230="","",(VLOOKUP(G230,Listes!$C$37:$D$41,2,FALSE))))</f>
        <v/>
      </c>
      <c r="J230" s="39" t="str">
        <f>IF($G230="","",IF($C230=Listes!$B$38,IF('Frais Forfaitaires'!$E230&lt;=Listes!$B$59,('Frais Forfaitaires'!$E230*(VLOOKUP('Frais Forfaitaires'!$D230,Listes!$A$60:$E$66,2,FALSE))),IF('Frais Forfaitaires'!$E230&gt;Listes!$E$59,('Frais Forfaitaires'!$E230*(VLOOKUP('Frais Forfaitaires'!$D230,Listes!$A$60:$E$66,5,FALSE))),('Frais Forfaitaires'!$E230*(VLOOKUP('Frais Forfaitaires'!$D230,Listes!$A$60:$E$66,3,FALSE)))+(VLOOKUP('Frais Forfaitaires'!$D230,Listes!$A$60:$E$66,4,FALSE))))))</f>
        <v/>
      </c>
      <c r="K230" s="39" t="str">
        <f>IF($G230="","",IF($C230=Listes!$B$37,IF('Frais Forfaitaires'!$E230&lt;=Listes!$B$48,('Frais Forfaitaires'!$E230*(VLOOKUP('Frais Forfaitaires'!$D230,Listes!$A$49:$E$55,2,FALSE))),IF('Frais Forfaitaires'!$E230&gt;Listes!$D$48,('Frais Forfaitaires'!$E230*(VLOOKUP('Frais Forfaitaires'!$D230,Listes!$A$49:$E$55,5,FALSE))),('Frais Forfaitaires'!$E230*(VLOOKUP('Frais Forfaitaires'!$D230,Listes!$A$49:$E$55,3,FALSE)))+(VLOOKUP('Frais Forfaitaires'!$D230,Listes!$A$49:$E$55,4,FALSE))))))</f>
        <v/>
      </c>
      <c r="L230" s="39" t="str">
        <f>IF($G230="","",IF($C230=Listes!$B$40,Listes!$I$37,IF($C230=Listes!$B$41,(VLOOKUP('Frais Forfaitaires'!$F230,Listes!$E$37:$F$42,2,FALSE)),IF($C230=Listes!$B$39,IF('Frais Forfaitaires'!$E230&lt;=Listes!$A$70,'Frais Forfaitaires'!$E230*Listes!$A$71,IF('Frais Forfaitaires'!$E230&gt;Listes!$D$70,'Frais Forfaitaires'!$E230*Listes!$D$71,(('Frais Forfaitaires'!$E230*Listes!$B$71)+Listes!$C$71)))))))</f>
        <v/>
      </c>
      <c r="M230" s="40" t="str">
        <f t="shared" si="8"/>
        <v/>
      </c>
      <c r="N230" s="125"/>
    </row>
    <row r="231" spans="1:14" ht="20.100000000000001" customHeight="1" x14ac:dyDescent="0.25">
      <c r="A231" s="27">
        <v>226</v>
      </c>
      <c r="B231" s="118"/>
      <c r="C231" s="118"/>
      <c r="D231" s="118"/>
      <c r="E231" s="118"/>
      <c r="F231" s="118"/>
      <c r="G231" s="50" t="str">
        <f>IF(C231="","",IF(C231="","",(VLOOKUP(C231,Listes!$B$37:$C$41,2,FALSE))))</f>
        <v/>
      </c>
      <c r="H231" s="118" t="str">
        <f t="shared" si="7"/>
        <v/>
      </c>
      <c r="I231" s="40" t="str">
        <f>IF(G231="","",IF(G231="","",(VLOOKUP(G231,Listes!$C$37:$D$41,2,FALSE))))</f>
        <v/>
      </c>
      <c r="J231" s="39" t="str">
        <f>IF($G231="","",IF($C231=Listes!$B$38,IF('Frais Forfaitaires'!$E231&lt;=Listes!$B$59,('Frais Forfaitaires'!$E231*(VLOOKUP('Frais Forfaitaires'!$D231,Listes!$A$60:$E$66,2,FALSE))),IF('Frais Forfaitaires'!$E231&gt;Listes!$E$59,('Frais Forfaitaires'!$E231*(VLOOKUP('Frais Forfaitaires'!$D231,Listes!$A$60:$E$66,5,FALSE))),('Frais Forfaitaires'!$E231*(VLOOKUP('Frais Forfaitaires'!$D231,Listes!$A$60:$E$66,3,FALSE)))+(VLOOKUP('Frais Forfaitaires'!$D231,Listes!$A$60:$E$66,4,FALSE))))))</f>
        <v/>
      </c>
      <c r="K231" s="39" t="str">
        <f>IF($G231="","",IF($C231=Listes!$B$37,IF('Frais Forfaitaires'!$E231&lt;=Listes!$B$48,('Frais Forfaitaires'!$E231*(VLOOKUP('Frais Forfaitaires'!$D231,Listes!$A$49:$E$55,2,FALSE))),IF('Frais Forfaitaires'!$E231&gt;Listes!$D$48,('Frais Forfaitaires'!$E231*(VLOOKUP('Frais Forfaitaires'!$D231,Listes!$A$49:$E$55,5,FALSE))),('Frais Forfaitaires'!$E231*(VLOOKUP('Frais Forfaitaires'!$D231,Listes!$A$49:$E$55,3,FALSE)))+(VLOOKUP('Frais Forfaitaires'!$D231,Listes!$A$49:$E$55,4,FALSE))))))</f>
        <v/>
      </c>
      <c r="L231" s="39" t="str">
        <f>IF($G231="","",IF($C231=Listes!$B$40,Listes!$I$37,IF($C231=Listes!$B$41,(VLOOKUP('Frais Forfaitaires'!$F231,Listes!$E$37:$F$42,2,FALSE)),IF($C231=Listes!$B$39,IF('Frais Forfaitaires'!$E231&lt;=Listes!$A$70,'Frais Forfaitaires'!$E231*Listes!$A$71,IF('Frais Forfaitaires'!$E231&gt;Listes!$D$70,'Frais Forfaitaires'!$E231*Listes!$D$71,(('Frais Forfaitaires'!$E231*Listes!$B$71)+Listes!$C$71)))))))</f>
        <v/>
      </c>
      <c r="M231" s="40" t="str">
        <f t="shared" si="8"/>
        <v/>
      </c>
      <c r="N231" s="125"/>
    </row>
    <row r="232" spans="1:14" ht="20.100000000000001" customHeight="1" x14ac:dyDescent="0.25">
      <c r="A232" s="27">
        <v>227</v>
      </c>
      <c r="B232" s="118"/>
      <c r="C232" s="118"/>
      <c r="D232" s="118"/>
      <c r="E232" s="118"/>
      <c r="F232" s="118"/>
      <c r="G232" s="50" t="str">
        <f>IF(C232="","",IF(C232="","",(VLOOKUP(C232,Listes!$B$37:$C$41,2,FALSE))))</f>
        <v/>
      </c>
      <c r="H232" s="118" t="str">
        <f t="shared" si="7"/>
        <v/>
      </c>
      <c r="I232" s="40" t="str">
        <f>IF(G232="","",IF(G232="","",(VLOOKUP(G232,Listes!$C$37:$D$41,2,FALSE))))</f>
        <v/>
      </c>
      <c r="J232" s="39" t="str">
        <f>IF($G232="","",IF($C232=Listes!$B$38,IF('Frais Forfaitaires'!$E232&lt;=Listes!$B$59,('Frais Forfaitaires'!$E232*(VLOOKUP('Frais Forfaitaires'!$D232,Listes!$A$60:$E$66,2,FALSE))),IF('Frais Forfaitaires'!$E232&gt;Listes!$E$59,('Frais Forfaitaires'!$E232*(VLOOKUP('Frais Forfaitaires'!$D232,Listes!$A$60:$E$66,5,FALSE))),('Frais Forfaitaires'!$E232*(VLOOKUP('Frais Forfaitaires'!$D232,Listes!$A$60:$E$66,3,FALSE)))+(VLOOKUP('Frais Forfaitaires'!$D232,Listes!$A$60:$E$66,4,FALSE))))))</f>
        <v/>
      </c>
      <c r="K232" s="39" t="str">
        <f>IF($G232="","",IF($C232=Listes!$B$37,IF('Frais Forfaitaires'!$E232&lt;=Listes!$B$48,('Frais Forfaitaires'!$E232*(VLOOKUP('Frais Forfaitaires'!$D232,Listes!$A$49:$E$55,2,FALSE))),IF('Frais Forfaitaires'!$E232&gt;Listes!$D$48,('Frais Forfaitaires'!$E232*(VLOOKUP('Frais Forfaitaires'!$D232,Listes!$A$49:$E$55,5,FALSE))),('Frais Forfaitaires'!$E232*(VLOOKUP('Frais Forfaitaires'!$D232,Listes!$A$49:$E$55,3,FALSE)))+(VLOOKUP('Frais Forfaitaires'!$D232,Listes!$A$49:$E$55,4,FALSE))))))</f>
        <v/>
      </c>
      <c r="L232" s="39" t="str">
        <f>IF($G232="","",IF($C232=Listes!$B$40,Listes!$I$37,IF($C232=Listes!$B$41,(VLOOKUP('Frais Forfaitaires'!$F232,Listes!$E$37:$F$42,2,FALSE)),IF($C232=Listes!$B$39,IF('Frais Forfaitaires'!$E232&lt;=Listes!$A$70,'Frais Forfaitaires'!$E232*Listes!$A$71,IF('Frais Forfaitaires'!$E232&gt;Listes!$D$70,'Frais Forfaitaires'!$E232*Listes!$D$71,(('Frais Forfaitaires'!$E232*Listes!$B$71)+Listes!$C$71)))))))</f>
        <v/>
      </c>
      <c r="M232" s="40" t="str">
        <f t="shared" si="8"/>
        <v/>
      </c>
      <c r="N232" s="125"/>
    </row>
    <row r="233" spans="1:14" ht="20.100000000000001" customHeight="1" x14ac:dyDescent="0.25">
      <c r="A233" s="27">
        <v>228</v>
      </c>
      <c r="B233" s="118"/>
      <c r="C233" s="118"/>
      <c r="D233" s="118"/>
      <c r="E233" s="118"/>
      <c r="F233" s="118"/>
      <c r="G233" s="50" t="str">
        <f>IF(C233="","",IF(C233="","",(VLOOKUP(C233,Listes!$B$37:$C$41,2,FALSE))))</f>
        <v/>
      </c>
      <c r="H233" s="118" t="str">
        <f t="shared" si="7"/>
        <v/>
      </c>
      <c r="I233" s="40" t="str">
        <f>IF(G233="","",IF(G233="","",(VLOOKUP(G233,Listes!$C$37:$D$41,2,FALSE))))</f>
        <v/>
      </c>
      <c r="J233" s="39" t="str">
        <f>IF($G233="","",IF($C233=Listes!$B$38,IF('Frais Forfaitaires'!$E233&lt;=Listes!$B$59,('Frais Forfaitaires'!$E233*(VLOOKUP('Frais Forfaitaires'!$D233,Listes!$A$60:$E$66,2,FALSE))),IF('Frais Forfaitaires'!$E233&gt;Listes!$E$59,('Frais Forfaitaires'!$E233*(VLOOKUP('Frais Forfaitaires'!$D233,Listes!$A$60:$E$66,5,FALSE))),('Frais Forfaitaires'!$E233*(VLOOKUP('Frais Forfaitaires'!$D233,Listes!$A$60:$E$66,3,FALSE)))+(VLOOKUP('Frais Forfaitaires'!$D233,Listes!$A$60:$E$66,4,FALSE))))))</f>
        <v/>
      </c>
      <c r="K233" s="39" t="str">
        <f>IF($G233="","",IF($C233=Listes!$B$37,IF('Frais Forfaitaires'!$E233&lt;=Listes!$B$48,('Frais Forfaitaires'!$E233*(VLOOKUP('Frais Forfaitaires'!$D233,Listes!$A$49:$E$55,2,FALSE))),IF('Frais Forfaitaires'!$E233&gt;Listes!$D$48,('Frais Forfaitaires'!$E233*(VLOOKUP('Frais Forfaitaires'!$D233,Listes!$A$49:$E$55,5,FALSE))),('Frais Forfaitaires'!$E233*(VLOOKUP('Frais Forfaitaires'!$D233,Listes!$A$49:$E$55,3,FALSE)))+(VLOOKUP('Frais Forfaitaires'!$D233,Listes!$A$49:$E$55,4,FALSE))))))</f>
        <v/>
      </c>
      <c r="L233" s="39" t="str">
        <f>IF($G233="","",IF($C233=Listes!$B$40,Listes!$I$37,IF($C233=Listes!$B$41,(VLOOKUP('Frais Forfaitaires'!$F233,Listes!$E$37:$F$42,2,FALSE)),IF($C233=Listes!$B$39,IF('Frais Forfaitaires'!$E233&lt;=Listes!$A$70,'Frais Forfaitaires'!$E233*Listes!$A$71,IF('Frais Forfaitaires'!$E233&gt;Listes!$D$70,'Frais Forfaitaires'!$E233*Listes!$D$71,(('Frais Forfaitaires'!$E233*Listes!$B$71)+Listes!$C$71)))))))</f>
        <v/>
      </c>
      <c r="M233" s="40" t="str">
        <f t="shared" si="8"/>
        <v/>
      </c>
      <c r="N233" s="125"/>
    </row>
    <row r="234" spans="1:14" ht="20.100000000000001" customHeight="1" x14ac:dyDescent="0.25">
      <c r="A234" s="27">
        <v>229</v>
      </c>
      <c r="B234" s="118"/>
      <c r="C234" s="118"/>
      <c r="D234" s="118"/>
      <c r="E234" s="118"/>
      <c r="F234" s="118"/>
      <c r="G234" s="50" t="str">
        <f>IF(C234="","",IF(C234="","",(VLOOKUP(C234,Listes!$B$37:$C$41,2,FALSE))))</f>
        <v/>
      </c>
      <c r="H234" s="118" t="str">
        <f t="shared" si="7"/>
        <v/>
      </c>
      <c r="I234" s="40" t="str">
        <f>IF(G234="","",IF(G234="","",(VLOOKUP(G234,Listes!$C$37:$D$41,2,FALSE))))</f>
        <v/>
      </c>
      <c r="J234" s="39" t="str">
        <f>IF($G234="","",IF($C234=Listes!$B$38,IF('Frais Forfaitaires'!$E234&lt;=Listes!$B$59,('Frais Forfaitaires'!$E234*(VLOOKUP('Frais Forfaitaires'!$D234,Listes!$A$60:$E$66,2,FALSE))),IF('Frais Forfaitaires'!$E234&gt;Listes!$E$59,('Frais Forfaitaires'!$E234*(VLOOKUP('Frais Forfaitaires'!$D234,Listes!$A$60:$E$66,5,FALSE))),('Frais Forfaitaires'!$E234*(VLOOKUP('Frais Forfaitaires'!$D234,Listes!$A$60:$E$66,3,FALSE)))+(VLOOKUP('Frais Forfaitaires'!$D234,Listes!$A$60:$E$66,4,FALSE))))))</f>
        <v/>
      </c>
      <c r="K234" s="39" t="str">
        <f>IF($G234="","",IF($C234=Listes!$B$37,IF('Frais Forfaitaires'!$E234&lt;=Listes!$B$48,('Frais Forfaitaires'!$E234*(VLOOKUP('Frais Forfaitaires'!$D234,Listes!$A$49:$E$55,2,FALSE))),IF('Frais Forfaitaires'!$E234&gt;Listes!$D$48,('Frais Forfaitaires'!$E234*(VLOOKUP('Frais Forfaitaires'!$D234,Listes!$A$49:$E$55,5,FALSE))),('Frais Forfaitaires'!$E234*(VLOOKUP('Frais Forfaitaires'!$D234,Listes!$A$49:$E$55,3,FALSE)))+(VLOOKUP('Frais Forfaitaires'!$D234,Listes!$A$49:$E$55,4,FALSE))))))</f>
        <v/>
      </c>
      <c r="L234" s="39" t="str">
        <f>IF($G234="","",IF($C234=Listes!$B$40,Listes!$I$37,IF($C234=Listes!$B$41,(VLOOKUP('Frais Forfaitaires'!$F234,Listes!$E$37:$F$42,2,FALSE)),IF($C234=Listes!$B$39,IF('Frais Forfaitaires'!$E234&lt;=Listes!$A$70,'Frais Forfaitaires'!$E234*Listes!$A$71,IF('Frais Forfaitaires'!$E234&gt;Listes!$D$70,'Frais Forfaitaires'!$E234*Listes!$D$71,(('Frais Forfaitaires'!$E234*Listes!$B$71)+Listes!$C$71)))))))</f>
        <v/>
      </c>
      <c r="M234" s="40" t="str">
        <f t="shared" si="8"/>
        <v/>
      </c>
      <c r="N234" s="125"/>
    </row>
    <row r="235" spans="1:14" ht="20.100000000000001" customHeight="1" x14ac:dyDescent="0.25">
      <c r="A235" s="27">
        <v>230</v>
      </c>
      <c r="B235" s="118"/>
      <c r="C235" s="118"/>
      <c r="D235" s="118"/>
      <c r="E235" s="118"/>
      <c r="F235" s="118"/>
      <c r="G235" s="50" t="str">
        <f>IF(C235="","",IF(C235="","",(VLOOKUP(C235,Listes!$B$37:$C$41,2,FALSE))))</f>
        <v/>
      </c>
      <c r="H235" s="118" t="str">
        <f t="shared" si="7"/>
        <v/>
      </c>
      <c r="I235" s="40" t="str">
        <f>IF(G235="","",IF(G235="","",(VLOOKUP(G235,Listes!$C$37:$D$41,2,FALSE))))</f>
        <v/>
      </c>
      <c r="J235" s="39" t="str">
        <f>IF($G235="","",IF($C235=Listes!$B$38,IF('Frais Forfaitaires'!$E235&lt;=Listes!$B$59,('Frais Forfaitaires'!$E235*(VLOOKUP('Frais Forfaitaires'!$D235,Listes!$A$60:$E$66,2,FALSE))),IF('Frais Forfaitaires'!$E235&gt;Listes!$E$59,('Frais Forfaitaires'!$E235*(VLOOKUP('Frais Forfaitaires'!$D235,Listes!$A$60:$E$66,5,FALSE))),('Frais Forfaitaires'!$E235*(VLOOKUP('Frais Forfaitaires'!$D235,Listes!$A$60:$E$66,3,FALSE)))+(VLOOKUP('Frais Forfaitaires'!$D235,Listes!$A$60:$E$66,4,FALSE))))))</f>
        <v/>
      </c>
      <c r="K235" s="39" t="str">
        <f>IF($G235="","",IF($C235=Listes!$B$37,IF('Frais Forfaitaires'!$E235&lt;=Listes!$B$48,('Frais Forfaitaires'!$E235*(VLOOKUP('Frais Forfaitaires'!$D235,Listes!$A$49:$E$55,2,FALSE))),IF('Frais Forfaitaires'!$E235&gt;Listes!$D$48,('Frais Forfaitaires'!$E235*(VLOOKUP('Frais Forfaitaires'!$D235,Listes!$A$49:$E$55,5,FALSE))),('Frais Forfaitaires'!$E235*(VLOOKUP('Frais Forfaitaires'!$D235,Listes!$A$49:$E$55,3,FALSE)))+(VLOOKUP('Frais Forfaitaires'!$D235,Listes!$A$49:$E$55,4,FALSE))))))</f>
        <v/>
      </c>
      <c r="L235" s="39" t="str">
        <f>IF($G235="","",IF($C235=Listes!$B$40,Listes!$I$37,IF($C235=Listes!$B$41,(VLOOKUP('Frais Forfaitaires'!$F235,Listes!$E$37:$F$42,2,FALSE)),IF($C235=Listes!$B$39,IF('Frais Forfaitaires'!$E235&lt;=Listes!$A$70,'Frais Forfaitaires'!$E235*Listes!$A$71,IF('Frais Forfaitaires'!$E235&gt;Listes!$D$70,'Frais Forfaitaires'!$E235*Listes!$D$71,(('Frais Forfaitaires'!$E235*Listes!$B$71)+Listes!$C$71)))))))</f>
        <v/>
      </c>
      <c r="M235" s="40" t="str">
        <f t="shared" si="8"/>
        <v/>
      </c>
      <c r="N235" s="125"/>
    </row>
    <row r="236" spans="1:14" ht="20.100000000000001" customHeight="1" x14ac:dyDescent="0.25">
      <c r="A236" s="27">
        <v>231</v>
      </c>
      <c r="B236" s="118"/>
      <c r="C236" s="118"/>
      <c r="D236" s="118"/>
      <c r="E236" s="118"/>
      <c r="F236" s="118"/>
      <c r="G236" s="50" t="str">
        <f>IF(C236="","",IF(C236="","",(VLOOKUP(C236,Listes!$B$37:$C$41,2,FALSE))))</f>
        <v/>
      </c>
      <c r="H236" s="118" t="str">
        <f t="shared" si="7"/>
        <v/>
      </c>
      <c r="I236" s="40" t="str">
        <f>IF(G236="","",IF(G236="","",(VLOOKUP(G236,Listes!$C$37:$D$41,2,FALSE))))</f>
        <v/>
      </c>
      <c r="J236" s="39" t="str">
        <f>IF($G236="","",IF($C236=Listes!$B$38,IF('Frais Forfaitaires'!$E236&lt;=Listes!$B$59,('Frais Forfaitaires'!$E236*(VLOOKUP('Frais Forfaitaires'!$D236,Listes!$A$60:$E$66,2,FALSE))),IF('Frais Forfaitaires'!$E236&gt;Listes!$E$59,('Frais Forfaitaires'!$E236*(VLOOKUP('Frais Forfaitaires'!$D236,Listes!$A$60:$E$66,5,FALSE))),('Frais Forfaitaires'!$E236*(VLOOKUP('Frais Forfaitaires'!$D236,Listes!$A$60:$E$66,3,FALSE)))+(VLOOKUP('Frais Forfaitaires'!$D236,Listes!$A$60:$E$66,4,FALSE))))))</f>
        <v/>
      </c>
      <c r="K236" s="39" t="str">
        <f>IF($G236="","",IF($C236=Listes!$B$37,IF('Frais Forfaitaires'!$E236&lt;=Listes!$B$48,('Frais Forfaitaires'!$E236*(VLOOKUP('Frais Forfaitaires'!$D236,Listes!$A$49:$E$55,2,FALSE))),IF('Frais Forfaitaires'!$E236&gt;Listes!$D$48,('Frais Forfaitaires'!$E236*(VLOOKUP('Frais Forfaitaires'!$D236,Listes!$A$49:$E$55,5,FALSE))),('Frais Forfaitaires'!$E236*(VLOOKUP('Frais Forfaitaires'!$D236,Listes!$A$49:$E$55,3,FALSE)))+(VLOOKUP('Frais Forfaitaires'!$D236,Listes!$A$49:$E$55,4,FALSE))))))</f>
        <v/>
      </c>
      <c r="L236" s="39" t="str">
        <f>IF($G236="","",IF($C236=Listes!$B$40,Listes!$I$37,IF($C236=Listes!$B$41,(VLOOKUP('Frais Forfaitaires'!$F236,Listes!$E$37:$F$42,2,FALSE)),IF($C236=Listes!$B$39,IF('Frais Forfaitaires'!$E236&lt;=Listes!$A$70,'Frais Forfaitaires'!$E236*Listes!$A$71,IF('Frais Forfaitaires'!$E236&gt;Listes!$D$70,'Frais Forfaitaires'!$E236*Listes!$D$71,(('Frais Forfaitaires'!$E236*Listes!$B$71)+Listes!$C$71)))))))</f>
        <v/>
      </c>
      <c r="M236" s="40" t="str">
        <f t="shared" si="8"/>
        <v/>
      </c>
      <c r="N236" s="125"/>
    </row>
    <row r="237" spans="1:14" ht="20.100000000000001" customHeight="1" x14ac:dyDescent="0.25">
      <c r="A237" s="27">
        <v>232</v>
      </c>
      <c r="B237" s="118"/>
      <c r="C237" s="118"/>
      <c r="D237" s="118"/>
      <c r="E237" s="118"/>
      <c r="F237" s="118"/>
      <c r="G237" s="50" t="str">
        <f>IF(C237="","",IF(C237="","",(VLOOKUP(C237,Listes!$B$37:$C$41,2,FALSE))))</f>
        <v/>
      </c>
      <c r="H237" s="118" t="str">
        <f t="shared" si="7"/>
        <v/>
      </c>
      <c r="I237" s="40" t="str">
        <f>IF(G237="","",IF(G237="","",(VLOOKUP(G237,Listes!$C$37:$D$41,2,FALSE))))</f>
        <v/>
      </c>
      <c r="J237" s="39" t="str">
        <f>IF($G237="","",IF($C237=Listes!$B$38,IF('Frais Forfaitaires'!$E237&lt;=Listes!$B$59,('Frais Forfaitaires'!$E237*(VLOOKUP('Frais Forfaitaires'!$D237,Listes!$A$60:$E$66,2,FALSE))),IF('Frais Forfaitaires'!$E237&gt;Listes!$E$59,('Frais Forfaitaires'!$E237*(VLOOKUP('Frais Forfaitaires'!$D237,Listes!$A$60:$E$66,5,FALSE))),('Frais Forfaitaires'!$E237*(VLOOKUP('Frais Forfaitaires'!$D237,Listes!$A$60:$E$66,3,FALSE)))+(VLOOKUP('Frais Forfaitaires'!$D237,Listes!$A$60:$E$66,4,FALSE))))))</f>
        <v/>
      </c>
      <c r="K237" s="39" t="str">
        <f>IF($G237="","",IF($C237=Listes!$B$37,IF('Frais Forfaitaires'!$E237&lt;=Listes!$B$48,('Frais Forfaitaires'!$E237*(VLOOKUP('Frais Forfaitaires'!$D237,Listes!$A$49:$E$55,2,FALSE))),IF('Frais Forfaitaires'!$E237&gt;Listes!$D$48,('Frais Forfaitaires'!$E237*(VLOOKUP('Frais Forfaitaires'!$D237,Listes!$A$49:$E$55,5,FALSE))),('Frais Forfaitaires'!$E237*(VLOOKUP('Frais Forfaitaires'!$D237,Listes!$A$49:$E$55,3,FALSE)))+(VLOOKUP('Frais Forfaitaires'!$D237,Listes!$A$49:$E$55,4,FALSE))))))</f>
        <v/>
      </c>
      <c r="L237" s="39" t="str">
        <f>IF($G237="","",IF($C237=Listes!$B$40,Listes!$I$37,IF($C237=Listes!$B$41,(VLOOKUP('Frais Forfaitaires'!$F237,Listes!$E$37:$F$42,2,FALSE)),IF($C237=Listes!$B$39,IF('Frais Forfaitaires'!$E237&lt;=Listes!$A$70,'Frais Forfaitaires'!$E237*Listes!$A$71,IF('Frais Forfaitaires'!$E237&gt;Listes!$D$70,'Frais Forfaitaires'!$E237*Listes!$D$71,(('Frais Forfaitaires'!$E237*Listes!$B$71)+Listes!$C$71)))))))</f>
        <v/>
      </c>
      <c r="M237" s="40" t="str">
        <f t="shared" si="8"/>
        <v/>
      </c>
      <c r="N237" s="125"/>
    </row>
    <row r="238" spans="1:14" ht="20.100000000000001" customHeight="1" x14ac:dyDescent="0.25">
      <c r="A238" s="27">
        <v>233</v>
      </c>
      <c r="B238" s="118"/>
      <c r="C238" s="118"/>
      <c r="D238" s="118"/>
      <c r="E238" s="118"/>
      <c r="F238" s="118"/>
      <c r="G238" s="50" t="str">
        <f>IF(C238="","",IF(C238="","",(VLOOKUP(C238,Listes!$B$37:$C$41,2,FALSE))))</f>
        <v/>
      </c>
      <c r="H238" s="118" t="str">
        <f t="shared" si="7"/>
        <v/>
      </c>
      <c r="I238" s="40" t="str">
        <f>IF(G238="","",IF(G238="","",(VLOOKUP(G238,Listes!$C$37:$D$41,2,FALSE))))</f>
        <v/>
      </c>
      <c r="J238" s="39" t="str">
        <f>IF($G238="","",IF($C238=Listes!$B$38,IF('Frais Forfaitaires'!$E238&lt;=Listes!$B$59,('Frais Forfaitaires'!$E238*(VLOOKUP('Frais Forfaitaires'!$D238,Listes!$A$60:$E$66,2,FALSE))),IF('Frais Forfaitaires'!$E238&gt;Listes!$E$59,('Frais Forfaitaires'!$E238*(VLOOKUP('Frais Forfaitaires'!$D238,Listes!$A$60:$E$66,5,FALSE))),('Frais Forfaitaires'!$E238*(VLOOKUP('Frais Forfaitaires'!$D238,Listes!$A$60:$E$66,3,FALSE)))+(VLOOKUP('Frais Forfaitaires'!$D238,Listes!$A$60:$E$66,4,FALSE))))))</f>
        <v/>
      </c>
      <c r="K238" s="39" t="str">
        <f>IF($G238="","",IF($C238=Listes!$B$37,IF('Frais Forfaitaires'!$E238&lt;=Listes!$B$48,('Frais Forfaitaires'!$E238*(VLOOKUP('Frais Forfaitaires'!$D238,Listes!$A$49:$E$55,2,FALSE))),IF('Frais Forfaitaires'!$E238&gt;Listes!$D$48,('Frais Forfaitaires'!$E238*(VLOOKUP('Frais Forfaitaires'!$D238,Listes!$A$49:$E$55,5,FALSE))),('Frais Forfaitaires'!$E238*(VLOOKUP('Frais Forfaitaires'!$D238,Listes!$A$49:$E$55,3,FALSE)))+(VLOOKUP('Frais Forfaitaires'!$D238,Listes!$A$49:$E$55,4,FALSE))))))</f>
        <v/>
      </c>
      <c r="L238" s="39" t="str">
        <f>IF($G238="","",IF($C238=Listes!$B$40,Listes!$I$37,IF($C238=Listes!$B$41,(VLOOKUP('Frais Forfaitaires'!$F238,Listes!$E$37:$F$42,2,FALSE)),IF($C238=Listes!$B$39,IF('Frais Forfaitaires'!$E238&lt;=Listes!$A$70,'Frais Forfaitaires'!$E238*Listes!$A$71,IF('Frais Forfaitaires'!$E238&gt;Listes!$D$70,'Frais Forfaitaires'!$E238*Listes!$D$71,(('Frais Forfaitaires'!$E238*Listes!$B$71)+Listes!$C$71)))))))</f>
        <v/>
      </c>
      <c r="M238" s="40" t="str">
        <f t="shared" si="8"/>
        <v/>
      </c>
      <c r="N238" s="125"/>
    </row>
    <row r="239" spans="1:14" ht="20.100000000000001" customHeight="1" x14ac:dyDescent="0.25">
      <c r="A239" s="27">
        <v>234</v>
      </c>
      <c r="B239" s="118"/>
      <c r="C239" s="118"/>
      <c r="D239" s="118"/>
      <c r="E239" s="118"/>
      <c r="F239" s="118"/>
      <c r="G239" s="50" t="str">
        <f>IF(C239="","",IF(C239="","",(VLOOKUP(C239,Listes!$B$37:$C$41,2,FALSE))))</f>
        <v/>
      </c>
      <c r="H239" s="118" t="str">
        <f t="shared" si="7"/>
        <v/>
      </c>
      <c r="I239" s="40" t="str">
        <f>IF(G239="","",IF(G239="","",(VLOOKUP(G239,Listes!$C$37:$D$41,2,FALSE))))</f>
        <v/>
      </c>
      <c r="J239" s="39" t="str">
        <f>IF($G239="","",IF($C239=Listes!$B$38,IF('Frais Forfaitaires'!$E239&lt;=Listes!$B$59,('Frais Forfaitaires'!$E239*(VLOOKUP('Frais Forfaitaires'!$D239,Listes!$A$60:$E$66,2,FALSE))),IF('Frais Forfaitaires'!$E239&gt;Listes!$E$59,('Frais Forfaitaires'!$E239*(VLOOKUP('Frais Forfaitaires'!$D239,Listes!$A$60:$E$66,5,FALSE))),('Frais Forfaitaires'!$E239*(VLOOKUP('Frais Forfaitaires'!$D239,Listes!$A$60:$E$66,3,FALSE)))+(VLOOKUP('Frais Forfaitaires'!$D239,Listes!$A$60:$E$66,4,FALSE))))))</f>
        <v/>
      </c>
      <c r="K239" s="39" t="str">
        <f>IF($G239="","",IF($C239=Listes!$B$37,IF('Frais Forfaitaires'!$E239&lt;=Listes!$B$48,('Frais Forfaitaires'!$E239*(VLOOKUP('Frais Forfaitaires'!$D239,Listes!$A$49:$E$55,2,FALSE))),IF('Frais Forfaitaires'!$E239&gt;Listes!$D$48,('Frais Forfaitaires'!$E239*(VLOOKUP('Frais Forfaitaires'!$D239,Listes!$A$49:$E$55,5,FALSE))),('Frais Forfaitaires'!$E239*(VLOOKUP('Frais Forfaitaires'!$D239,Listes!$A$49:$E$55,3,FALSE)))+(VLOOKUP('Frais Forfaitaires'!$D239,Listes!$A$49:$E$55,4,FALSE))))))</f>
        <v/>
      </c>
      <c r="L239" s="39" t="str">
        <f>IF($G239="","",IF($C239=Listes!$B$40,Listes!$I$37,IF($C239=Listes!$B$41,(VLOOKUP('Frais Forfaitaires'!$F239,Listes!$E$37:$F$42,2,FALSE)),IF($C239=Listes!$B$39,IF('Frais Forfaitaires'!$E239&lt;=Listes!$A$70,'Frais Forfaitaires'!$E239*Listes!$A$71,IF('Frais Forfaitaires'!$E239&gt;Listes!$D$70,'Frais Forfaitaires'!$E239*Listes!$D$71,(('Frais Forfaitaires'!$E239*Listes!$B$71)+Listes!$C$71)))))))</f>
        <v/>
      </c>
      <c r="M239" s="40" t="str">
        <f t="shared" si="8"/>
        <v/>
      </c>
      <c r="N239" s="125"/>
    </row>
    <row r="240" spans="1:14" ht="20.100000000000001" customHeight="1" x14ac:dyDescent="0.25">
      <c r="A240" s="27">
        <v>235</v>
      </c>
      <c r="B240" s="118"/>
      <c r="C240" s="118"/>
      <c r="D240" s="118"/>
      <c r="E240" s="118"/>
      <c r="F240" s="118"/>
      <c r="G240" s="50" t="str">
        <f>IF(C240="","",IF(C240="","",(VLOOKUP(C240,Listes!$B$37:$C$41,2,FALSE))))</f>
        <v/>
      </c>
      <c r="H240" s="118" t="str">
        <f t="shared" si="7"/>
        <v/>
      </c>
      <c r="I240" s="40" t="str">
        <f>IF(G240="","",IF(G240="","",(VLOOKUP(G240,Listes!$C$37:$D$41,2,FALSE))))</f>
        <v/>
      </c>
      <c r="J240" s="39" t="str">
        <f>IF($G240="","",IF($C240=Listes!$B$38,IF('Frais Forfaitaires'!$E240&lt;=Listes!$B$59,('Frais Forfaitaires'!$E240*(VLOOKUP('Frais Forfaitaires'!$D240,Listes!$A$60:$E$66,2,FALSE))),IF('Frais Forfaitaires'!$E240&gt;Listes!$E$59,('Frais Forfaitaires'!$E240*(VLOOKUP('Frais Forfaitaires'!$D240,Listes!$A$60:$E$66,5,FALSE))),('Frais Forfaitaires'!$E240*(VLOOKUP('Frais Forfaitaires'!$D240,Listes!$A$60:$E$66,3,FALSE)))+(VLOOKUP('Frais Forfaitaires'!$D240,Listes!$A$60:$E$66,4,FALSE))))))</f>
        <v/>
      </c>
      <c r="K240" s="39" t="str">
        <f>IF($G240="","",IF($C240=Listes!$B$37,IF('Frais Forfaitaires'!$E240&lt;=Listes!$B$48,('Frais Forfaitaires'!$E240*(VLOOKUP('Frais Forfaitaires'!$D240,Listes!$A$49:$E$55,2,FALSE))),IF('Frais Forfaitaires'!$E240&gt;Listes!$D$48,('Frais Forfaitaires'!$E240*(VLOOKUP('Frais Forfaitaires'!$D240,Listes!$A$49:$E$55,5,FALSE))),('Frais Forfaitaires'!$E240*(VLOOKUP('Frais Forfaitaires'!$D240,Listes!$A$49:$E$55,3,FALSE)))+(VLOOKUP('Frais Forfaitaires'!$D240,Listes!$A$49:$E$55,4,FALSE))))))</f>
        <v/>
      </c>
      <c r="L240" s="39" t="str">
        <f>IF($G240="","",IF($C240=Listes!$B$40,Listes!$I$37,IF($C240=Listes!$B$41,(VLOOKUP('Frais Forfaitaires'!$F240,Listes!$E$37:$F$42,2,FALSE)),IF($C240=Listes!$B$39,IF('Frais Forfaitaires'!$E240&lt;=Listes!$A$70,'Frais Forfaitaires'!$E240*Listes!$A$71,IF('Frais Forfaitaires'!$E240&gt;Listes!$D$70,'Frais Forfaitaires'!$E240*Listes!$D$71,(('Frais Forfaitaires'!$E240*Listes!$B$71)+Listes!$C$71)))))))</f>
        <v/>
      </c>
      <c r="M240" s="40" t="str">
        <f t="shared" si="8"/>
        <v/>
      </c>
      <c r="N240" s="125"/>
    </row>
    <row r="241" spans="1:14" ht="20.100000000000001" customHeight="1" x14ac:dyDescent="0.25">
      <c r="A241" s="27">
        <v>236</v>
      </c>
      <c r="B241" s="118"/>
      <c r="C241" s="118"/>
      <c r="D241" s="118"/>
      <c r="E241" s="118"/>
      <c r="F241" s="118"/>
      <c r="G241" s="50" t="str">
        <f>IF(C241="","",IF(C241="","",(VLOOKUP(C241,Listes!$B$37:$C$41,2,FALSE))))</f>
        <v/>
      </c>
      <c r="H241" s="118" t="str">
        <f t="shared" si="7"/>
        <v/>
      </c>
      <c r="I241" s="40" t="str">
        <f>IF(G241="","",IF(G241="","",(VLOOKUP(G241,Listes!$C$37:$D$41,2,FALSE))))</f>
        <v/>
      </c>
      <c r="J241" s="39" t="str">
        <f>IF($G241="","",IF($C241=Listes!$B$38,IF('Frais Forfaitaires'!$E241&lt;=Listes!$B$59,('Frais Forfaitaires'!$E241*(VLOOKUP('Frais Forfaitaires'!$D241,Listes!$A$60:$E$66,2,FALSE))),IF('Frais Forfaitaires'!$E241&gt;Listes!$E$59,('Frais Forfaitaires'!$E241*(VLOOKUP('Frais Forfaitaires'!$D241,Listes!$A$60:$E$66,5,FALSE))),('Frais Forfaitaires'!$E241*(VLOOKUP('Frais Forfaitaires'!$D241,Listes!$A$60:$E$66,3,FALSE)))+(VLOOKUP('Frais Forfaitaires'!$D241,Listes!$A$60:$E$66,4,FALSE))))))</f>
        <v/>
      </c>
      <c r="K241" s="39" t="str">
        <f>IF($G241="","",IF($C241=Listes!$B$37,IF('Frais Forfaitaires'!$E241&lt;=Listes!$B$48,('Frais Forfaitaires'!$E241*(VLOOKUP('Frais Forfaitaires'!$D241,Listes!$A$49:$E$55,2,FALSE))),IF('Frais Forfaitaires'!$E241&gt;Listes!$D$48,('Frais Forfaitaires'!$E241*(VLOOKUP('Frais Forfaitaires'!$D241,Listes!$A$49:$E$55,5,FALSE))),('Frais Forfaitaires'!$E241*(VLOOKUP('Frais Forfaitaires'!$D241,Listes!$A$49:$E$55,3,FALSE)))+(VLOOKUP('Frais Forfaitaires'!$D241,Listes!$A$49:$E$55,4,FALSE))))))</f>
        <v/>
      </c>
      <c r="L241" s="39" t="str">
        <f>IF($G241="","",IF($C241=Listes!$B$40,Listes!$I$37,IF($C241=Listes!$B$41,(VLOOKUP('Frais Forfaitaires'!$F241,Listes!$E$37:$F$42,2,FALSE)),IF($C241=Listes!$B$39,IF('Frais Forfaitaires'!$E241&lt;=Listes!$A$70,'Frais Forfaitaires'!$E241*Listes!$A$71,IF('Frais Forfaitaires'!$E241&gt;Listes!$D$70,'Frais Forfaitaires'!$E241*Listes!$D$71,(('Frais Forfaitaires'!$E241*Listes!$B$71)+Listes!$C$71)))))))</f>
        <v/>
      </c>
      <c r="M241" s="40" t="str">
        <f t="shared" si="8"/>
        <v/>
      </c>
      <c r="N241" s="125"/>
    </row>
    <row r="242" spans="1:14" ht="20.100000000000001" customHeight="1" x14ac:dyDescent="0.25">
      <c r="A242" s="27">
        <v>237</v>
      </c>
      <c r="B242" s="118"/>
      <c r="C242" s="118"/>
      <c r="D242" s="118"/>
      <c r="E242" s="118"/>
      <c r="F242" s="118"/>
      <c r="G242" s="50" t="str">
        <f>IF(C242="","",IF(C242="","",(VLOOKUP(C242,Listes!$B$37:$C$41,2,FALSE))))</f>
        <v/>
      </c>
      <c r="H242" s="118" t="str">
        <f t="shared" si="7"/>
        <v/>
      </c>
      <c r="I242" s="40" t="str">
        <f>IF(G242="","",IF(G242="","",(VLOOKUP(G242,Listes!$C$37:$D$41,2,FALSE))))</f>
        <v/>
      </c>
      <c r="J242" s="39" t="str">
        <f>IF($G242="","",IF($C242=Listes!$B$38,IF('Frais Forfaitaires'!$E242&lt;=Listes!$B$59,('Frais Forfaitaires'!$E242*(VLOOKUP('Frais Forfaitaires'!$D242,Listes!$A$60:$E$66,2,FALSE))),IF('Frais Forfaitaires'!$E242&gt;Listes!$E$59,('Frais Forfaitaires'!$E242*(VLOOKUP('Frais Forfaitaires'!$D242,Listes!$A$60:$E$66,5,FALSE))),('Frais Forfaitaires'!$E242*(VLOOKUP('Frais Forfaitaires'!$D242,Listes!$A$60:$E$66,3,FALSE)))+(VLOOKUP('Frais Forfaitaires'!$D242,Listes!$A$60:$E$66,4,FALSE))))))</f>
        <v/>
      </c>
      <c r="K242" s="39" t="str">
        <f>IF($G242="","",IF($C242=Listes!$B$37,IF('Frais Forfaitaires'!$E242&lt;=Listes!$B$48,('Frais Forfaitaires'!$E242*(VLOOKUP('Frais Forfaitaires'!$D242,Listes!$A$49:$E$55,2,FALSE))),IF('Frais Forfaitaires'!$E242&gt;Listes!$D$48,('Frais Forfaitaires'!$E242*(VLOOKUP('Frais Forfaitaires'!$D242,Listes!$A$49:$E$55,5,FALSE))),('Frais Forfaitaires'!$E242*(VLOOKUP('Frais Forfaitaires'!$D242,Listes!$A$49:$E$55,3,FALSE)))+(VLOOKUP('Frais Forfaitaires'!$D242,Listes!$A$49:$E$55,4,FALSE))))))</f>
        <v/>
      </c>
      <c r="L242" s="39" t="str">
        <f>IF($G242="","",IF($C242=Listes!$B$40,Listes!$I$37,IF($C242=Listes!$B$41,(VLOOKUP('Frais Forfaitaires'!$F242,Listes!$E$37:$F$42,2,FALSE)),IF($C242=Listes!$B$39,IF('Frais Forfaitaires'!$E242&lt;=Listes!$A$70,'Frais Forfaitaires'!$E242*Listes!$A$71,IF('Frais Forfaitaires'!$E242&gt;Listes!$D$70,'Frais Forfaitaires'!$E242*Listes!$D$71,(('Frais Forfaitaires'!$E242*Listes!$B$71)+Listes!$C$71)))))))</f>
        <v/>
      </c>
      <c r="M242" s="40" t="str">
        <f t="shared" si="8"/>
        <v/>
      </c>
      <c r="N242" s="125"/>
    </row>
    <row r="243" spans="1:14" ht="20.100000000000001" customHeight="1" x14ac:dyDescent="0.25">
      <c r="A243" s="27">
        <v>238</v>
      </c>
      <c r="B243" s="118"/>
      <c r="C243" s="118"/>
      <c r="D243" s="118"/>
      <c r="E243" s="118"/>
      <c r="F243" s="118"/>
      <c r="G243" s="50" t="str">
        <f>IF(C243="","",IF(C243="","",(VLOOKUP(C243,Listes!$B$37:$C$41,2,FALSE))))</f>
        <v/>
      </c>
      <c r="H243" s="118" t="str">
        <f t="shared" si="7"/>
        <v/>
      </c>
      <c r="I243" s="40" t="str">
        <f>IF(G243="","",IF(G243="","",(VLOOKUP(G243,Listes!$C$37:$D$41,2,FALSE))))</f>
        <v/>
      </c>
      <c r="J243" s="39" t="str">
        <f>IF($G243="","",IF($C243=Listes!$B$38,IF('Frais Forfaitaires'!$E243&lt;=Listes!$B$59,('Frais Forfaitaires'!$E243*(VLOOKUP('Frais Forfaitaires'!$D243,Listes!$A$60:$E$66,2,FALSE))),IF('Frais Forfaitaires'!$E243&gt;Listes!$E$59,('Frais Forfaitaires'!$E243*(VLOOKUP('Frais Forfaitaires'!$D243,Listes!$A$60:$E$66,5,FALSE))),('Frais Forfaitaires'!$E243*(VLOOKUP('Frais Forfaitaires'!$D243,Listes!$A$60:$E$66,3,FALSE)))+(VLOOKUP('Frais Forfaitaires'!$D243,Listes!$A$60:$E$66,4,FALSE))))))</f>
        <v/>
      </c>
      <c r="K243" s="39" t="str">
        <f>IF($G243="","",IF($C243=Listes!$B$37,IF('Frais Forfaitaires'!$E243&lt;=Listes!$B$48,('Frais Forfaitaires'!$E243*(VLOOKUP('Frais Forfaitaires'!$D243,Listes!$A$49:$E$55,2,FALSE))),IF('Frais Forfaitaires'!$E243&gt;Listes!$D$48,('Frais Forfaitaires'!$E243*(VLOOKUP('Frais Forfaitaires'!$D243,Listes!$A$49:$E$55,5,FALSE))),('Frais Forfaitaires'!$E243*(VLOOKUP('Frais Forfaitaires'!$D243,Listes!$A$49:$E$55,3,FALSE)))+(VLOOKUP('Frais Forfaitaires'!$D243,Listes!$A$49:$E$55,4,FALSE))))))</f>
        <v/>
      </c>
      <c r="L243" s="39" t="str">
        <f>IF($G243="","",IF($C243=Listes!$B$40,Listes!$I$37,IF($C243=Listes!$B$41,(VLOOKUP('Frais Forfaitaires'!$F243,Listes!$E$37:$F$42,2,FALSE)),IF($C243=Listes!$B$39,IF('Frais Forfaitaires'!$E243&lt;=Listes!$A$70,'Frais Forfaitaires'!$E243*Listes!$A$71,IF('Frais Forfaitaires'!$E243&gt;Listes!$D$70,'Frais Forfaitaires'!$E243*Listes!$D$71,(('Frais Forfaitaires'!$E243*Listes!$B$71)+Listes!$C$71)))))))</f>
        <v/>
      </c>
      <c r="M243" s="40" t="str">
        <f t="shared" si="8"/>
        <v/>
      </c>
      <c r="N243" s="125"/>
    </row>
    <row r="244" spans="1:14" ht="20.100000000000001" customHeight="1" x14ac:dyDescent="0.25">
      <c r="A244" s="27">
        <v>239</v>
      </c>
      <c r="B244" s="118"/>
      <c r="C244" s="118"/>
      <c r="D244" s="118"/>
      <c r="E244" s="118"/>
      <c r="F244" s="118"/>
      <c r="G244" s="50" t="str">
        <f>IF(C244="","",IF(C244="","",(VLOOKUP(C244,Listes!$B$37:$C$41,2,FALSE))))</f>
        <v/>
      </c>
      <c r="H244" s="118" t="str">
        <f t="shared" si="7"/>
        <v/>
      </c>
      <c r="I244" s="40" t="str">
        <f>IF(G244="","",IF(G244="","",(VLOOKUP(G244,Listes!$C$37:$D$41,2,FALSE))))</f>
        <v/>
      </c>
      <c r="J244" s="39" t="str">
        <f>IF($G244="","",IF($C244=Listes!$B$38,IF('Frais Forfaitaires'!$E244&lt;=Listes!$B$59,('Frais Forfaitaires'!$E244*(VLOOKUP('Frais Forfaitaires'!$D244,Listes!$A$60:$E$66,2,FALSE))),IF('Frais Forfaitaires'!$E244&gt;Listes!$E$59,('Frais Forfaitaires'!$E244*(VLOOKUP('Frais Forfaitaires'!$D244,Listes!$A$60:$E$66,5,FALSE))),('Frais Forfaitaires'!$E244*(VLOOKUP('Frais Forfaitaires'!$D244,Listes!$A$60:$E$66,3,FALSE)))+(VLOOKUP('Frais Forfaitaires'!$D244,Listes!$A$60:$E$66,4,FALSE))))))</f>
        <v/>
      </c>
      <c r="K244" s="39" t="str">
        <f>IF($G244="","",IF($C244=Listes!$B$37,IF('Frais Forfaitaires'!$E244&lt;=Listes!$B$48,('Frais Forfaitaires'!$E244*(VLOOKUP('Frais Forfaitaires'!$D244,Listes!$A$49:$E$55,2,FALSE))),IF('Frais Forfaitaires'!$E244&gt;Listes!$D$48,('Frais Forfaitaires'!$E244*(VLOOKUP('Frais Forfaitaires'!$D244,Listes!$A$49:$E$55,5,FALSE))),('Frais Forfaitaires'!$E244*(VLOOKUP('Frais Forfaitaires'!$D244,Listes!$A$49:$E$55,3,FALSE)))+(VLOOKUP('Frais Forfaitaires'!$D244,Listes!$A$49:$E$55,4,FALSE))))))</f>
        <v/>
      </c>
      <c r="L244" s="39" t="str">
        <f>IF($G244="","",IF($C244=Listes!$B$40,Listes!$I$37,IF($C244=Listes!$B$41,(VLOOKUP('Frais Forfaitaires'!$F244,Listes!$E$37:$F$42,2,FALSE)),IF($C244=Listes!$B$39,IF('Frais Forfaitaires'!$E244&lt;=Listes!$A$70,'Frais Forfaitaires'!$E244*Listes!$A$71,IF('Frais Forfaitaires'!$E244&gt;Listes!$D$70,'Frais Forfaitaires'!$E244*Listes!$D$71,(('Frais Forfaitaires'!$E244*Listes!$B$71)+Listes!$C$71)))))))</f>
        <v/>
      </c>
      <c r="M244" s="40" t="str">
        <f t="shared" si="8"/>
        <v/>
      </c>
      <c r="N244" s="125"/>
    </row>
    <row r="245" spans="1:14" ht="20.100000000000001" customHeight="1" x14ac:dyDescent="0.25">
      <c r="A245" s="27">
        <v>240</v>
      </c>
      <c r="B245" s="118"/>
      <c r="C245" s="118"/>
      <c r="D245" s="118"/>
      <c r="E245" s="118"/>
      <c r="F245" s="118"/>
      <c r="G245" s="50" t="str">
        <f>IF(C245="","",IF(C245="","",(VLOOKUP(C245,Listes!$B$37:$C$41,2,FALSE))))</f>
        <v/>
      </c>
      <c r="H245" s="118" t="str">
        <f t="shared" si="7"/>
        <v/>
      </c>
      <c r="I245" s="40" t="str">
        <f>IF(G245="","",IF(G245="","",(VLOOKUP(G245,Listes!$C$37:$D$41,2,FALSE))))</f>
        <v/>
      </c>
      <c r="J245" s="39" t="str">
        <f>IF($G245="","",IF($C245=Listes!$B$38,IF('Frais Forfaitaires'!$E245&lt;=Listes!$B$59,('Frais Forfaitaires'!$E245*(VLOOKUP('Frais Forfaitaires'!$D245,Listes!$A$60:$E$66,2,FALSE))),IF('Frais Forfaitaires'!$E245&gt;Listes!$E$59,('Frais Forfaitaires'!$E245*(VLOOKUP('Frais Forfaitaires'!$D245,Listes!$A$60:$E$66,5,FALSE))),('Frais Forfaitaires'!$E245*(VLOOKUP('Frais Forfaitaires'!$D245,Listes!$A$60:$E$66,3,FALSE)))+(VLOOKUP('Frais Forfaitaires'!$D245,Listes!$A$60:$E$66,4,FALSE))))))</f>
        <v/>
      </c>
      <c r="K245" s="39" t="str">
        <f>IF($G245="","",IF($C245=Listes!$B$37,IF('Frais Forfaitaires'!$E245&lt;=Listes!$B$48,('Frais Forfaitaires'!$E245*(VLOOKUP('Frais Forfaitaires'!$D245,Listes!$A$49:$E$55,2,FALSE))),IF('Frais Forfaitaires'!$E245&gt;Listes!$D$48,('Frais Forfaitaires'!$E245*(VLOOKUP('Frais Forfaitaires'!$D245,Listes!$A$49:$E$55,5,FALSE))),('Frais Forfaitaires'!$E245*(VLOOKUP('Frais Forfaitaires'!$D245,Listes!$A$49:$E$55,3,FALSE)))+(VLOOKUP('Frais Forfaitaires'!$D245,Listes!$A$49:$E$55,4,FALSE))))))</f>
        <v/>
      </c>
      <c r="L245" s="39" t="str">
        <f>IF($G245="","",IF($C245=Listes!$B$40,Listes!$I$37,IF($C245=Listes!$B$41,(VLOOKUP('Frais Forfaitaires'!$F245,Listes!$E$37:$F$42,2,FALSE)),IF($C245=Listes!$B$39,IF('Frais Forfaitaires'!$E245&lt;=Listes!$A$70,'Frais Forfaitaires'!$E245*Listes!$A$71,IF('Frais Forfaitaires'!$E245&gt;Listes!$D$70,'Frais Forfaitaires'!$E245*Listes!$D$71,(('Frais Forfaitaires'!$E245*Listes!$B$71)+Listes!$C$71)))))))</f>
        <v/>
      </c>
      <c r="M245" s="40" t="str">
        <f t="shared" si="8"/>
        <v/>
      </c>
      <c r="N245" s="125"/>
    </row>
    <row r="246" spans="1:14" ht="20.100000000000001" customHeight="1" x14ac:dyDescent="0.25">
      <c r="A246" s="27">
        <v>241</v>
      </c>
      <c r="B246" s="118"/>
      <c r="C246" s="118"/>
      <c r="D246" s="118"/>
      <c r="E246" s="118"/>
      <c r="F246" s="118"/>
      <c r="G246" s="50" t="str">
        <f>IF(C246="","",IF(C246="","",(VLOOKUP(C246,Listes!$B$37:$C$41,2,FALSE))))</f>
        <v/>
      </c>
      <c r="H246" s="118" t="str">
        <f t="shared" si="7"/>
        <v/>
      </c>
      <c r="I246" s="40" t="str">
        <f>IF(G246="","",IF(G246="","",(VLOOKUP(G246,Listes!$C$37:$D$41,2,FALSE))))</f>
        <v/>
      </c>
      <c r="J246" s="39" t="str">
        <f>IF($G246="","",IF($C246=Listes!$B$38,IF('Frais Forfaitaires'!$E246&lt;=Listes!$B$59,('Frais Forfaitaires'!$E246*(VLOOKUP('Frais Forfaitaires'!$D246,Listes!$A$60:$E$66,2,FALSE))),IF('Frais Forfaitaires'!$E246&gt;Listes!$E$59,('Frais Forfaitaires'!$E246*(VLOOKUP('Frais Forfaitaires'!$D246,Listes!$A$60:$E$66,5,FALSE))),('Frais Forfaitaires'!$E246*(VLOOKUP('Frais Forfaitaires'!$D246,Listes!$A$60:$E$66,3,FALSE)))+(VLOOKUP('Frais Forfaitaires'!$D246,Listes!$A$60:$E$66,4,FALSE))))))</f>
        <v/>
      </c>
      <c r="K246" s="39" t="str">
        <f>IF($G246="","",IF($C246=Listes!$B$37,IF('Frais Forfaitaires'!$E246&lt;=Listes!$B$48,('Frais Forfaitaires'!$E246*(VLOOKUP('Frais Forfaitaires'!$D246,Listes!$A$49:$E$55,2,FALSE))),IF('Frais Forfaitaires'!$E246&gt;Listes!$D$48,('Frais Forfaitaires'!$E246*(VLOOKUP('Frais Forfaitaires'!$D246,Listes!$A$49:$E$55,5,FALSE))),('Frais Forfaitaires'!$E246*(VLOOKUP('Frais Forfaitaires'!$D246,Listes!$A$49:$E$55,3,FALSE)))+(VLOOKUP('Frais Forfaitaires'!$D246,Listes!$A$49:$E$55,4,FALSE))))))</f>
        <v/>
      </c>
      <c r="L246" s="39" t="str">
        <f>IF($G246="","",IF($C246=Listes!$B$40,Listes!$I$37,IF($C246=Listes!$B$41,(VLOOKUP('Frais Forfaitaires'!$F246,Listes!$E$37:$F$42,2,FALSE)),IF($C246=Listes!$B$39,IF('Frais Forfaitaires'!$E246&lt;=Listes!$A$70,'Frais Forfaitaires'!$E246*Listes!$A$71,IF('Frais Forfaitaires'!$E246&gt;Listes!$D$70,'Frais Forfaitaires'!$E246*Listes!$D$71,(('Frais Forfaitaires'!$E246*Listes!$B$71)+Listes!$C$71)))))))</f>
        <v/>
      </c>
      <c r="M246" s="40" t="str">
        <f t="shared" si="8"/>
        <v/>
      </c>
      <c r="N246" s="125"/>
    </row>
    <row r="247" spans="1:14" ht="20.100000000000001" customHeight="1" x14ac:dyDescent="0.25">
      <c r="A247" s="27">
        <v>242</v>
      </c>
      <c r="B247" s="118"/>
      <c r="C247" s="118"/>
      <c r="D247" s="118"/>
      <c r="E247" s="118"/>
      <c r="F247" s="118"/>
      <c r="G247" s="50" t="str">
        <f>IF(C247="","",IF(C247="","",(VLOOKUP(C247,Listes!$B$37:$C$41,2,FALSE))))</f>
        <v/>
      </c>
      <c r="H247" s="118" t="str">
        <f t="shared" si="7"/>
        <v/>
      </c>
      <c r="I247" s="40" t="str">
        <f>IF(G247="","",IF(G247="","",(VLOOKUP(G247,Listes!$C$37:$D$41,2,FALSE))))</f>
        <v/>
      </c>
      <c r="J247" s="39" t="str">
        <f>IF($G247="","",IF($C247=Listes!$B$38,IF('Frais Forfaitaires'!$E247&lt;=Listes!$B$59,('Frais Forfaitaires'!$E247*(VLOOKUP('Frais Forfaitaires'!$D247,Listes!$A$60:$E$66,2,FALSE))),IF('Frais Forfaitaires'!$E247&gt;Listes!$E$59,('Frais Forfaitaires'!$E247*(VLOOKUP('Frais Forfaitaires'!$D247,Listes!$A$60:$E$66,5,FALSE))),('Frais Forfaitaires'!$E247*(VLOOKUP('Frais Forfaitaires'!$D247,Listes!$A$60:$E$66,3,FALSE)))+(VLOOKUP('Frais Forfaitaires'!$D247,Listes!$A$60:$E$66,4,FALSE))))))</f>
        <v/>
      </c>
      <c r="K247" s="39" t="str">
        <f>IF($G247="","",IF($C247=Listes!$B$37,IF('Frais Forfaitaires'!$E247&lt;=Listes!$B$48,('Frais Forfaitaires'!$E247*(VLOOKUP('Frais Forfaitaires'!$D247,Listes!$A$49:$E$55,2,FALSE))),IF('Frais Forfaitaires'!$E247&gt;Listes!$D$48,('Frais Forfaitaires'!$E247*(VLOOKUP('Frais Forfaitaires'!$D247,Listes!$A$49:$E$55,5,FALSE))),('Frais Forfaitaires'!$E247*(VLOOKUP('Frais Forfaitaires'!$D247,Listes!$A$49:$E$55,3,FALSE)))+(VLOOKUP('Frais Forfaitaires'!$D247,Listes!$A$49:$E$55,4,FALSE))))))</f>
        <v/>
      </c>
      <c r="L247" s="39" t="str">
        <f>IF($G247="","",IF($C247=Listes!$B$40,Listes!$I$37,IF($C247=Listes!$B$41,(VLOOKUP('Frais Forfaitaires'!$F247,Listes!$E$37:$F$42,2,FALSE)),IF($C247=Listes!$B$39,IF('Frais Forfaitaires'!$E247&lt;=Listes!$A$70,'Frais Forfaitaires'!$E247*Listes!$A$71,IF('Frais Forfaitaires'!$E247&gt;Listes!$D$70,'Frais Forfaitaires'!$E247*Listes!$D$71,(('Frais Forfaitaires'!$E247*Listes!$B$71)+Listes!$C$71)))))))</f>
        <v/>
      </c>
      <c r="M247" s="40" t="str">
        <f t="shared" si="8"/>
        <v/>
      </c>
      <c r="N247" s="125"/>
    </row>
    <row r="248" spans="1:14" ht="20.100000000000001" customHeight="1" x14ac:dyDescent="0.25">
      <c r="A248" s="27">
        <v>243</v>
      </c>
      <c r="B248" s="118"/>
      <c r="C248" s="118"/>
      <c r="D248" s="118"/>
      <c r="E248" s="118"/>
      <c r="F248" s="118"/>
      <c r="G248" s="50" t="str">
        <f>IF(C248="","",IF(C248="","",(VLOOKUP(C248,Listes!$B$37:$C$41,2,FALSE))))</f>
        <v/>
      </c>
      <c r="H248" s="118" t="str">
        <f t="shared" si="7"/>
        <v/>
      </c>
      <c r="I248" s="40" t="str">
        <f>IF(G248="","",IF(G248="","",(VLOOKUP(G248,Listes!$C$37:$D$41,2,FALSE))))</f>
        <v/>
      </c>
      <c r="J248" s="39" t="str">
        <f>IF($G248="","",IF($C248=Listes!$B$38,IF('Frais Forfaitaires'!$E248&lt;=Listes!$B$59,('Frais Forfaitaires'!$E248*(VLOOKUP('Frais Forfaitaires'!$D248,Listes!$A$60:$E$66,2,FALSE))),IF('Frais Forfaitaires'!$E248&gt;Listes!$E$59,('Frais Forfaitaires'!$E248*(VLOOKUP('Frais Forfaitaires'!$D248,Listes!$A$60:$E$66,5,FALSE))),('Frais Forfaitaires'!$E248*(VLOOKUP('Frais Forfaitaires'!$D248,Listes!$A$60:$E$66,3,FALSE)))+(VLOOKUP('Frais Forfaitaires'!$D248,Listes!$A$60:$E$66,4,FALSE))))))</f>
        <v/>
      </c>
      <c r="K248" s="39" t="str">
        <f>IF($G248="","",IF($C248=Listes!$B$37,IF('Frais Forfaitaires'!$E248&lt;=Listes!$B$48,('Frais Forfaitaires'!$E248*(VLOOKUP('Frais Forfaitaires'!$D248,Listes!$A$49:$E$55,2,FALSE))),IF('Frais Forfaitaires'!$E248&gt;Listes!$D$48,('Frais Forfaitaires'!$E248*(VLOOKUP('Frais Forfaitaires'!$D248,Listes!$A$49:$E$55,5,FALSE))),('Frais Forfaitaires'!$E248*(VLOOKUP('Frais Forfaitaires'!$D248,Listes!$A$49:$E$55,3,FALSE)))+(VLOOKUP('Frais Forfaitaires'!$D248,Listes!$A$49:$E$55,4,FALSE))))))</f>
        <v/>
      </c>
      <c r="L248" s="39" t="str">
        <f>IF($G248="","",IF($C248=Listes!$B$40,Listes!$I$37,IF($C248=Listes!$B$41,(VLOOKUP('Frais Forfaitaires'!$F248,Listes!$E$37:$F$42,2,FALSE)),IF($C248=Listes!$B$39,IF('Frais Forfaitaires'!$E248&lt;=Listes!$A$70,'Frais Forfaitaires'!$E248*Listes!$A$71,IF('Frais Forfaitaires'!$E248&gt;Listes!$D$70,'Frais Forfaitaires'!$E248*Listes!$D$71,(('Frais Forfaitaires'!$E248*Listes!$B$71)+Listes!$C$71)))))))</f>
        <v/>
      </c>
      <c r="M248" s="40" t="str">
        <f t="shared" si="8"/>
        <v/>
      </c>
      <c r="N248" s="125"/>
    </row>
    <row r="249" spans="1:14" ht="20.100000000000001" customHeight="1" x14ac:dyDescent="0.25">
      <c r="A249" s="27">
        <v>244</v>
      </c>
      <c r="B249" s="118"/>
      <c r="C249" s="118"/>
      <c r="D249" s="118"/>
      <c r="E249" s="118"/>
      <c r="F249" s="118"/>
      <c r="G249" s="50" t="str">
        <f>IF(C249="","",IF(C249="","",(VLOOKUP(C249,Listes!$B$37:$C$41,2,FALSE))))</f>
        <v/>
      </c>
      <c r="H249" s="118" t="str">
        <f t="shared" si="7"/>
        <v/>
      </c>
      <c r="I249" s="40" t="str">
        <f>IF(G249="","",IF(G249="","",(VLOOKUP(G249,Listes!$C$37:$D$41,2,FALSE))))</f>
        <v/>
      </c>
      <c r="J249" s="39" t="str">
        <f>IF($G249="","",IF($C249=Listes!$B$38,IF('Frais Forfaitaires'!$E249&lt;=Listes!$B$59,('Frais Forfaitaires'!$E249*(VLOOKUP('Frais Forfaitaires'!$D249,Listes!$A$60:$E$66,2,FALSE))),IF('Frais Forfaitaires'!$E249&gt;Listes!$E$59,('Frais Forfaitaires'!$E249*(VLOOKUP('Frais Forfaitaires'!$D249,Listes!$A$60:$E$66,5,FALSE))),('Frais Forfaitaires'!$E249*(VLOOKUP('Frais Forfaitaires'!$D249,Listes!$A$60:$E$66,3,FALSE)))+(VLOOKUP('Frais Forfaitaires'!$D249,Listes!$A$60:$E$66,4,FALSE))))))</f>
        <v/>
      </c>
      <c r="K249" s="39" t="str">
        <f>IF($G249="","",IF($C249=Listes!$B$37,IF('Frais Forfaitaires'!$E249&lt;=Listes!$B$48,('Frais Forfaitaires'!$E249*(VLOOKUP('Frais Forfaitaires'!$D249,Listes!$A$49:$E$55,2,FALSE))),IF('Frais Forfaitaires'!$E249&gt;Listes!$D$48,('Frais Forfaitaires'!$E249*(VLOOKUP('Frais Forfaitaires'!$D249,Listes!$A$49:$E$55,5,FALSE))),('Frais Forfaitaires'!$E249*(VLOOKUP('Frais Forfaitaires'!$D249,Listes!$A$49:$E$55,3,FALSE)))+(VLOOKUP('Frais Forfaitaires'!$D249,Listes!$A$49:$E$55,4,FALSE))))))</f>
        <v/>
      </c>
      <c r="L249" s="39" t="str">
        <f>IF($G249="","",IF($C249=Listes!$B$40,Listes!$I$37,IF($C249=Listes!$B$41,(VLOOKUP('Frais Forfaitaires'!$F249,Listes!$E$37:$F$42,2,FALSE)),IF($C249=Listes!$B$39,IF('Frais Forfaitaires'!$E249&lt;=Listes!$A$70,'Frais Forfaitaires'!$E249*Listes!$A$71,IF('Frais Forfaitaires'!$E249&gt;Listes!$D$70,'Frais Forfaitaires'!$E249*Listes!$D$71,(('Frais Forfaitaires'!$E249*Listes!$B$71)+Listes!$C$71)))))))</f>
        <v/>
      </c>
      <c r="M249" s="40" t="str">
        <f t="shared" si="8"/>
        <v/>
      </c>
      <c r="N249" s="125"/>
    </row>
    <row r="250" spans="1:14" ht="20.100000000000001" customHeight="1" x14ac:dyDescent="0.25">
      <c r="A250" s="27">
        <v>245</v>
      </c>
      <c r="B250" s="118"/>
      <c r="C250" s="118"/>
      <c r="D250" s="118"/>
      <c r="E250" s="118"/>
      <c r="F250" s="118"/>
      <c r="G250" s="50" t="str">
        <f>IF(C250="","",IF(C250="","",(VLOOKUP(C250,Listes!$B$37:$C$41,2,FALSE))))</f>
        <v/>
      </c>
      <c r="H250" s="118" t="str">
        <f t="shared" si="7"/>
        <v/>
      </c>
      <c r="I250" s="40" t="str">
        <f>IF(G250="","",IF(G250="","",(VLOOKUP(G250,Listes!$C$37:$D$41,2,FALSE))))</f>
        <v/>
      </c>
      <c r="J250" s="39" t="str">
        <f>IF($G250="","",IF($C250=Listes!$B$38,IF('Frais Forfaitaires'!$E250&lt;=Listes!$B$59,('Frais Forfaitaires'!$E250*(VLOOKUP('Frais Forfaitaires'!$D250,Listes!$A$60:$E$66,2,FALSE))),IF('Frais Forfaitaires'!$E250&gt;Listes!$E$59,('Frais Forfaitaires'!$E250*(VLOOKUP('Frais Forfaitaires'!$D250,Listes!$A$60:$E$66,5,FALSE))),('Frais Forfaitaires'!$E250*(VLOOKUP('Frais Forfaitaires'!$D250,Listes!$A$60:$E$66,3,FALSE)))+(VLOOKUP('Frais Forfaitaires'!$D250,Listes!$A$60:$E$66,4,FALSE))))))</f>
        <v/>
      </c>
      <c r="K250" s="39" t="str">
        <f>IF($G250="","",IF($C250=Listes!$B$37,IF('Frais Forfaitaires'!$E250&lt;=Listes!$B$48,('Frais Forfaitaires'!$E250*(VLOOKUP('Frais Forfaitaires'!$D250,Listes!$A$49:$E$55,2,FALSE))),IF('Frais Forfaitaires'!$E250&gt;Listes!$D$48,('Frais Forfaitaires'!$E250*(VLOOKUP('Frais Forfaitaires'!$D250,Listes!$A$49:$E$55,5,FALSE))),('Frais Forfaitaires'!$E250*(VLOOKUP('Frais Forfaitaires'!$D250,Listes!$A$49:$E$55,3,FALSE)))+(VLOOKUP('Frais Forfaitaires'!$D250,Listes!$A$49:$E$55,4,FALSE))))))</f>
        <v/>
      </c>
      <c r="L250" s="39" t="str">
        <f>IF($G250="","",IF($C250=Listes!$B$40,Listes!$I$37,IF($C250=Listes!$B$41,(VLOOKUP('Frais Forfaitaires'!$F250,Listes!$E$37:$F$42,2,FALSE)),IF($C250=Listes!$B$39,IF('Frais Forfaitaires'!$E250&lt;=Listes!$A$70,'Frais Forfaitaires'!$E250*Listes!$A$71,IF('Frais Forfaitaires'!$E250&gt;Listes!$D$70,'Frais Forfaitaires'!$E250*Listes!$D$71,(('Frais Forfaitaires'!$E250*Listes!$B$71)+Listes!$C$71)))))))</f>
        <v/>
      </c>
      <c r="M250" s="40" t="str">
        <f t="shared" si="8"/>
        <v/>
      </c>
      <c r="N250" s="125"/>
    </row>
    <row r="251" spans="1:14" ht="20.100000000000001" customHeight="1" x14ac:dyDescent="0.25">
      <c r="A251" s="27">
        <v>246</v>
      </c>
      <c r="B251" s="118"/>
      <c r="C251" s="118"/>
      <c r="D251" s="118"/>
      <c r="E251" s="118"/>
      <c r="F251" s="118"/>
      <c r="G251" s="50" t="str">
        <f>IF(C251="","",IF(C251="","",(VLOOKUP(C251,Listes!$B$37:$C$41,2,FALSE))))</f>
        <v/>
      </c>
      <c r="H251" s="118" t="str">
        <f t="shared" si="7"/>
        <v/>
      </c>
      <c r="I251" s="40" t="str">
        <f>IF(G251="","",IF(G251="","",(VLOOKUP(G251,Listes!$C$37:$D$41,2,FALSE))))</f>
        <v/>
      </c>
      <c r="J251" s="39" t="str">
        <f>IF($G251="","",IF($C251=Listes!$B$38,IF('Frais Forfaitaires'!$E251&lt;=Listes!$B$59,('Frais Forfaitaires'!$E251*(VLOOKUP('Frais Forfaitaires'!$D251,Listes!$A$60:$E$66,2,FALSE))),IF('Frais Forfaitaires'!$E251&gt;Listes!$E$59,('Frais Forfaitaires'!$E251*(VLOOKUP('Frais Forfaitaires'!$D251,Listes!$A$60:$E$66,5,FALSE))),('Frais Forfaitaires'!$E251*(VLOOKUP('Frais Forfaitaires'!$D251,Listes!$A$60:$E$66,3,FALSE)))+(VLOOKUP('Frais Forfaitaires'!$D251,Listes!$A$60:$E$66,4,FALSE))))))</f>
        <v/>
      </c>
      <c r="K251" s="39" t="str">
        <f>IF($G251="","",IF($C251=Listes!$B$37,IF('Frais Forfaitaires'!$E251&lt;=Listes!$B$48,('Frais Forfaitaires'!$E251*(VLOOKUP('Frais Forfaitaires'!$D251,Listes!$A$49:$E$55,2,FALSE))),IF('Frais Forfaitaires'!$E251&gt;Listes!$D$48,('Frais Forfaitaires'!$E251*(VLOOKUP('Frais Forfaitaires'!$D251,Listes!$A$49:$E$55,5,FALSE))),('Frais Forfaitaires'!$E251*(VLOOKUP('Frais Forfaitaires'!$D251,Listes!$A$49:$E$55,3,FALSE)))+(VLOOKUP('Frais Forfaitaires'!$D251,Listes!$A$49:$E$55,4,FALSE))))))</f>
        <v/>
      </c>
      <c r="L251" s="39" t="str">
        <f>IF($G251="","",IF($C251=Listes!$B$40,Listes!$I$37,IF($C251=Listes!$B$41,(VLOOKUP('Frais Forfaitaires'!$F251,Listes!$E$37:$F$42,2,FALSE)),IF($C251=Listes!$B$39,IF('Frais Forfaitaires'!$E251&lt;=Listes!$A$70,'Frais Forfaitaires'!$E251*Listes!$A$71,IF('Frais Forfaitaires'!$E251&gt;Listes!$D$70,'Frais Forfaitaires'!$E251*Listes!$D$71,(('Frais Forfaitaires'!$E251*Listes!$B$71)+Listes!$C$71)))))))</f>
        <v/>
      </c>
      <c r="M251" s="40" t="str">
        <f t="shared" si="8"/>
        <v/>
      </c>
      <c r="N251" s="125"/>
    </row>
    <row r="252" spans="1:14" ht="20.100000000000001" customHeight="1" x14ac:dyDescent="0.25">
      <c r="A252" s="27">
        <v>247</v>
      </c>
      <c r="B252" s="118"/>
      <c r="C252" s="118"/>
      <c r="D252" s="118"/>
      <c r="E252" s="118"/>
      <c r="F252" s="118"/>
      <c r="G252" s="50" t="str">
        <f>IF(C252="","",IF(C252="","",(VLOOKUP(C252,Listes!$B$37:$C$41,2,FALSE))))</f>
        <v/>
      </c>
      <c r="H252" s="118" t="str">
        <f t="shared" si="7"/>
        <v/>
      </c>
      <c r="I252" s="40" t="str">
        <f>IF(G252="","",IF(G252="","",(VLOOKUP(G252,Listes!$C$37:$D$41,2,FALSE))))</f>
        <v/>
      </c>
      <c r="J252" s="39" t="str">
        <f>IF($G252="","",IF($C252=Listes!$B$38,IF('Frais Forfaitaires'!$E252&lt;=Listes!$B$59,('Frais Forfaitaires'!$E252*(VLOOKUP('Frais Forfaitaires'!$D252,Listes!$A$60:$E$66,2,FALSE))),IF('Frais Forfaitaires'!$E252&gt;Listes!$E$59,('Frais Forfaitaires'!$E252*(VLOOKUP('Frais Forfaitaires'!$D252,Listes!$A$60:$E$66,5,FALSE))),('Frais Forfaitaires'!$E252*(VLOOKUP('Frais Forfaitaires'!$D252,Listes!$A$60:$E$66,3,FALSE)))+(VLOOKUP('Frais Forfaitaires'!$D252,Listes!$A$60:$E$66,4,FALSE))))))</f>
        <v/>
      </c>
      <c r="K252" s="39" t="str">
        <f>IF($G252="","",IF($C252=Listes!$B$37,IF('Frais Forfaitaires'!$E252&lt;=Listes!$B$48,('Frais Forfaitaires'!$E252*(VLOOKUP('Frais Forfaitaires'!$D252,Listes!$A$49:$E$55,2,FALSE))),IF('Frais Forfaitaires'!$E252&gt;Listes!$D$48,('Frais Forfaitaires'!$E252*(VLOOKUP('Frais Forfaitaires'!$D252,Listes!$A$49:$E$55,5,FALSE))),('Frais Forfaitaires'!$E252*(VLOOKUP('Frais Forfaitaires'!$D252,Listes!$A$49:$E$55,3,FALSE)))+(VLOOKUP('Frais Forfaitaires'!$D252,Listes!$A$49:$E$55,4,FALSE))))))</f>
        <v/>
      </c>
      <c r="L252" s="39" t="str">
        <f>IF($G252="","",IF($C252=Listes!$B$40,Listes!$I$37,IF($C252=Listes!$B$41,(VLOOKUP('Frais Forfaitaires'!$F252,Listes!$E$37:$F$42,2,FALSE)),IF($C252=Listes!$B$39,IF('Frais Forfaitaires'!$E252&lt;=Listes!$A$70,'Frais Forfaitaires'!$E252*Listes!$A$71,IF('Frais Forfaitaires'!$E252&gt;Listes!$D$70,'Frais Forfaitaires'!$E252*Listes!$D$71,(('Frais Forfaitaires'!$E252*Listes!$B$71)+Listes!$C$71)))))))</f>
        <v/>
      </c>
      <c r="M252" s="40" t="str">
        <f t="shared" si="8"/>
        <v/>
      </c>
      <c r="N252" s="125"/>
    </row>
    <row r="253" spans="1:14" ht="20.100000000000001" customHeight="1" x14ac:dyDescent="0.25">
      <c r="A253" s="27">
        <v>248</v>
      </c>
      <c r="B253" s="118"/>
      <c r="C253" s="118"/>
      <c r="D253" s="118"/>
      <c r="E253" s="118"/>
      <c r="F253" s="118"/>
      <c r="G253" s="50" t="str">
        <f>IF(C253="","",IF(C253="","",(VLOOKUP(C253,Listes!$B$37:$C$41,2,FALSE))))</f>
        <v/>
      </c>
      <c r="H253" s="118" t="str">
        <f t="shared" si="7"/>
        <v/>
      </c>
      <c r="I253" s="40" t="str">
        <f>IF(G253="","",IF(G253="","",(VLOOKUP(G253,Listes!$C$37:$D$41,2,FALSE))))</f>
        <v/>
      </c>
      <c r="J253" s="39" t="str">
        <f>IF($G253="","",IF($C253=Listes!$B$38,IF('Frais Forfaitaires'!$E253&lt;=Listes!$B$59,('Frais Forfaitaires'!$E253*(VLOOKUP('Frais Forfaitaires'!$D253,Listes!$A$60:$E$66,2,FALSE))),IF('Frais Forfaitaires'!$E253&gt;Listes!$E$59,('Frais Forfaitaires'!$E253*(VLOOKUP('Frais Forfaitaires'!$D253,Listes!$A$60:$E$66,5,FALSE))),('Frais Forfaitaires'!$E253*(VLOOKUP('Frais Forfaitaires'!$D253,Listes!$A$60:$E$66,3,FALSE)))+(VLOOKUP('Frais Forfaitaires'!$D253,Listes!$A$60:$E$66,4,FALSE))))))</f>
        <v/>
      </c>
      <c r="K253" s="39" t="str">
        <f>IF($G253="","",IF($C253=Listes!$B$37,IF('Frais Forfaitaires'!$E253&lt;=Listes!$B$48,('Frais Forfaitaires'!$E253*(VLOOKUP('Frais Forfaitaires'!$D253,Listes!$A$49:$E$55,2,FALSE))),IF('Frais Forfaitaires'!$E253&gt;Listes!$D$48,('Frais Forfaitaires'!$E253*(VLOOKUP('Frais Forfaitaires'!$D253,Listes!$A$49:$E$55,5,FALSE))),('Frais Forfaitaires'!$E253*(VLOOKUP('Frais Forfaitaires'!$D253,Listes!$A$49:$E$55,3,FALSE)))+(VLOOKUP('Frais Forfaitaires'!$D253,Listes!$A$49:$E$55,4,FALSE))))))</f>
        <v/>
      </c>
      <c r="L253" s="39" t="str">
        <f>IF($G253="","",IF($C253=Listes!$B$40,Listes!$I$37,IF($C253=Listes!$B$41,(VLOOKUP('Frais Forfaitaires'!$F253,Listes!$E$37:$F$42,2,FALSE)),IF($C253=Listes!$B$39,IF('Frais Forfaitaires'!$E253&lt;=Listes!$A$70,'Frais Forfaitaires'!$E253*Listes!$A$71,IF('Frais Forfaitaires'!$E253&gt;Listes!$D$70,'Frais Forfaitaires'!$E253*Listes!$D$71,(('Frais Forfaitaires'!$E253*Listes!$B$71)+Listes!$C$71)))))))</f>
        <v/>
      </c>
      <c r="M253" s="40" t="str">
        <f t="shared" si="8"/>
        <v/>
      </c>
      <c r="N253" s="125"/>
    </row>
    <row r="254" spans="1:14" ht="20.100000000000001" customHeight="1" x14ac:dyDescent="0.25">
      <c r="A254" s="27">
        <v>249</v>
      </c>
      <c r="B254" s="118"/>
      <c r="C254" s="118"/>
      <c r="D254" s="118"/>
      <c r="E254" s="118"/>
      <c r="F254" s="118"/>
      <c r="G254" s="50" t="str">
        <f>IF(C254="","",IF(C254="","",(VLOOKUP(C254,Listes!$B$37:$C$41,2,FALSE))))</f>
        <v/>
      </c>
      <c r="H254" s="118" t="str">
        <f t="shared" si="7"/>
        <v/>
      </c>
      <c r="I254" s="40" t="str">
        <f>IF(G254="","",IF(G254="","",(VLOOKUP(G254,Listes!$C$37:$D$41,2,FALSE))))</f>
        <v/>
      </c>
      <c r="J254" s="39" t="str">
        <f>IF($G254="","",IF($C254=Listes!$B$38,IF('Frais Forfaitaires'!$E254&lt;=Listes!$B$59,('Frais Forfaitaires'!$E254*(VLOOKUP('Frais Forfaitaires'!$D254,Listes!$A$60:$E$66,2,FALSE))),IF('Frais Forfaitaires'!$E254&gt;Listes!$E$59,('Frais Forfaitaires'!$E254*(VLOOKUP('Frais Forfaitaires'!$D254,Listes!$A$60:$E$66,5,FALSE))),('Frais Forfaitaires'!$E254*(VLOOKUP('Frais Forfaitaires'!$D254,Listes!$A$60:$E$66,3,FALSE)))+(VLOOKUP('Frais Forfaitaires'!$D254,Listes!$A$60:$E$66,4,FALSE))))))</f>
        <v/>
      </c>
      <c r="K254" s="39" t="str">
        <f>IF($G254="","",IF($C254=Listes!$B$37,IF('Frais Forfaitaires'!$E254&lt;=Listes!$B$48,('Frais Forfaitaires'!$E254*(VLOOKUP('Frais Forfaitaires'!$D254,Listes!$A$49:$E$55,2,FALSE))),IF('Frais Forfaitaires'!$E254&gt;Listes!$D$48,('Frais Forfaitaires'!$E254*(VLOOKUP('Frais Forfaitaires'!$D254,Listes!$A$49:$E$55,5,FALSE))),('Frais Forfaitaires'!$E254*(VLOOKUP('Frais Forfaitaires'!$D254,Listes!$A$49:$E$55,3,FALSE)))+(VLOOKUP('Frais Forfaitaires'!$D254,Listes!$A$49:$E$55,4,FALSE))))))</f>
        <v/>
      </c>
      <c r="L254" s="39" t="str">
        <f>IF($G254="","",IF($C254=Listes!$B$40,Listes!$I$37,IF($C254=Listes!$B$41,(VLOOKUP('Frais Forfaitaires'!$F254,Listes!$E$37:$F$42,2,FALSE)),IF($C254=Listes!$B$39,IF('Frais Forfaitaires'!$E254&lt;=Listes!$A$70,'Frais Forfaitaires'!$E254*Listes!$A$71,IF('Frais Forfaitaires'!$E254&gt;Listes!$D$70,'Frais Forfaitaires'!$E254*Listes!$D$71,(('Frais Forfaitaires'!$E254*Listes!$B$71)+Listes!$C$71)))))))</f>
        <v/>
      </c>
      <c r="M254" s="40" t="str">
        <f t="shared" si="8"/>
        <v/>
      </c>
      <c r="N254" s="125"/>
    </row>
    <row r="255" spans="1:14" ht="20.100000000000001" customHeight="1" x14ac:dyDescent="0.25">
      <c r="A255" s="27">
        <v>250</v>
      </c>
      <c r="B255" s="118"/>
      <c r="C255" s="118"/>
      <c r="D255" s="118"/>
      <c r="E255" s="118"/>
      <c r="F255" s="118"/>
      <c r="G255" s="50" t="str">
        <f>IF(C255="","",IF(C255="","",(VLOOKUP(C255,Listes!$B$37:$C$41,2,FALSE))))</f>
        <v/>
      </c>
      <c r="H255" s="118" t="str">
        <f t="shared" si="7"/>
        <v/>
      </c>
      <c r="I255" s="40" t="str">
        <f>IF(G255="","",IF(G255="","",(VLOOKUP(G255,Listes!$C$37:$D$41,2,FALSE))))</f>
        <v/>
      </c>
      <c r="J255" s="39" t="str">
        <f>IF($G255="","",IF($C255=Listes!$B$38,IF('Frais Forfaitaires'!$E255&lt;=Listes!$B$59,('Frais Forfaitaires'!$E255*(VLOOKUP('Frais Forfaitaires'!$D255,Listes!$A$60:$E$66,2,FALSE))),IF('Frais Forfaitaires'!$E255&gt;Listes!$E$59,('Frais Forfaitaires'!$E255*(VLOOKUP('Frais Forfaitaires'!$D255,Listes!$A$60:$E$66,5,FALSE))),('Frais Forfaitaires'!$E255*(VLOOKUP('Frais Forfaitaires'!$D255,Listes!$A$60:$E$66,3,FALSE)))+(VLOOKUP('Frais Forfaitaires'!$D255,Listes!$A$60:$E$66,4,FALSE))))))</f>
        <v/>
      </c>
      <c r="K255" s="39" t="str">
        <f>IF($G255="","",IF($C255=Listes!$B$37,IF('Frais Forfaitaires'!$E255&lt;=Listes!$B$48,('Frais Forfaitaires'!$E255*(VLOOKUP('Frais Forfaitaires'!$D255,Listes!$A$49:$E$55,2,FALSE))),IF('Frais Forfaitaires'!$E255&gt;Listes!$D$48,('Frais Forfaitaires'!$E255*(VLOOKUP('Frais Forfaitaires'!$D255,Listes!$A$49:$E$55,5,FALSE))),('Frais Forfaitaires'!$E255*(VLOOKUP('Frais Forfaitaires'!$D255,Listes!$A$49:$E$55,3,FALSE)))+(VLOOKUP('Frais Forfaitaires'!$D255,Listes!$A$49:$E$55,4,FALSE))))))</f>
        <v/>
      </c>
      <c r="L255" s="39" t="str">
        <f>IF($G255="","",IF($C255=Listes!$B$40,Listes!$I$37,IF($C255=Listes!$B$41,(VLOOKUP('Frais Forfaitaires'!$F255,Listes!$E$37:$F$42,2,FALSE)),IF($C255=Listes!$B$39,IF('Frais Forfaitaires'!$E255&lt;=Listes!$A$70,'Frais Forfaitaires'!$E255*Listes!$A$71,IF('Frais Forfaitaires'!$E255&gt;Listes!$D$70,'Frais Forfaitaires'!$E255*Listes!$D$71,(('Frais Forfaitaires'!$E255*Listes!$B$71)+Listes!$C$71)))))))</f>
        <v/>
      </c>
      <c r="M255" s="40" t="str">
        <f t="shared" si="8"/>
        <v/>
      </c>
      <c r="N255" s="125"/>
    </row>
    <row r="256" spans="1:14" ht="20.100000000000001" customHeight="1" x14ac:dyDescent="0.25">
      <c r="A256" s="27">
        <v>251</v>
      </c>
      <c r="B256" s="118"/>
      <c r="C256" s="118"/>
      <c r="D256" s="118"/>
      <c r="E256" s="118"/>
      <c r="F256" s="118"/>
      <c r="G256" s="50" t="str">
        <f>IF(C256="","",IF(C256="","",(VLOOKUP(C256,Listes!$B$37:$C$41,2,FALSE))))</f>
        <v/>
      </c>
      <c r="H256" s="118" t="str">
        <f t="shared" si="7"/>
        <v/>
      </c>
      <c r="I256" s="40" t="str">
        <f>IF(G256="","",IF(G256="","",(VLOOKUP(G256,Listes!$C$37:$D$41,2,FALSE))))</f>
        <v/>
      </c>
      <c r="J256" s="39" t="str">
        <f>IF($G256="","",IF($C256=Listes!$B$38,IF('Frais Forfaitaires'!$E256&lt;=Listes!$B$59,('Frais Forfaitaires'!$E256*(VLOOKUP('Frais Forfaitaires'!$D256,Listes!$A$60:$E$66,2,FALSE))),IF('Frais Forfaitaires'!$E256&gt;Listes!$E$59,('Frais Forfaitaires'!$E256*(VLOOKUP('Frais Forfaitaires'!$D256,Listes!$A$60:$E$66,5,FALSE))),('Frais Forfaitaires'!$E256*(VLOOKUP('Frais Forfaitaires'!$D256,Listes!$A$60:$E$66,3,FALSE)))+(VLOOKUP('Frais Forfaitaires'!$D256,Listes!$A$60:$E$66,4,FALSE))))))</f>
        <v/>
      </c>
      <c r="K256" s="39" t="str">
        <f>IF($G256="","",IF($C256=Listes!$B$37,IF('Frais Forfaitaires'!$E256&lt;=Listes!$B$48,('Frais Forfaitaires'!$E256*(VLOOKUP('Frais Forfaitaires'!$D256,Listes!$A$49:$E$55,2,FALSE))),IF('Frais Forfaitaires'!$E256&gt;Listes!$D$48,('Frais Forfaitaires'!$E256*(VLOOKUP('Frais Forfaitaires'!$D256,Listes!$A$49:$E$55,5,FALSE))),('Frais Forfaitaires'!$E256*(VLOOKUP('Frais Forfaitaires'!$D256,Listes!$A$49:$E$55,3,FALSE)))+(VLOOKUP('Frais Forfaitaires'!$D256,Listes!$A$49:$E$55,4,FALSE))))))</f>
        <v/>
      </c>
      <c r="L256" s="39" t="str">
        <f>IF($G256="","",IF($C256=Listes!$B$40,Listes!$I$37,IF($C256=Listes!$B$41,(VLOOKUP('Frais Forfaitaires'!$F256,Listes!$E$37:$F$42,2,FALSE)),IF($C256=Listes!$B$39,IF('Frais Forfaitaires'!$E256&lt;=Listes!$A$70,'Frais Forfaitaires'!$E256*Listes!$A$71,IF('Frais Forfaitaires'!$E256&gt;Listes!$D$70,'Frais Forfaitaires'!$E256*Listes!$D$71,(('Frais Forfaitaires'!$E256*Listes!$B$71)+Listes!$C$71)))))))</f>
        <v/>
      </c>
      <c r="M256" s="40" t="str">
        <f t="shared" si="8"/>
        <v/>
      </c>
      <c r="N256" s="125"/>
    </row>
    <row r="257" spans="1:14" ht="20.100000000000001" customHeight="1" x14ac:dyDescent="0.25">
      <c r="A257" s="27">
        <v>252</v>
      </c>
      <c r="B257" s="118"/>
      <c r="C257" s="118"/>
      <c r="D257" s="118"/>
      <c r="E257" s="118"/>
      <c r="F257" s="118"/>
      <c r="G257" s="50" t="str">
        <f>IF(C257="","",IF(C257="","",(VLOOKUP(C257,Listes!$B$37:$C$41,2,FALSE))))</f>
        <v/>
      </c>
      <c r="H257" s="118" t="str">
        <f t="shared" si="7"/>
        <v/>
      </c>
      <c r="I257" s="40" t="str">
        <f>IF(G257="","",IF(G257="","",(VLOOKUP(G257,Listes!$C$37:$D$41,2,FALSE))))</f>
        <v/>
      </c>
      <c r="J257" s="39" t="str">
        <f>IF($G257="","",IF($C257=Listes!$B$38,IF('Frais Forfaitaires'!$E257&lt;=Listes!$B$59,('Frais Forfaitaires'!$E257*(VLOOKUP('Frais Forfaitaires'!$D257,Listes!$A$60:$E$66,2,FALSE))),IF('Frais Forfaitaires'!$E257&gt;Listes!$E$59,('Frais Forfaitaires'!$E257*(VLOOKUP('Frais Forfaitaires'!$D257,Listes!$A$60:$E$66,5,FALSE))),('Frais Forfaitaires'!$E257*(VLOOKUP('Frais Forfaitaires'!$D257,Listes!$A$60:$E$66,3,FALSE)))+(VLOOKUP('Frais Forfaitaires'!$D257,Listes!$A$60:$E$66,4,FALSE))))))</f>
        <v/>
      </c>
      <c r="K257" s="39" t="str">
        <f>IF($G257="","",IF($C257=Listes!$B$37,IF('Frais Forfaitaires'!$E257&lt;=Listes!$B$48,('Frais Forfaitaires'!$E257*(VLOOKUP('Frais Forfaitaires'!$D257,Listes!$A$49:$E$55,2,FALSE))),IF('Frais Forfaitaires'!$E257&gt;Listes!$D$48,('Frais Forfaitaires'!$E257*(VLOOKUP('Frais Forfaitaires'!$D257,Listes!$A$49:$E$55,5,FALSE))),('Frais Forfaitaires'!$E257*(VLOOKUP('Frais Forfaitaires'!$D257,Listes!$A$49:$E$55,3,FALSE)))+(VLOOKUP('Frais Forfaitaires'!$D257,Listes!$A$49:$E$55,4,FALSE))))))</f>
        <v/>
      </c>
      <c r="L257" s="39" t="str">
        <f>IF($G257="","",IF($C257=Listes!$B$40,Listes!$I$37,IF($C257=Listes!$B$41,(VLOOKUP('Frais Forfaitaires'!$F257,Listes!$E$37:$F$42,2,FALSE)),IF($C257=Listes!$B$39,IF('Frais Forfaitaires'!$E257&lt;=Listes!$A$70,'Frais Forfaitaires'!$E257*Listes!$A$71,IF('Frais Forfaitaires'!$E257&gt;Listes!$D$70,'Frais Forfaitaires'!$E257*Listes!$D$71,(('Frais Forfaitaires'!$E257*Listes!$B$71)+Listes!$C$71)))))))</f>
        <v/>
      </c>
      <c r="M257" s="40" t="str">
        <f t="shared" si="8"/>
        <v/>
      </c>
      <c r="N257" s="125"/>
    </row>
    <row r="258" spans="1:14" ht="20.100000000000001" customHeight="1" x14ac:dyDescent="0.25">
      <c r="A258" s="27">
        <v>253</v>
      </c>
      <c r="B258" s="118"/>
      <c r="C258" s="118"/>
      <c r="D258" s="118"/>
      <c r="E258" s="118"/>
      <c r="F258" s="118"/>
      <c r="G258" s="50" t="str">
        <f>IF(C258="","",IF(C258="","",(VLOOKUP(C258,Listes!$B$37:$C$41,2,FALSE))))</f>
        <v/>
      </c>
      <c r="H258" s="118" t="str">
        <f t="shared" si="7"/>
        <v/>
      </c>
      <c r="I258" s="40" t="str">
        <f>IF(G258="","",IF(G258="","",(VLOOKUP(G258,Listes!$C$37:$D$41,2,FALSE))))</f>
        <v/>
      </c>
      <c r="J258" s="39" t="str">
        <f>IF($G258="","",IF($C258=Listes!$B$38,IF('Frais Forfaitaires'!$E258&lt;=Listes!$B$59,('Frais Forfaitaires'!$E258*(VLOOKUP('Frais Forfaitaires'!$D258,Listes!$A$60:$E$66,2,FALSE))),IF('Frais Forfaitaires'!$E258&gt;Listes!$E$59,('Frais Forfaitaires'!$E258*(VLOOKUP('Frais Forfaitaires'!$D258,Listes!$A$60:$E$66,5,FALSE))),('Frais Forfaitaires'!$E258*(VLOOKUP('Frais Forfaitaires'!$D258,Listes!$A$60:$E$66,3,FALSE)))+(VLOOKUP('Frais Forfaitaires'!$D258,Listes!$A$60:$E$66,4,FALSE))))))</f>
        <v/>
      </c>
      <c r="K258" s="39" t="str">
        <f>IF($G258="","",IF($C258=Listes!$B$37,IF('Frais Forfaitaires'!$E258&lt;=Listes!$B$48,('Frais Forfaitaires'!$E258*(VLOOKUP('Frais Forfaitaires'!$D258,Listes!$A$49:$E$55,2,FALSE))),IF('Frais Forfaitaires'!$E258&gt;Listes!$D$48,('Frais Forfaitaires'!$E258*(VLOOKUP('Frais Forfaitaires'!$D258,Listes!$A$49:$E$55,5,FALSE))),('Frais Forfaitaires'!$E258*(VLOOKUP('Frais Forfaitaires'!$D258,Listes!$A$49:$E$55,3,FALSE)))+(VLOOKUP('Frais Forfaitaires'!$D258,Listes!$A$49:$E$55,4,FALSE))))))</f>
        <v/>
      </c>
      <c r="L258" s="39" t="str">
        <f>IF($G258="","",IF($C258=Listes!$B$40,Listes!$I$37,IF($C258=Listes!$B$41,(VLOOKUP('Frais Forfaitaires'!$F258,Listes!$E$37:$F$42,2,FALSE)),IF($C258=Listes!$B$39,IF('Frais Forfaitaires'!$E258&lt;=Listes!$A$70,'Frais Forfaitaires'!$E258*Listes!$A$71,IF('Frais Forfaitaires'!$E258&gt;Listes!$D$70,'Frais Forfaitaires'!$E258*Listes!$D$71,(('Frais Forfaitaires'!$E258*Listes!$B$71)+Listes!$C$71)))))))</f>
        <v/>
      </c>
      <c r="M258" s="40" t="str">
        <f t="shared" si="8"/>
        <v/>
      </c>
      <c r="N258" s="125"/>
    </row>
    <row r="259" spans="1:14" ht="20.100000000000001" customHeight="1" x14ac:dyDescent="0.25">
      <c r="A259" s="27">
        <v>254</v>
      </c>
      <c r="B259" s="118"/>
      <c r="C259" s="118"/>
      <c r="D259" s="118"/>
      <c r="E259" s="118"/>
      <c r="F259" s="118"/>
      <c r="G259" s="50" t="str">
        <f>IF(C259="","",IF(C259="","",(VLOOKUP(C259,Listes!$B$37:$C$41,2,FALSE))))</f>
        <v/>
      </c>
      <c r="H259" s="118" t="str">
        <f t="shared" si="7"/>
        <v/>
      </c>
      <c r="I259" s="40" t="str">
        <f>IF(G259="","",IF(G259="","",(VLOOKUP(G259,Listes!$C$37:$D$41,2,FALSE))))</f>
        <v/>
      </c>
      <c r="J259" s="39" t="str">
        <f>IF($G259="","",IF($C259=Listes!$B$38,IF('Frais Forfaitaires'!$E259&lt;=Listes!$B$59,('Frais Forfaitaires'!$E259*(VLOOKUP('Frais Forfaitaires'!$D259,Listes!$A$60:$E$66,2,FALSE))),IF('Frais Forfaitaires'!$E259&gt;Listes!$E$59,('Frais Forfaitaires'!$E259*(VLOOKUP('Frais Forfaitaires'!$D259,Listes!$A$60:$E$66,5,FALSE))),('Frais Forfaitaires'!$E259*(VLOOKUP('Frais Forfaitaires'!$D259,Listes!$A$60:$E$66,3,FALSE)))+(VLOOKUP('Frais Forfaitaires'!$D259,Listes!$A$60:$E$66,4,FALSE))))))</f>
        <v/>
      </c>
      <c r="K259" s="39" t="str">
        <f>IF($G259="","",IF($C259=Listes!$B$37,IF('Frais Forfaitaires'!$E259&lt;=Listes!$B$48,('Frais Forfaitaires'!$E259*(VLOOKUP('Frais Forfaitaires'!$D259,Listes!$A$49:$E$55,2,FALSE))),IF('Frais Forfaitaires'!$E259&gt;Listes!$D$48,('Frais Forfaitaires'!$E259*(VLOOKUP('Frais Forfaitaires'!$D259,Listes!$A$49:$E$55,5,FALSE))),('Frais Forfaitaires'!$E259*(VLOOKUP('Frais Forfaitaires'!$D259,Listes!$A$49:$E$55,3,FALSE)))+(VLOOKUP('Frais Forfaitaires'!$D259,Listes!$A$49:$E$55,4,FALSE))))))</f>
        <v/>
      </c>
      <c r="L259" s="39" t="str">
        <f>IF($G259="","",IF($C259=Listes!$B$40,Listes!$I$37,IF($C259=Listes!$B$41,(VLOOKUP('Frais Forfaitaires'!$F259,Listes!$E$37:$F$42,2,FALSE)),IF($C259=Listes!$B$39,IF('Frais Forfaitaires'!$E259&lt;=Listes!$A$70,'Frais Forfaitaires'!$E259*Listes!$A$71,IF('Frais Forfaitaires'!$E259&gt;Listes!$D$70,'Frais Forfaitaires'!$E259*Listes!$D$71,(('Frais Forfaitaires'!$E259*Listes!$B$71)+Listes!$C$71)))))))</f>
        <v/>
      </c>
      <c r="M259" s="40" t="str">
        <f t="shared" si="8"/>
        <v/>
      </c>
      <c r="N259" s="125"/>
    </row>
    <row r="260" spans="1:14" ht="20.100000000000001" customHeight="1" x14ac:dyDescent="0.25">
      <c r="A260" s="27">
        <v>255</v>
      </c>
      <c r="B260" s="118"/>
      <c r="C260" s="118"/>
      <c r="D260" s="118"/>
      <c r="E260" s="118"/>
      <c r="F260" s="118"/>
      <c r="G260" s="50" t="str">
        <f>IF(C260="","",IF(C260="","",(VLOOKUP(C260,Listes!$B$37:$C$41,2,FALSE))))</f>
        <v/>
      </c>
      <c r="H260" s="118" t="str">
        <f t="shared" si="7"/>
        <v/>
      </c>
      <c r="I260" s="40" t="str">
        <f>IF(G260="","",IF(G260="","",(VLOOKUP(G260,Listes!$C$37:$D$41,2,FALSE))))</f>
        <v/>
      </c>
      <c r="J260" s="39" t="str">
        <f>IF($G260="","",IF($C260=Listes!$B$38,IF('Frais Forfaitaires'!$E260&lt;=Listes!$B$59,('Frais Forfaitaires'!$E260*(VLOOKUP('Frais Forfaitaires'!$D260,Listes!$A$60:$E$66,2,FALSE))),IF('Frais Forfaitaires'!$E260&gt;Listes!$E$59,('Frais Forfaitaires'!$E260*(VLOOKUP('Frais Forfaitaires'!$D260,Listes!$A$60:$E$66,5,FALSE))),('Frais Forfaitaires'!$E260*(VLOOKUP('Frais Forfaitaires'!$D260,Listes!$A$60:$E$66,3,FALSE)))+(VLOOKUP('Frais Forfaitaires'!$D260,Listes!$A$60:$E$66,4,FALSE))))))</f>
        <v/>
      </c>
      <c r="K260" s="39" t="str">
        <f>IF($G260="","",IF($C260=Listes!$B$37,IF('Frais Forfaitaires'!$E260&lt;=Listes!$B$48,('Frais Forfaitaires'!$E260*(VLOOKUP('Frais Forfaitaires'!$D260,Listes!$A$49:$E$55,2,FALSE))),IF('Frais Forfaitaires'!$E260&gt;Listes!$D$48,('Frais Forfaitaires'!$E260*(VLOOKUP('Frais Forfaitaires'!$D260,Listes!$A$49:$E$55,5,FALSE))),('Frais Forfaitaires'!$E260*(VLOOKUP('Frais Forfaitaires'!$D260,Listes!$A$49:$E$55,3,FALSE)))+(VLOOKUP('Frais Forfaitaires'!$D260,Listes!$A$49:$E$55,4,FALSE))))))</f>
        <v/>
      </c>
      <c r="L260" s="39" t="str">
        <f>IF($G260="","",IF($C260=Listes!$B$40,Listes!$I$37,IF($C260=Listes!$B$41,(VLOOKUP('Frais Forfaitaires'!$F260,Listes!$E$37:$F$42,2,FALSE)),IF($C260=Listes!$B$39,IF('Frais Forfaitaires'!$E260&lt;=Listes!$A$70,'Frais Forfaitaires'!$E260*Listes!$A$71,IF('Frais Forfaitaires'!$E260&gt;Listes!$D$70,'Frais Forfaitaires'!$E260*Listes!$D$71,(('Frais Forfaitaires'!$E260*Listes!$B$71)+Listes!$C$71)))))))</f>
        <v/>
      </c>
      <c r="M260" s="40" t="str">
        <f t="shared" si="8"/>
        <v/>
      </c>
      <c r="N260" s="125"/>
    </row>
    <row r="261" spans="1:14" ht="20.100000000000001" customHeight="1" x14ac:dyDescent="0.25">
      <c r="A261" s="27">
        <v>256</v>
      </c>
      <c r="B261" s="118"/>
      <c r="C261" s="118"/>
      <c r="D261" s="118"/>
      <c r="E261" s="118"/>
      <c r="F261" s="118"/>
      <c r="G261" s="50" t="str">
        <f>IF(C261="","",IF(C261="","",(VLOOKUP(C261,Listes!$B$37:$C$41,2,FALSE))))</f>
        <v/>
      </c>
      <c r="H261" s="118" t="str">
        <f t="shared" si="7"/>
        <v/>
      </c>
      <c r="I261" s="40" t="str">
        <f>IF(G261="","",IF(G261="","",(VLOOKUP(G261,Listes!$C$37:$D$41,2,FALSE))))</f>
        <v/>
      </c>
      <c r="J261" s="39" t="str">
        <f>IF($G261="","",IF($C261=Listes!$B$38,IF('Frais Forfaitaires'!$E261&lt;=Listes!$B$59,('Frais Forfaitaires'!$E261*(VLOOKUP('Frais Forfaitaires'!$D261,Listes!$A$60:$E$66,2,FALSE))),IF('Frais Forfaitaires'!$E261&gt;Listes!$E$59,('Frais Forfaitaires'!$E261*(VLOOKUP('Frais Forfaitaires'!$D261,Listes!$A$60:$E$66,5,FALSE))),('Frais Forfaitaires'!$E261*(VLOOKUP('Frais Forfaitaires'!$D261,Listes!$A$60:$E$66,3,FALSE)))+(VLOOKUP('Frais Forfaitaires'!$D261,Listes!$A$60:$E$66,4,FALSE))))))</f>
        <v/>
      </c>
      <c r="K261" s="39" t="str">
        <f>IF($G261="","",IF($C261=Listes!$B$37,IF('Frais Forfaitaires'!$E261&lt;=Listes!$B$48,('Frais Forfaitaires'!$E261*(VLOOKUP('Frais Forfaitaires'!$D261,Listes!$A$49:$E$55,2,FALSE))),IF('Frais Forfaitaires'!$E261&gt;Listes!$D$48,('Frais Forfaitaires'!$E261*(VLOOKUP('Frais Forfaitaires'!$D261,Listes!$A$49:$E$55,5,FALSE))),('Frais Forfaitaires'!$E261*(VLOOKUP('Frais Forfaitaires'!$D261,Listes!$A$49:$E$55,3,FALSE)))+(VLOOKUP('Frais Forfaitaires'!$D261,Listes!$A$49:$E$55,4,FALSE))))))</f>
        <v/>
      </c>
      <c r="L261" s="39" t="str">
        <f>IF($G261="","",IF($C261=Listes!$B$40,Listes!$I$37,IF($C261=Listes!$B$41,(VLOOKUP('Frais Forfaitaires'!$F261,Listes!$E$37:$F$42,2,FALSE)),IF($C261=Listes!$B$39,IF('Frais Forfaitaires'!$E261&lt;=Listes!$A$70,'Frais Forfaitaires'!$E261*Listes!$A$71,IF('Frais Forfaitaires'!$E261&gt;Listes!$D$70,'Frais Forfaitaires'!$E261*Listes!$D$71,(('Frais Forfaitaires'!$E261*Listes!$B$71)+Listes!$C$71)))))))</f>
        <v/>
      </c>
      <c r="M261" s="40" t="str">
        <f t="shared" si="8"/>
        <v/>
      </c>
      <c r="N261" s="125"/>
    </row>
    <row r="262" spans="1:14" ht="20.100000000000001" customHeight="1" x14ac:dyDescent="0.25">
      <c r="A262" s="27">
        <v>257</v>
      </c>
      <c r="B262" s="118"/>
      <c r="C262" s="118"/>
      <c r="D262" s="118"/>
      <c r="E262" s="118"/>
      <c r="F262" s="118"/>
      <c r="G262" s="50" t="str">
        <f>IF(C262="","",IF(C262="","",(VLOOKUP(C262,Listes!$B$37:$C$41,2,FALSE))))</f>
        <v/>
      </c>
      <c r="H262" s="118" t="str">
        <f t="shared" ref="H262:H325" si="9">IF(G262="Frais de déplacement (barèmes kilométriques) ",1,"")</f>
        <v/>
      </c>
      <c r="I262" s="40" t="str">
        <f>IF(G262="","",IF(G262="","",(VLOOKUP(G262,Listes!$C$37:$D$41,2,FALSE))))</f>
        <v/>
      </c>
      <c r="J262" s="39" t="str">
        <f>IF($G262="","",IF($C262=Listes!$B$38,IF('Frais Forfaitaires'!$E262&lt;=Listes!$B$59,('Frais Forfaitaires'!$E262*(VLOOKUP('Frais Forfaitaires'!$D262,Listes!$A$60:$E$66,2,FALSE))),IF('Frais Forfaitaires'!$E262&gt;Listes!$E$59,('Frais Forfaitaires'!$E262*(VLOOKUP('Frais Forfaitaires'!$D262,Listes!$A$60:$E$66,5,FALSE))),('Frais Forfaitaires'!$E262*(VLOOKUP('Frais Forfaitaires'!$D262,Listes!$A$60:$E$66,3,FALSE)))+(VLOOKUP('Frais Forfaitaires'!$D262,Listes!$A$60:$E$66,4,FALSE))))))</f>
        <v/>
      </c>
      <c r="K262" s="39" t="str">
        <f>IF($G262="","",IF($C262=Listes!$B$37,IF('Frais Forfaitaires'!$E262&lt;=Listes!$B$48,('Frais Forfaitaires'!$E262*(VLOOKUP('Frais Forfaitaires'!$D262,Listes!$A$49:$E$55,2,FALSE))),IF('Frais Forfaitaires'!$E262&gt;Listes!$D$48,('Frais Forfaitaires'!$E262*(VLOOKUP('Frais Forfaitaires'!$D262,Listes!$A$49:$E$55,5,FALSE))),('Frais Forfaitaires'!$E262*(VLOOKUP('Frais Forfaitaires'!$D262,Listes!$A$49:$E$55,3,FALSE)))+(VLOOKUP('Frais Forfaitaires'!$D262,Listes!$A$49:$E$55,4,FALSE))))))</f>
        <v/>
      </c>
      <c r="L262" s="39" t="str">
        <f>IF($G262="","",IF($C262=Listes!$B$40,Listes!$I$37,IF($C262=Listes!$B$41,(VLOOKUP('Frais Forfaitaires'!$F262,Listes!$E$37:$F$42,2,FALSE)),IF($C262=Listes!$B$39,IF('Frais Forfaitaires'!$E262&lt;=Listes!$A$70,'Frais Forfaitaires'!$E262*Listes!$A$71,IF('Frais Forfaitaires'!$E262&gt;Listes!$D$70,'Frais Forfaitaires'!$E262*Listes!$D$71,(('Frais Forfaitaires'!$E262*Listes!$B$71)+Listes!$C$71)))))))</f>
        <v/>
      </c>
      <c r="M262" s="40" t="str">
        <f t="shared" ref="M262:M325" si="10">IF($H262="","",($L262+$K262+$J262)*$H262)</f>
        <v/>
      </c>
      <c r="N262" s="125"/>
    </row>
    <row r="263" spans="1:14" ht="20.100000000000001" customHeight="1" x14ac:dyDescent="0.25">
      <c r="A263" s="27">
        <v>258</v>
      </c>
      <c r="B263" s="118"/>
      <c r="C263" s="118"/>
      <c r="D263" s="118"/>
      <c r="E263" s="118"/>
      <c r="F263" s="118"/>
      <c r="G263" s="50" t="str">
        <f>IF(C263="","",IF(C263="","",(VLOOKUP(C263,Listes!$B$37:$C$41,2,FALSE))))</f>
        <v/>
      </c>
      <c r="H263" s="118" t="str">
        <f t="shared" si="9"/>
        <v/>
      </c>
      <c r="I263" s="40" t="str">
        <f>IF(G263="","",IF(G263="","",(VLOOKUP(G263,Listes!$C$37:$D$41,2,FALSE))))</f>
        <v/>
      </c>
      <c r="J263" s="39" t="str">
        <f>IF($G263="","",IF($C263=Listes!$B$38,IF('Frais Forfaitaires'!$E263&lt;=Listes!$B$59,('Frais Forfaitaires'!$E263*(VLOOKUP('Frais Forfaitaires'!$D263,Listes!$A$60:$E$66,2,FALSE))),IF('Frais Forfaitaires'!$E263&gt;Listes!$E$59,('Frais Forfaitaires'!$E263*(VLOOKUP('Frais Forfaitaires'!$D263,Listes!$A$60:$E$66,5,FALSE))),('Frais Forfaitaires'!$E263*(VLOOKUP('Frais Forfaitaires'!$D263,Listes!$A$60:$E$66,3,FALSE)))+(VLOOKUP('Frais Forfaitaires'!$D263,Listes!$A$60:$E$66,4,FALSE))))))</f>
        <v/>
      </c>
      <c r="K263" s="39" t="str">
        <f>IF($G263="","",IF($C263=Listes!$B$37,IF('Frais Forfaitaires'!$E263&lt;=Listes!$B$48,('Frais Forfaitaires'!$E263*(VLOOKUP('Frais Forfaitaires'!$D263,Listes!$A$49:$E$55,2,FALSE))),IF('Frais Forfaitaires'!$E263&gt;Listes!$D$48,('Frais Forfaitaires'!$E263*(VLOOKUP('Frais Forfaitaires'!$D263,Listes!$A$49:$E$55,5,FALSE))),('Frais Forfaitaires'!$E263*(VLOOKUP('Frais Forfaitaires'!$D263,Listes!$A$49:$E$55,3,FALSE)))+(VLOOKUP('Frais Forfaitaires'!$D263,Listes!$A$49:$E$55,4,FALSE))))))</f>
        <v/>
      </c>
      <c r="L263" s="39" t="str">
        <f>IF($G263="","",IF($C263=Listes!$B$40,Listes!$I$37,IF($C263=Listes!$B$41,(VLOOKUP('Frais Forfaitaires'!$F263,Listes!$E$37:$F$42,2,FALSE)),IF($C263=Listes!$B$39,IF('Frais Forfaitaires'!$E263&lt;=Listes!$A$70,'Frais Forfaitaires'!$E263*Listes!$A$71,IF('Frais Forfaitaires'!$E263&gt;Listes!$D$70,'Frais Forfaitaires'!$E263*Listes!$D$71,(('Frais Forfaitaires'!$E263*Listes!$B$71)+Listes!$C$71)))))))</f>
        <v/>
      </c>
      <c r="M263" s="40" t="str">
        <f t="shared" si="10"/>
        <v/>
      </c>
      <c r="N263" s="125"/>
    </row>
    <row r="264" spans="1:14" ht="20.100000000000001" customHeight="1" x14ac:dyDescent="0.25">
      <c r="A264" s="27">
        <v>259</v>
      </c>
      <c r="B264" s="118"/>
      <c r="C264" s="118"/>
      <c r="D264" s="118"/>
      <c r="E264" s="118"/>
      <c r="F264" s="118"/>
      <c r="G264" s="50" t="str">
        <f>IF(C264="","",IF(C264="","",(VLOOKUP(C264,Listes!$B$37:$C$41,2,FALSE))))</f>
        <v/>
      </c>
      <c r="H264" s="118" t="str">
        <f t="shared" si="9"/>
        <v/>
      </c>
      <c r="I264" s="40" t="str">
        <f>IF(G264="","",IF(G264="","",(VLOOKUP(G264,Listes!$C$37:$D$41,2,FALSE))))</f>
        <v/>
      </c>
      <c r="J264" s="39" t="str">
        <f>IF($G264="","",IF($C264=Listes!$B$38,IF('Frais Forfaitaires'!$E264&lt;=Listes!$B$59,('Frais Forfaitaires'!$E264*(VLOOKUP('Frais Forfaitaires'!$D264,Listes!$A$60:$E$66,2,FALSE))),IF('Frais Forfaitaires'!$E264&gt;Listes!$E$59,('Frais Forfaitaires'!$E264*(VLOOKUP('Frais Forfaitaires'!$D264,Listes!$A$60:$E$66,5,FALSE))),('Frais Forfaitaires'!$E264*(VLOOKUP('Frais Forfaitaires'!$D264,Listes!$A$60:$E$66,3,FALSE)))+(VLOOKUP('Frais Forfaitaires'!$D264,Listes!$A$60:$E$66,4,FALSE))))))</f>
        <v/>
      </c>
      <c r="K264" s="39" t="str">
        <f>IF($G264="","",IF($C264=Listes!$B$37,IF('Frais Forfaitaires'!$E264&lt;=Listes!$B$48,('Frais Forfaitaires'!$E264*(VLOOKUP('Frais Forfaitaires'!$D264,Listes!$A$49:$E$55,2,FALSE))),IF('Frais Forfaitaires'!$E264&gt;Listes!$D$48,('Frais Forfaitaires'!$E264*(VLOOKUP('Frais Forfaitaires'!$D264,Listes!$A$49:$E$55,5,FALSE))),('Frais Forfaitaires'!$E264*(VLOOKUP('Frais Forfaitaires'!$D264,Listes!$A$49:$E$55,3,FALSE)))+(VLOOKUP('Frais Forfaitaires'!$D264,Listes!$A$49:$E$55,4,FALSE))))))</f>
        <v/>
      </c>
      <c r="L264" s="39" t="str">
        <f>IF($G264="","",IF($C264=Listes!$B$40,Listes!$I$37,IF($C264=Listes!$B$41,(VLOOKUP('Frais Forfaitaires'!$F264,Listes!$E$37:$F$42,2,FALSE)),IF($C264=Listes!$B$39,IF('Frais Forfaitaires'!$E264&lt;=Listes!$A$70,'Frais Forfaitaires'!$E264*Listes!$A$71,IF('Frais Forfaitaires'!$E264&gt;Listes!$D$70,'Frais Forfaitaires'!$E264*Listes!$D$71,(('Frais Forfaitaires'!$E264*Listes!$B$71)+Listes!$C$71)))))))</f>
        <v/>
      </c>
      <c r="M264" s="40" t="str">
        <f t="shared" si="10"/>
        <v/>
      </c>
      <c r="N264" s="125"/>
    </row>
    <row r="265" spans="1:14" ht="20.100000000000001" customHeight="1" x14ac:dyDescent="0.25">
      <c r="A265" s="27">
        <v>260</v>
      </c>
      <c r="B265" s="118"/>
      <c r="C265" s="118"/>
      <c r="D265" s="118"/>
      <c r="E265" s="118"/>
      <c r="F265" s="118"/>
      <c r="G265" s="50" t="str">
        <f>IF(C265="","",IF(C265="","",(VLOOKUP(C265,Listes!$B$37:$C$41,2,FALSE))))</f>
        <v/>
      </c>
      <c r="H265" s="118" t="str">
        <f t="shared" si="9"/>
        <v/>
      </c>
      <c r="I265" s="40" t="str">
        <f>IF(G265="","",IF(G265="","",(VLOOKUP(G265,Listes!$C$37:$D$41,2,FALSE))))</f>
        <v/>
      </c>
      <c r="J265" s="39" t="str">
        <f>IF($G265="","",IF($C265=Listes!$B$38,IF('Frais Forfaitaires'!$E265&lt;=Listes!$B$59,('Frais Forfaitaires'!$E265*(VLOOKUP('Frais Forfaitaires'!$D265,Listes!$A$60:$E$66,2,FALSE))),IF('Frais Forfaitaires'!$E265&gt;Listes!$E$59,('Frais Forfaitaires'!$E265*(VLOOKUP('Frais Forfaitaires'!$D265,Listes!$A$60:$E$66,5,FALSE))),('Frais Forfaitaires'!$E265*(VLOOKUP('Frais Forfaitaires'!$D265,Listes!$A$60:$E$66,3,FALSE)))+(VLOOKUP('Frais Forfaitaires'!$D265,Listes!$A$60:$E$66,4,FALSE))))))</f>
        <v/>
      </c>
      <c r="K265" s="39" t="str">
        <f>IF($G265="","",IF($C265=Listes!$B$37,IF('Frais Forfaitaires'!$E265&lt;=Listes!$B$48,('Frais Forfaitaires'!$E265*(VLOOKUP('Frais Forfaitaires'!$D265,Listes!$A$49:$E$55,2,FALSE))),IF('Frais Forfaitaires'!$E265&gt;Listes!$D$48,('Frais Forfaitaires'!$E265*(VLOOKUP('Frais Forfaitaires'!$D265,Listes!$A$49:$E$55,5,FALSE))),('Frais Forfaitaires'!$E265*(VLOOKUP('Frais Forfaitaires'!$D265,Listes!$A$49:$E$55,3,FALSE)))+(VLOOKUP('Frais Forfaitaires'!$D265,Listes!$A$49:$E$55,4,FALSE))))))</f>
        <v/>
      </c>
      <c r="L265" s="39" t="str">
        <f>IF($G265="","",IF($C265=Listes!$B$40,Listes!$I$37,IF($C265=Listes!$B$41,(VLOOKUP('Frais Forfaitaires'!$F265,Listes!$E$37:$F$42,2,FALSE)),IF($C265=Listes!$B$39,IF('Frais Forfaitaires'!$E265&lt;=Listes!$A$70,'Frais Forfaitaires'!$E265*Listes!$A$71,IF('Frais Forfaitaires'!$E265&gt;Listes!$D$70,'Frais Forfaitaires'!$E265*Listes!$D$71,(('Frais Forfaitaires'!$E265*Listes!$B$71)+Listes!$C$71)))))))</f>
        <v/>
      </c>
      <c r="M265" s="40" t="str">
        <f t="shared" si="10"/>
        <v/>
      </c>
      <c r="N265" s="125"/>
    </row>
    <row r="266" spans="1:14" ht="20.100000000000001" customHeight="1" x14ac:dyDescent="0.25">
      <c r="A266" s="27">
        <v>261</v>
      </c>
      <c r="B266" s="118"/>
      <c r="C266" s="118"/>
      <c r="D266" s="118"/>
      <c r="E266" s="118"/>
      <c r="F266" s="118"/>
      <c r="G266" s="50" t="str">
        <f>IF(C266="","",IF(C266="","",(VLOOKUP(C266,Listes!$B$37:$C$41,2,FALSE))))</f>
        <v/>
      </c>
      <c r="H266" s="118" t="str">
        <f t="shared" si="9"/>
        <v/>
      </c>
      <c r="I266" s="40" t="str">
        <f>IF(G266="","",IF(G266="","",(VLOOKUP(G266,Listes!$C$37:$D$41,2,FALSE))))</f>
        <v/>
      </c>
      <c r="J266" s="39" t="str">
        <f>IF($G266="","",IF($C266=Listes!$B$38,IF('Frais Forfaitaires'!$E266&lt;=Listes!$B$59,('Frais Forfaitaires'!$E266*(VLOOKUP('Frais Forfaitaires'!$D266,Listes!$A$60:$E$66,2,FALSE))),IF('Frais Forfaitaires'!$E266&gt;Listes!$E$59,('Frais Forfaitaires'!$E266*(VLOOKUP('Frais Forfaitaires'!$D266,Listes!$A$60:$E$66,5,FALSE))),('Frais Forfaitaires'!$E266*(VLOOKUP('Frais Forfaitaires'!$D266,Listes!$A$60:$E$66,3,FALSE)))+(VLOOKUP('Frais Forfaitaires'!$D266,Listes!$A$60:$E$66,4,FALSE))))))</f>
        <v/>
      </c>
      <c r="K266" s="39" t="str">
        <f>IF($G266="","",IF($C266=Listes!$B$37,IF('Frais Forfaitaires'!$E266&lt;=Listes!$B$48,('Frais Forfaitaires'!$E266*(VLOOKUP('Frais Forfaitaires'!$D266,Listes!$A$49:$E$55,2,FALSE))),IF('Frais Forfaitaires'!$E266&gt;Listes!$D$48,('Frais Forfaitaires'!$E266*(VLOOKUP('Frais Forfaitaires'!$D266,Listes!$A$49:$E$55,5,FALSE))),('Frais Forfaitaires'!$E266*(VLOOKUP('Frais Forfaitaires'!$D266,Listes!$A$49:$E$55,3,FALSE)))+(VLOOKUP('Frais Forfaitaires'!$D266,Listes!$A$49:$E$55,4,FALSE))))))</f>
        <v/>
      </c>
      <c r="L266" s="39" t="str">
        <f>IF($G266="","",IF($C266=Listes!$B$40,Listes!$I$37,IF($C266=Listes!$B$41,(VLOOKUP('Frais Forfaitaires'!$F266,Listes!$E$37:$F$42,2,FALSE)),IF($C266=Listes!$B$39,IF('Frais Forfaitaires'!$E266&lt;=Listes!$A$70,'Frais Forfaitaires'!$E266*Listes!$A$71,IF('Frais Forfaitaires'!$E266&gt;Listes!$D$70,'Frais Forfaitaires'!$E266*Listes!$D$71,(('Frais Forfaitaires'!$E266*Listes!$B$71)+Listes!$C$71)))))))</f>
        <v/>
      </c>
      <c r="M266" s="40" t="str">
        <f t="shared" si="10"/>
        <v/>
      </c>
      <c r="N266" s="125"/>
    </row>
    <row r="267" spans="1:14" ht="20.100000000000001" customHeight="1" x14ac:dyDescent="0.25">
      <c r="A267" s="27">
        <v>262</v>
      </c>
      <c r="B267" s="118"/>
      <c r="C267" s="118"/>
      <c r="D267" s="118"/>
      <c r="E267" s="118"/>
      <c r="F267" s="118"/>
      <c r="G267" s="50" t="str">
        <f>IF(C267="","",IF(C267="","",(VLOOKUP(C267,Listes!$B$37:$C$41,2,FALSE))))</f>
        <v/>
      </c>
      <c r="H267" s="118" t="str">
        <f t="shared" si="9"/>
        <v/>
      </c>
      <c r="I267" s="40" t="str">
        <f>IF(G267="","",IF(G267="","",(VLOOKUP(G267,Listes!$C$37:$D$41,2,FALSE))))</f>
        <v/>
      </c>
      <c r="J267" s="39" t="str">
        <f>IF($G267="","",IF($C267=Listes!$B$38,IF('Frais Forfaitaires'!$E267&lt;=Listes!$B$59,('Frais Forfaitaires'!$E267*(VLOOKUP('Frais Forfaitaires'!$D267,Listes!$A$60:$E$66,2,FALSE))),IF('Frais Forfaitaires'!$E267&gt;Listes!$E$59,('Frais Forfaitaires'!$E267*(VLOOKUP('Frais Forfaitaires'!$D267,Listes!$A$60:$E$66,5,FALSE))),('Frais Forfaitaires'!$E267*(VLOOKUP('Frais Forfaitaires'!$D267,Listes!$A$60:$E$66,3,FALSE)))+(VLOOKUP('Frais Forfaitaires'!$D267,Listes!$A$60:$E$66,4,FALSE))))))</f>
        <v/>
      </c>
      <c r="K267" s="39" t="str">
        <f>IF($G267="","",IF($C267=Listes!$B$37,IF('Frais Forfaitaires'!$E267&lt;=Listes!$B$48,('Frais Forfaitaires'!$E267*(VLOOKUP('Frais Forfaitaires'!$D267,Listes!$A$49:$E$55,2,FALSE))),IF('Frais Forfaitaires'!$E267&gt;Listes!$D$48,('Frais Forfaitaires'!$E267*(VLOOKUP('Frais Forfaitaires'!$D267,Listes!$A$49:$E$55,5,FALSE))),('Frais Forfaitaires'!$E267*(VLOOKUP('Frais Forfaitaires'!$D267,Listes!$A$49:$E$55,3,FALSE)))+(VLOOKUP('Frais Forfaitaires'!$D267,Listes!$A$49:$E$55,4,FALSE))))))</f>
        <v/>
      </c>
      <c r="L267" s="39" t="str">
        <f>IF($G267="","",IF($C267=Listes!$B$40,Listes!$I$37,IF($C267=Listes!$B$41,(VLOOKUP('Frais Forfaitaires'!$F267,Listes!$E$37:$F$42,2,FALSE)),IF($C267=Listes!$B$39,IF('Frais Forfaitaires'!$E267&lt;=Listes!$A$70,'Frais Forfaitaires'!$E267*Listes!$A$71,IF('Frais Forfaitaires'!$E267&gt;Listes!$D$70,'Frais Forfaitaires'!$E267*Listes!$D$71,(('Frais Forfaitaires'!$E267*Listes!$B$71)+Listes!$C$71)))))))</f>
        <v/>
      </c>
      <c r="M267" s="40" t="str">
        <f t="shared" si="10"/>
        <v/>
      </c>
      <c r="N267" s="125"/>
    </row>
    <row r="268" spans="1:14" ht="20.100000000000001" customHeight="1" x14ac:dyDescent="0.25">
      <c r="A268" s="27">
        <v>263</v>
      </c>
      <c r="B268" s="118"/>
      <c r="C268" s="118"/>
      <c r="D268" s="118"/>
      <c r="E268" s="118"/>
      <c r="F268" s="118"/>
      <c r="G268" s="50" t="str">
        <f>IF(C268="","",IF(C268="","",(VLOOKUP(C268,Listes!$B$37:$C$41,2,FALSE))))</f>
        <v/>
      </c>
      <c r="H268" s="118" t="str">
        <f t="shared" si="9"/>
        <v/>
      </c>
      <c r="I268" s="40" t="str">
        <f>IF(G268="","",IF(G268="","",(VLOOKUP(G268,Listes!$C$37:$D$41,2,FALSE))))</f>
        <v/>
      </c>
      <c r="J268" s="39" t="str">
        <f>IF($G268="","",IF($C268=Listes!$B$38,IF('Frais Forfaitaires'!$E268&lt;=Listes!$B$59,('Frais Forfaitaires'!$E268*(VLOOKUP('Frais Forfaitaires'!$D268,Listes!$A$60:$E$66,2,FALSE))),IF('Frais Forfaitaires'!$E268&gt;Listes!$E$59,('Frais Forfaitaires'!$E268*(VLOOKUP('Frais Forfaitaires'!$D268,Listes!$A$60:$E$66,5,FALSE))),('Frais Forfaitaires'!$E268*(VLOOKUP('Frais Forfaitaires'!$D268,Listes!$A$60:$E$66,3,FALSE)))+(VLOOKUP('Frais Forfaitaires'!$D268,Listes!$A$60:$E$66,4,FALSE))))))</f>
        <v/>
      </c>
      <c r="K268" s="39" t="str">
        <f>IF($G268="","",IF($C268=Listes!$B$37,IF('Frais Forfaitaires'!$E268&lt;=Listes!$B$48,('Frais Forfaitaires'!$E268*(VLOOKUP('Frais Forfaitaires'!$D268,Listes!$A$49:$E$55,2,FALSE))),IF('Frais Forfaitaires'!$E268&gt;Listes!$D$48,('Frais Forfaitaires'!$E268*(VLOOKUP('Frais Forfaitaires'!$D268,Listes!$A$49:$E$55,5,FALSE))),('Frais Forfaitaires'!$E268*(VLOOKUP('Frais Forfaitaires'!$D268,Listes!$A$49:$E$55,3,FALSE)))+(VLOOKUP('Frais Forfaitaires'!$D268,Listes!$A$49:$E$55,4,FALSE))))))</f>
        <v/>
      </c>
      <c r="L268" s="39" t="str">
        <f>IF($G268="","",IF($C268=Listes!$B$40,Listes!$I$37,IF($C268=Listes!$B$41,(VLOOKUP('Frais Forfaitaires'!$F268,Listes!$E$37:$F$42,2,FALSE)),IF($C268=Listes!$B$39,IF('Frais Forfaitaires'!$E268&lt;=Listes!$A$70,'Frais Forfaitaires'!$E268*Listes!$A$71,IF('Frais Forfaitaires'!$E268&gt;Listes!$D$70,'Frais Forfaitaires'!$E268*Listes!$D$71,(('Frais Forfaitaires'!$E268*Listes!$B$71)+Listes!$C$71)))))))</f>
        <v/>
      </c>
      <c r="M268" s="40" t="str">
        <f t="shared" si="10"/>
        <v/>
      </c>
      <c r="N268" s="125"/>
    </row>
    <row r="269" spans="1:14" ht="20.100000000000001" customHeight="1" x14ac:dyDescent="0.25">
      <c r="A269" s="27">
        <v>264</v>
      </c>
      <c r="B269" s="118"/>
      <c r="C269" s="118"/>
      <c r="D269" s="118"/>
      <c r="E269" s="118"/>
      <c r="F269" s="118"/>
      <c r="G269" s="50" t="str">
        <f>IF(C269="","",IF(C269="","",(VLOOKUP(C269,Listes!$B$37:$C$41,2,FALSE))))</f>
        <v/>
      </c>
      <c r="H269" s="118" t="str">
        <f t="shared" si="9"/>
        <v/>
      </c>
      <c r="I269" s="40" t="str">
        <f>IF(G269="","",IF(G269="","",(VLOOKUP(G269,Listes!$C$37:$D$41,2,FALSE))))</f>
        <v/>
      </c>
      <c r="J269" s="39" t="str">
        <f>IF($G269="","",IF($C269=Listes!$B$38,IF('Frais Forfaitaires'!$E269&lt;=Listes!$B$59,('Frais Forfaitaires'!$E269*(VLOOKUP('Frais Forfaitaires'!$D269,Listes!$A$60:$E$66,2,FALSE))),IF('Frais Forfaitaires'!$E269&gt;Listes!$E$59,('Frais Forfaitaires'!$E269*(VLOOKUP('Frais Forfaitaires'!$D269,Listes!$A$60:$E$66,5,FALSE))),('Frais Forfaitaires'!$E269*(VLOOKUP('Frais Forfaitaires'!$D269,Listes!$A$60:$E$66,3,FALSE)))+(VLOOKUP('Frais Forfaitaires'!$D269,Listes!$A$60:$E$66,4,FALSE))))))</f>
        <v/>
      </c>
      <c r="K269" s="39" t="str">
        <f>IF($G269="","",IF($C269=Listes!$B$37,IF('Frais Forfaitaires'!$E269&lt;=Listes!$B$48,('Frais Forfaitaires'!$E269*(VLOOKUP('Frais Forfaitaires'!$D269,Listes!$A$49:$E$55,2,FALSE))),IF('Frais Forfaitaires'!$E269&gt;Listes!$D$48,('Frais Forfaitaires'!$E269*(VLOOKUP('Frais Forfaitaires'!$D269,Listes!$A$49:$E$55,5,FALSE))),('Frais Forfaitaires'!$E269*(VLOOKUP('Frais Forfaitaires'!$D269,Listes!$A$49:$E$55,3,FALSE)))+(VLOOKUP('Frais Forfaitaires'!$D269,Listes!$A$49:$E$55,4,FALSE))))))</f>
        <v/>
      </c>
      <c r="L269" s="39" t="str">
        <f>IF($G269="","",IF($C269=Listes!$B$40,Listes!$I$37,IF($C269=Listes!$B$41,(VLOOKUP('Frais Forfaitaires'!$F269,Listes!$E$37:$F$42,2,FALSE)),IF($C269=Listes!$B$39,IF('Frais Forfaitaires'!$E269&lt;=Listes!$A$70,'Frais Forfaitaires'!$E269*Listes!$A$71,IF('Frais Forfaitaires'!$E269&gt;Listes!$D$70,'Frais Forfaitaires'!$E269*Listes!$D$71,(('Frais Forfaitaires'!$E269*Listes!$B$71)+Listes!$C$71)))))))</f>
        <v/>
      </c>
      <c r="M269" s="40" t="str">
        <f t="shared" si="10"/>
        <v/>
      </c>
      <c r="N269" s="125"/>
    </row>
    <row r="270" spans="1:14" ht="20.100000000000001" customHeight="1" x14ac:dyDescent="0.25">
      <c r="A270" s="27">
        <v>265</v>
      </c>
      <c r="B270" s="118"/>
      <c r="C270" s="118"/>
      <c r="D270" s="118"/>
      <c r="E270" s="118"/>
      <c r="F270" s="118"/>
      <c r="G270" s="50" t="str">
        <f>IF(C270="","",IF(C270="","",(VLOOKUP(C270,Listes!$B$37:$C$41,2,FALSE))))</f>
        <v/>
      </c>
      <c r="H270" s="118" t="str">
        <f t="shared" si="9"/>
        <v/>
      </c>
      <c r="I270" s="40" t="str">
        <f>IF(G270="","",IF(G270="","",(VLOOKUP(G270,Listes!$C$37:$D$41,2,FALSE))))</f>
        <v/>
      </c>
      <c r="J270" s="39" t="str">
        <f>IF($G270="","",IF($C270=Listes!$B$38,IF('Frais Forfaitaires'!$E270&lt;=Listes!$B$59,('Frais Forfaitaires'!$E270*(VLOOKUP('Frais Forfaitaires'!$D270,Listes!$A$60:$E$66,2,FALSE))),IF('Frais Forfaitaires'!$E270&gt;Listes!$E$59,('Frais Forfaitaires'!$E270*(VLOOKUP('Frais Forfaitaires'!$D270,Listes!$A$60:$E$66,5,FALSE))),('Frais Forfaitaires'!$E270*(VLOOKUP('Frais Forfaitaires'!$D270,Listes!$A$60:$E$66,3,FALSE)))+(VLOOKUP('Frais Forfaitaires'!$D270,Listes!$A$60:$E$66,4,FALSE))))))</f>
        <v/>
      </c>
      <c r="K270" s="39" t="str">
        <f>IF($G270="","",IF($C270=Listes!$B$37,IF('Frais Forfaitaires'!$E270&lt;=Listes!$B$48,('Frais Forfaitaires'!$E270*(VLOOKUP('Frais Forfaitaires'!$D270,Listes!$A$49:$E$55,2,FALSE))),IF('Frais Forfaitaires'!$E270&gt;Listes!$D$48,('Frais Forfaitaires'!$E270*(VLOOKUP('Frais Forfaitaires'!$D270,Listes!$A$49:$E$55,5,FALSE))),('Frais Forfaitaires'!$E270*(VLOOKUP('Frais Forfaitaires'!$D270,Listes!$A$49:$E$55,3,FALSE)))+(VLOOKUP('Frais Forfaitaires'!$D270,Listes!$A$49:$E$55,4,FALSE))))))</f>
        <v/>
      </c>
      <c r="L270" s="39" t="str">
        <f>IF($G270="","",IF($C270=Listes!$B$40,Listes!$I$37,IF($C270=Listes!$B$41,(VLOOKUP('Frais Forfaitaires'!$F270,Listes!$E$37:$F$42,2,FALSE)),IF($C270=Listes!$B$39,IF('Frais Forfaitaires'!$E270&lt;=Listes!$A$70,'Frais Forfaitaires'!$E270*Listes!$A$71,IF('Frais Forfaitaires'!$E270&gt;Listes!$D$70,'Frais Forfaitaires'!$E270*Listes!$D$71,(('Frais Forfaitaires'!$E270*Listes!$B$71)+Listes!$C$71)))))))</f>
        <v/>
      </c>
      <c r="M270" s="40" t="str">
        <f t="shared" si="10"/>
        <v/>
      </c>
      <c r="N270" s="125"/>
    </row>
    <row r="271" spans="1:14" ht="20.100000000000001" customHeight="1" x14ac:dyDescent="0.25">
      <c r="A271" s="27">
        <v>266</v>
      </c>
      <c r="B271" s="118"/>
      <c r="C271" s="118"/>
      <c r="D271" s="118"/>
      <c r="E271" s="118"/>
      <c r="F271" s="118"/>
      <c r="G271" s="50" t="str">
        <f>IF(C271="","",IF(C271="","",(VLOOKUP(C271,Listes!$B$37:$C$41,2,FALSE))))</f>
        <v/>
      </c>
      <c r="H271" s="118" t="str">
        <f t="shared" si="9"/>
        <v/>
      </c>
      <c r="I271" s="40" t="str">
        <f>IF(G271="","",IF(G271="","",(VLOOKUP(G271,Listes!$C$37:$D$41,2,FALSE))))</f>
        <v/>
      </c>
      <c r="J271" s="39" t="str">
        <f>IF($G271="","",IF($C271=Listes!$B$38,IF('Frais Forfaitaires'!$E271&lt;=Listes!$B$59,('Frais Forfaitaires'!$E271*(VLOOKUP('Frais Forfaitaires'!$D271,Listes!$A$60:$E$66,2,FALSE))),IF('Frais Forfaitaires'!$E271&gt;Listes!$E$59,('Frais Forfaitaires'!$E271*(VLOOKUP('Frais Forfaitaires'!$D271,Listes!$A$60:$E$66,5,FALSE))),('Frais Forfaitaires'!$E271*(VLOOKUP('Frais Forfaitaires'!$D271,Listes!$A$60:$E$66,3,FALSE)))+(VLOOKUP('Frais Forfaitaires'!$D271,Listes!$A$60:$E$66,4,FALSE))))))</f>
        <v/>
      </c>
      <c r="K271" s="39" t="str">
        <f>IF($G271="","",IF($C271=Listes!$B$37,IF('Frais Forfaitaires'!$E271&lt;=Listes!$B$48,('Frais Forfaitaires'!$E271*(VLOOKUP('Frais Forfaitaires'!$D271,Listes!$A$49:$E$55,2,FALSE))),IF('Frais Forfaitaires'!$E271&gt;Listes!$D$48,('Frais Forfaitaires'!$E271*(VLOOKUP('Frais Forfaitaires'!$D271,Listes!$A$49:$E$55,5,FALSE))),('Frais Forfaitaires'!$E271*(VLOOKUP('Frais Forfaitaires'!$D271,Listes!$A$49:$E$55,3,FALSE)))+(VLOOKUP('Frais Forfaitaires'!$D271,Listes!$A$49:$E$55,4,FALSE))))))</f>
        <v/>
      </c>
      <c r="L271" s="39" t="str">
        <f>IF($G271="","",IF($C271=Listes!$B$40,Listes!$I$37,IF($C271=Listes!$B$41,(VLOOKUP('Frais Forfaitaires'!$F271,Listes!$E$37:$F$42,2,FALSE)),IF($C271=Listes!$B$39,IF('Frais Forfaitaires'!$E271&lt;=Listes!$A$70,'Frais Forfaitaires'!$E271*Listes!$A$71,IF('Frais Forfaitaires'!$E271&gt;Listes!$D$70,'Frais Forfaitaires'!$E271*Listes!$D$71,(('Frais Forfaitaires'!$E271*Listes!$B$71)+Listes!$C$71)))))))</f>
        <v/>
      </c>
      <c r="M271" s="40" t="str">
        <f t="shared" si="10"/>
        <v/>
      </c>
      <c r="N271" s="125"/>
    </row>
    <row r="272" spans="1:14" ht="20.100000000000001" customHeight="1" x14ac:dyDescent="0.25">
      <c r="A272" s="27">
        <v>267</v>
      </c>
      <c r="B272" s="118"/>
      <c r="C272" s="118"/>
      <c r="D272" s="118"/>
      <c r="E272" s="118"/>
      <c r="F272" s="118"/>
      <c r="G272" s="50" t="str">
        <f>IF(C272="","",IF(C272="","",(VLOOKUP(C272,Listes!$B$37:$C$41,2,FALSE))))</f>
        <v/>
      </c>
      <c r="H272" s="118" t="str">
        <f t="shared" si="9"/>
        <v/>
      </c>
      <c r="I272" s="40" t="str">
        <f>IF(G272="","",IF(G272="","",(VLOOKUP(G272,Listes!$C$37:$D$41,2,FALSE))))</f>
        <v/>
      </c>
      <c r="J272" s="39" t="str">
        <f>IF($G272="","",IF($C272=Listes!$B$38,IF('Frais Forfaitaires'!$E272&lt;=Listes!$B$59,('Frais Forfaitaires'!$E272*(VLOOKUP('Frais Forfaitaires'!$D272,Listes!$A$60:$E$66,2,FALSE))),IF('Frais Forfaitaires'!$E272&gt;Listes!$E$59,('Frais Forfaitaires'!$E272*(VLOOKUP('Frais Forfaitaires'!$D272,Listes!$A$60:$E$66,5,FALSE))),('Frais Forfaitaires'!$E272*(VLOOKUP('Frais Forfaitaires'!$D272,Listes!$A$60:$E$66,3,FALSE)))+(VLOOKUP('Frais Forfaitaires'!$D272,Listes!$A$60:$E$66,4,FALSE))))))</f>
        <v/>
      </c>
      <c r="K272" s="39" t="str">
        <f>IF($G272="","",IF($C272=Listes!$B$37,IF('Frais Forfaitaires'!$E272&lt;=Listes!$B$48,('Frais Forfaitaires'!$E272*(VLOOKUP('Frais Forfaitaires'!$D272,Listes!$A$49:$E$55,2,FALSE))),IF('Frais Forfaitaires'!$E272&gt;Listes!$D$48,('Frais Forfaitaires'!$E272*(VLOOKUP('Frais Forfaitaires'!$D272,Listes!$A$49:$E$55,5,FALSE))),('Frais Forfaitaires'!$E272*(VLOOKUP('Frais Forfaitaires'!$D272,Listes!$A$49:$E$55,3,FALSE)))+(VLOOKUP('Frais Forfaitaires'!$D272,Listes!$A$49:$E$55,4,FALSE))))))</f>
        <v/>
      </c>
      <c r="L272" s="39" t="str">
        <f>IF($G272="","",IF($C272=Listes!$B$40,Listes!$I$37,IF($C272=Listes!$B$41,(VLOOKUP('Frais Forfaitaires'!$F272,Listes!$E$37:$F$42,2,FALSE)),IF($C272=Listes!$B$39,IF('Frais Forfaitaires'!$E272&lt;=Listes!$A$70,'Frais Forfaitaires'!$E272*Listes!$A$71,IF('Frais Forfaitaires'!$E272&gt;Listes!$D$70,'Frais Forfaitaires'!$E272*Listes!$D$71,(('Frais Forfaitaires'!$E272*Listes!$B$71)+Listes!$C$71)))))))</f>
        <v/>
      </c>
      <c r="M272" s="40" t="str">
        <f t="shared" si="10"/>
        <v/>
      </c>
      <c r="N272" s="125"/>
    </row>
    <row r="273" spans="1:14" ht="20.100000000000001" customHeight="1" x14ac:dyDescent="0.25">
      <c r="A273" s="27">
        <v>268</v>
      </c>
      <c r="B273" s="118"/>
      <c r="C273" s="118"/>
      <c r="D273" s="118"/>
      <c r="E273" s="118"/>
      <c r="F273" s="118"/>
      <c r="G273" s="50" t="str">
        <f>IF(C273="","",IF(C273="","",(VLOOKUP(C273,Listes!$B$37:$C$41,2,FALSE))))</f>
        <v/>
      </c>
      <c r="H273" s="118" t="str">
        <f t="shared" si="9"/>
        <v/>
      </c>
      <c r="I273" s="40" t="str">
        <f>IF(G273="","",IF(G273="","",(VLOOKUP(G273,Listes!$C$37:$D$41,2,FALSE))))</f>
        <v/>
      </c>
      <c r="J273" s="39" t="str">
        <f>IF($G273="","",IF($C273=Listes!$B$38,IF('Frais Forfaitaires'!$E273&lt;=Listes!$B$59,('Frais Forfaitaires'!$E273*(VLOOKUP('Frais Forfaitaires'!$D273,Listes!$A$60:$E$66,2,FALSE))),IF('Frais Forfaitaires'!$E273&gt;Listes!$E$59,('Frais Forfaitaires'!$E273*(VLOOKUP('Frais Forfaitaires'!$D273,Listes!$A$60:$E$66,5,FALSE))),('Frais Forfaitaires'!$E273*(VLOOKUP('Frais Forfaitaires'!$D273,Listes!$A$60:$E$66,3,FALSE)))+(VLOOKUP('Frais Forfaitaires'!$D273,Listes!$A$60:$E$66,4,FALSE))))))</f>
        <v/>
      </c>
      <c r="K273" s="39" t="str">
        <f>IF($G273="","",IF($C273=Listes!$B$37,IF('Frais Forfaitaires'!$E273&lt;=Listes!$B$48,('Frais Forfaitaires'!$E273*(VLOOKUP('Frais Forfaitaires'!$D273,Listes!$A$49:$E$55,2,FALSE))),IF('Frais Forfaitaires'!$E273&gt;Listes!$D$48,('Frais Forfaitaires'!$E273*(VLOOKUP('Frais Forfaitaires'!$D273,Listes!$A$49:$E$55,5,FALSE))),('Frais Forfaitaires'!$E273*(VLOOKUP('Frais Forfaitaires'!$D273,Listes!$A$49:$E$55,3,FALSE)))+(VLOOKUP('Frais Forfaitaires'!$D273,Listes!$A$49:$E$55,4,FALSE))))))</f>
        <v/>
      </c>
      <c r="L273" s="39" t="str">
        <f>IF($G273="","",IF($C273=Listes!$B$40,Listes!$I$37,IF($C273=Listes!$B$41,(VLOOKUP('Frais Forfaitaires'!$F273,Listes!$E$37:$F$42,2,FALSE)),IF($C273=Listes!$B$39,IF('Frais Forfaitaires'!$E273&lt;=Listes!$A$70,'Frais Forfaitaires'!$E273*Listes!$A$71,IF('Frais Forfaitaires'!$E273&gt;Listes!$D$70,'Frais Forfaitaires'!$E273*Listes!$D$71,(('Frais Forfaitaires'!$E273*Listes!$B$71)+Listes!$C$71)))))))</f>
        <v/>
      </c>
      <c r="M273" s="40" t="str">
        <f t="shared" si="10"/>
        <v/>
      </c>
      <c r="N273" s="125"/>
    </row>
    <row r="274" spans="1:14" ht="20.100000000000001" customHeight="1" x14ac:dyDescent="0.25">
      <c r="A274" s="27">
        <v>269</v>
      </c>
      <c r="B274" s="118"/>
      <c r="C274" s="118"/>
      <c r="D274" s="118"/>
      <c r="E274" s="118"/>
      <c r="F274" s="118"/>
      <c r="G274" s="50" t="str">
        <f>IF(C274="","",IF(C274="","",(VLOOKUP(C274,Listes!$B$37:$C$41,2,FALSE))))</f>
        <v/>
      </c>
      <c r="H274" s="118" t="str">
        <f t="shared" si="9"/>
        <v/>
      </c>
      <c r="I274" s="40" t="str">
        <f>IF(G274="","",IF(G274="","",(VLOOKUP(G274,Listes!$C$37:$D$41,2,FALSE))))</f>
        <v/>
      </c>
      <c r="J274" s="39" t="str">
        <f>IF($G274="","",IF($C274=Listes!$B$38,IF('Frais Forfaitaires'!$E274&lt;=Listes!$B$59,('Frais Forfaitaires'!$E274*(VLOOKUP('Frais Forfaitaires'!$D274,Listes!$A$60:$E$66,2,FALSE))),IF('Frais Forfaitaires'!$E274&gt;Listes!$E$59,('Frais Forfaitaires'!$E274*(VLOOKUP('Frais Forfaitaires'!$D274,Listes!$A$60:$E$66,5,FALSE))),('Frais Forfaitaires'!$E274*(VLOOKUP('Frais Forfaitaires'!$D274,Listes!$A$60:$E$66,3,FALSE)))+(VLOOKUP('Frais Forfaitaires'!$D274,Listes!$A$60:$E$66,4,FALSE))))))</f>
        <v/>
      </c>
      <c r="K274" s="39" t="str">
        <f>IF($G274="","",IF($C274=Listes!$B$37,IF('Frais Forfaitaires'!$E274&lt;=Listes!$B$48,('Frais Forfaitaires'!$E274*(VLOOKUP('Frais Forfaitaires'!$D274,Listes!$A$49:$E$55,2,FALSE))),IF('Frais Forfaitaires'!$E274&gt;Listes!$D$48,('Frais Forfaitaires'!$E274*(VLOOKUP('Frais Forfaitaires'!$D274,Listes!$A$49:$E$55,5,FALSE))),('Frais Forfaitaires'!$E274*(VLOOKUP('Frais Forfaitaires'!$D274,Listes!$A$49:$E$55,3,FALSE)))+(VLOOKUP('Frais Forfaitaires'!$D274,Listes!$A$49:$E$55,4,FALSE))))))</f>
        <v/>
      </c>
      <c r="L274" s="39" t="str">
        <f>IF($G274="","",IF($C274=Listes!$B$40,Listes!$I$37,IF($C274=Listes!$B$41,(VLOOKUP('Frais Forfaitaires'!$F274,Listes!$E$37:$F$42,2,FALSE)),IF($C274=Listes!$B$39,IF('Frais Forfaitaires'!$E274&lt;=Listes!$A$70,'Frais Forfaitaires'!$E274*Listes!$A$71,IF('Frais Forfaitaires'!$E274&gt;Listes!$D$70,'Frais Forfaitaires'!$E274*Listes!$D$71,(('Frais Forfaitaires'!$E274*Listes!$B$71)+Listes!$C$71)))))))</f>
        <v/>
      </c>
      <c r="M274" s="40" t="str">
        <f t="shared" si="10"/>
        <v/>
      </c>
      <c r="N274" s="125"/>
    </row>
    <row r="275" spans="1:14" ht="20.100000000000001" customHeight="1" x14ac:dyDescent="0.25">
      <c r="A275" s="27">
        <v>270</v>
      </c>
      <c r="B275" s="118"/>
      <c r="C275" s="118"/>
      <c r="D275" s="118"/>
      <c r="E275" s="118"/>
      <c r="F275" s="118"/>
      <c r="G275" s="50" t="str">
        <f>IF(C275="","",IF(C275="","",(VLOOKUP(C275,Listes!$B$37:$C$41,2,FALSE))))</f>
        <v/>
      </c>
      <c r="H275" s="118" t="str">
        <f t="shared" si="9"/>
        <v/>
      </c>
      <c r="I275" s="40" t="str">
        <f>IF(G275="","",IF(G275="","",(VLOOKUP(G275,Listes!$C$37:$D$41,2,FALSE))))</f>
        <v/>
      </c>
      <c r="J275" s="39" t="str">
        <f>IF($G275="","",IF($C275=Listes!$B$38,IF('Frais Forfaitaires'!$E275&lt;=Listes!$B$59,('Frais Forfaitaires'!$E275*(VLOOKUP('Frais Forfaitaires'!$D275,Listes!$A$60:$E$66,2,FALSE))),IF('Frais Forfaitaires'!$E275&gt;Listes!$E$59,('Frais Forfaitaires'!$E275*(VLOOKUP('Frais Forfaitaires'!$D275,Listes!$A$60:$E$66,5,FALSE))),('Frais Forfaitaires'!$E275*(VLOOKUP('Frais Forfaitaires'!$D275,Listes!$A$60:$E$66,3,FALSE)))+(VLOOKUP('Frais Forfaitaires'!$D275,Listes!$A$60:$E$66,4,FALSE))))))</f>
        <v/>
      </c>
      <c r="K275" s="39" t="str">
        <f>IF($G275="","",IF($C275=Listes!$B$37,IF('Frais Forfaitaires'!$E275&lt;=Listes!$B$48,('Frais Forfaitaires'!$E275*(VLOOKUP('Frais Forfaitaires'!$D275,Listes!$A$49:$E$55,2,FALSE))),IF('Frais Forfaitaires'!$E275&gt;Listes!$D$48,('Frais Forfaitaires'!$E275*(VLOOKUP('Frais Forfaitaires'!$D275,Listes!$A$49:$E$55,5,FALSE))),('Frais Forfaitaires'!$E275*(VLOOKUP('Frais Forfaitaires'!$D275,Listes!$A$49:$E$55,3,FALSE)))+(VLOOKUP('Frais Forfaitaires'!$D275,Listes!$A$49:$E$55,4,FALSE))))))</f>
        <v/>
      </c>
      <c r="L275" s="39" t="str">
        <f>IF($G275="","",IF($C275=Listes!$B$40,Listes!$I$37,IF($C275=Listes!$B$41,(VLOOKUP('Frais Forfaitaires'!$F275,Listes!$E$37:$F$42,2,FALSE)),IF($C275=Listes!$B$39,IF('Frais Forfaitaires'!$E275&lt;=Listes!$A$70,'Frais Forfaitaires'!$E275*Listes!$A$71,IF('Frais Forfaitaires'!$E275&gt;Listes!$D$70,'Frais Forfaitaires'!$E275*Listes!$D$71,(('Frais Forfaitaires'!$E275*Listes!$B$71)+Listes!$C$71)))))))</f>
        <v/>
      </c>
      <c r="M275" s="40" t="str">
        <f t="shared" si="10"/>
        <v/>
      </c>
      <c r="N275" s="125"/>
    </row>
    <row r="276" spans="1:14" ht="20.100000000000001" customHeight="1" x14ac:dyDescent="0.25">
      <c r="A276" s="27">
        <v>271</v>
      </c>
      <c r="B276" s="118"/>
      <c r="C276" s="118"/>
      <c r="D276" s="118"/>
      <c r="E276" s="118"/>
      <c r="F276" s="118"/>
      <c r="G276" s="50" t="str">
        <f>IF(C276="","",IF(C276="","",(VLOOKUP(C276,Listes!$B$37:$C$41,2,FALSE))))</f>
        <v/>
      </c>
      <c r="H276" s="118" t="str">
        <f t="shared" si="9"/>
        <v/>
      </c>
      <c r="I276" s="40" t="str">
        <f>IF(G276="","",IF(G276="","",(VLOOKUP(G276,Listes!$C$37:$D$41,2,FALSE))))</f>
        <v/>
      </c>
      <c r="J276" s="39" t="str">
        <f>IF($G276="","",IF($C276=Listes!$B$38,IF('Frais Forfaitaires'!$E276&lt;=Listes!$B$59,('Frais Forfaitaires'!$E276*(VLOOKUP('Frais Forfaitaires'!$D276,Listes!$A$60:$E$66,2,FALSE))),IF('Frais Forfaitaires'!$E276&gt;Listes!$E$59,('Frais Forfaitaires'!$E276*(VLOOKUP('Frais Forfaitaires'!$D276,Listes!$A$60:$E$66,5,FALSE))),('Frais Forfaitaires'!$E276*(VLOOKUP('Frais Forfaitaires'!$D276,Listes!$A$60:$E$66,3,FALSE)))+(VLOOKUP('Frais Forfaitaires'!$D276,Listes!$A$60:$E$66,4,FALSE))))))</f>
        <v/>
      </c>
      <c r="K276" s="39" t="str">
        <f>IF($G276="","",IF($C276=Listes!$B$37,IF('Frais Forfaitaires'!$E276&lt;=Listes!$B$48,('Frais Forfaitaires'!$E276*(VLOOKUP('Frais Forfaitaires'!$D276,Listes!$A$49:$E$55,2,FALSE))),IF('Frais Forfaitaires'!$E276&gt;Listes!$D$48,('Frais Forfaitaires'!$E276*(VLOOKUP('Frais Forfaitaires'!$D276,Listes!$A$49:$E$55,5,FALSE))),('Frais Forfaitaires'!$E276*(VLOOKUP('Frais Forfaitaires'!$D276,Listes!$A$49:$E$55,3,FALSE)))+(VLOOKUP('Frais Forfaitaires'!$D276,Listes!$A$49:$E$55,4,FALSE))))))</f>
        <v/>
      </c>
      <c r="L276" s="39" t="str">
        <f>IF($G276="","",IF($C276=Listes!$B$40,Listes!$I$37,IF($C276=Listes!$B$41,(VLOOKUP('Frais Forfaitaires'!$F276,Listes!$E$37:$F$42,2,FALSE)),IF($C276=Listes!$B$39,IF('Frais Forfaitaires'!$E276&lt;=Listes!$A$70,'Frais Forfaitaires'!$E276*Listes!$A$71,IF('Frais Forfaitaires'!$E276&gt;Listes!$D$70,'Frais Forfaitaires'!$E276*Listes!$D$71,(('Frais Forfaitaires'!$E276*Listes!$B$71)+Listes!$C$71)))))))</f>
        <v/>
      </c>
      <c r="M276" s="40" t="str">
        <f t="shared" si="10"/>
        <v/>
      </c>
      <c r="N276" s="125"/>
    </row>
    <row r="277" spans="1:14" ht="20.100000000000001" customHeight="1" x14ac:dyDescent="0.25">
      <c r="A277" s="27">
        <v>272</v>
      </c>
      <c r="B277" s="118"/>
      <c r="C277" s="118"/>
      <c r="D277" s="118"/>
      <c r="E277" s="118"/>
      <c r="F277" s="118"/>
      <c r="G277" s="50" t="str">
        <f>IF(C277="","",IF(C277="","",(VLOOKUP(C277,Listes!$B$37:$C$41,2,FALSE))))</f>
        <v/>
      </c>
      <c r="H277" s="118" t="str">
        <f t="shared" si="9"/>
        <v/>
      </c>
      <c r="I277" s="40" t="str">
        <f>IF(G277="","",IF(G277="","",(VLOOKUP(G277,Listes!$C$37:$D$41,2,FALSE))))</f>
        <v/>
      </c>
      <c r="J277" s="39" t="str">
        <f>IF($G277="","",IF($C277=Listes!$B$38,IF('Frais Forfaitaires'!$E277&lt;=Listes!$B$59,('Frais Forfaitaires'!$E277*(VLOOKUP('Frais Forfaitaires'!$D277,Listes!$A$60:$E$66,2,FALSE))),IF('Frais Forfaitaires'!$E277&gt;Listes!$E$59,('Frais Forfaitaires'!$E277*(VLOOKUP('Frais Forfaitaires'!$D277,Listes!$A$60:$E$66,5,FALSE))),('Frais Forfaitaires'!$E277*(VLOOKUP('Frais Forfaitaires'!$D277,Listes!$A$60:$E$66,3,FALSE)))+(VLOOKUP('Frais Forfaitaires'!$D277,Listes!$A$60:$E$66,4,FALSE))))))</f>
        <v/>
      </c>
      <c r="K277" s="39" t="str">
        <f>IF($G277="","",IF($C277=Listes!$B$37,IF('Frais Forfaitaires'!$E277&lt;=Listes!$B$48,('Frais Forfaitaires'!$E277*(VLOOKUP('Frais Forfaitaires'!$D277,Listes!$A$49:$E$55,2,FALSE))),IF('Frais Forfaitaires'!$E277&gt;Listes!$D$48,('Frais Forfaitaires'!$E277*(VLOOKUP('Frais Forfaitaires'!$D277,Listes!$A$49:$E$55,5,FALSE))),('Frais Forfaitaires'!$E277*(VLOOKUP('Frais Forfaitaires'!$D277,Listes!$A$49:$E$55,3,FALSE)))+(VLOOKUP('Frais Forfaitaires'!$D277,Listes!$A$49:$E$55,4,FALSE))))))</f>
        <v/>
      </c>
      <c r="L277" s="39" t="str">
        <f>IF($G277="","",IF($C277=Listes!$B$40,Listes!$I$37,IF($C277=Listes!$B$41,(VLOOKUP('Frais Forfaitaires'!$F277,Listes!$E$37:$F$42,2,FALSE)),IF($C277=Listes!$B$39,IF('Frais Forfaitaires'!$E277&lt;=Listes!$A$70,'Frais Forfaitaires'!$E277*Listes!$A$71,IF('Frais Forfaitaires'!$E277&gt;Listes!$D$70,'Frais Forfaitaires'!$E277*Listes!$D$71,(('Frais Forfaitaires'!$E277*Listes!$B$71)+Listes!$C$71)))))))</f>
        <v/>
      </c>
      <c r="M277" s="40" t="str">
        <f t="shared" si="10"/>
        <v/>
      </c>
      <c r="N277" s="125"/>
    </row>
    <row r="278" spans="1:14" ht="20.100000000000001" customHeight="1" x14ac:dyDescent="0.25">
      <c r="A278" s="27">
        <v>273</v>
      </c>
      <c r="B278" s="118"/>
      <c r="C278" s="118"/>
      <c r="D278" s="118"/>
      <c r="E278" s="118"/>
      <c r="F278" s="118"/>
      <c r="G278" s="50" t="str">
        <f>IF(C278="","",IF(C278="","",(VLOOKUP(C278,Listes!$B$37:$C$41,2,FALSE))))</f>
        <v/>
      </c>
      <c r="H278" s="118" t="str">
        <f t="shared" si="9"/>
        <v/>
      </c>
      <c r="I278" s="40" t="str">
        <f>IF(G278="","",IF(G278="","",(VLOOKUP(G278,Listes!$C$37:$D$41,2,FALSE))))</f>
        <v/>
      </c>
      <c r="J278" s="39" t="str">
        <f>IF($G278="","",IF($C278=Listes!$B$38,IF('Frais Forfaitaires'!$E278&lt;=Listes!$B$59,('Frais Forfaitaires'!$E278*(VLOOKUP('Frais Forfaitaires'!$D278,Listes!$A$60:$E$66,2,FALSE))),IF('Frais Forfaitaires'!$E278&gt;Listes!$E$59,('Frais Forfaitaires'!$E278*(VLOOKUP('Frais Forfaitaires'!$D278,Listes!$A$60:$E$66,5,FALSE))),('Frais Forfaitaires'!$E278*(VLOOKUP('Frais Forfaitaires'!$D278,Listes!$A$60:$E$66,3,FALSE)))+(VLOOKUP('Frais Forfaitaires'!$D278,Listes!$A$60:$E$66,4,FALSE))))))</f>
        <v/>
      </c>
      <c r="K278" s="39" t="str">
        <f>IF($G278="","",IF($C278=Listes!$B$37,IF('Frais Forfaitaires'!$E278&lt;=Listes!$B$48,('Frais Forfaitaires'!$E278*(VLOOKUP('Frais Forfaitaires'!$D278,Listes!$A$49:$E$55,2,FALSE))),IF('Frais Forfaitaires'!$E278&gt;Listes!$D$48,('Frais Forfaitaires'!$E278*(VLOOKUP('Frais Forfaitaires'!$D278,Listes!$A$49:$E$55,5,FALSE))),('Frais Forfaitaires'!$E278*(VLOOKUP('Frais Forfaitaires'!$D278,Listes!$A$49:$E$55,3,FALSE)))+(VLOOKUP('Frais Forfaitaires'!$D278,Listes!$A$49:$E$55,4,FALSE))))))</f>
        <v/>
      </c>
      <c r="L278" s="39" t="str">
        <f>IF($G278="","",IF($C278=Listes!$B$40,Listes!$I$37,IF($C278=Listes!$B$41,(VLOOKUP('Frais Forfaitaires'!$F278,Listes!$E$37:$F$42,2,FALSE)),IF($C278=Listes!$B$39,IF('Frais Forfaitaires'!$E278&lt;=Listes!$A$70,'Frais Forfaitaires'!$E278*Listes!$A$71,IF('Frais Forfaitaires'!$E278&gt;Listes!$D$70,'Frais Forfaitaires'!$E278*Listes!$D$71,(('Frais Forfaitaires'!$E278*Listes!$B$71)+Listes!$C$71)))))))</f>
        <v/>
      </c>
      <c r="M278" s="40" t="str">
        <f t="shared" si="10"/>
        <v/>
      </c>
      <c r="N278" s="125"/>
    </row>
    <row r="279" spans="1:14" ht="20.100000000000001" customHeight="1" x14ac:dyDescent="0.25">
      <c r="A279" s="27">
        <v>274</v>
      </c>
      <c r="B279" s="118"/>
      <c r="C279" s="118"/>
      <c r="D279" s="118"/>
      <c r="E279" s="118"/>
      <c r="F279" s="118"/>
      <c r="G279" s="50" t="str">
        <f>IF(C279="","",IF(C279="","",(VLOOKUP(C279,Listes!$B$37:$C$41,2,FALSE))))</f>
        <v/>
      </c>
      <c r="H279" s="118" t="str">
        <f t="shared" si="9"/>
        <v/>
      </c>
      <c r="I279" s="40" t="str">
        <f>IF(G279="","",IF(G279="","",(VLOOKUP(G279,Listes!$C$37:$D$41,2,FALSE))))</f>
        <v/>
      </c>
      <c r="J279" s="39" t="str">
        <f>IF($G279="","",IF($C279=Listes!$B$38,IF('Frais Forfaitaires'!$E279&lt;=Listes!$B$59,('Frais Forfaitaires'!$E279*(VLOOKUP('Frais Forfaitaires'!$D279,Listes!$A$60:$E$66,2,FALSE))),IF('Frais Forfaitaires'!$E279&gt;Listes!$E$59,('Frais Forfaitaires'!$E279*(VLOOKUP('Frais Forfaitaires'!$D279,Listes!$A$60:$E$66,5,FALSE))),('Frais Forfaitaires'!$E279*(VLOOKUP('Frais Forfaitaires'!$D279,Listes!$A$60:$E$66,3,FALSE)))+(VLOOKUP('Frais Forfaitaires'!$D279,Listes!$A$60:$E$66,4,FALSE))))))</f>
        <v/>
      </c>
      <c r="K279" s="39" t="str">
        <f>IF($G279="","",IF($C279=Listes!$B$37,IF('Frais Forfaitaires'!$E279&lt;=Listes!$B$48,('Frais Forfaitaires'!$E279*(VLOOKUP('Frais Forfaitaires'!$D279,Listes!$A$49:$E$55,2,FALSE))),IF('Frais Forfaitaires'!$E279&gt;Listes!$D$48,('Frais Forfaitaires'!$E279*(VLOOKUP('Frais Forfaitaires'!$D279,Listes!$A$49:$E$55,5,FALSE))),('Frais Forfaitaires'!$E279*(VLOOKUP('Frais Forfaitaires'!$D279,Listes!$A$49:$E$55,3,FALSE)))+(VLOOKUP('Frais Forfaitaires'!$D279,Listes!$A$49:$E$55,4,FALSE))))))</f>
        <v/>
      </c>
      <c r="L279" s="39" t="str">
        <f>IF($G279="","",IF($C279=Listes!$B$40,Listes!$I$37,IF($C279=Listes!$B$41,(VLOOKUP('Frais Forfaitaires'!$F279,Listes!$E$37:$F$42,2,FALSE)),IF($C279=Listes!$B$39,IF('Frais Forfaitaires'!$E279&lt;=Listes!$A$70,'Frais Forfaitaires'!$E279*Listes!$A$71,IF('Frais Forfaitaires'!$E279&gt;Listes!$D$70,'Frais Forfaitaires'!$E279*Listes!$D$71,(('Frais Forfaitaires'!$E279*Listes!$B$71)+Listes!$C$71)))))))</f>
        <v/>
      </c>
      <c r="M279" s="40" t="str">
        <f t="shared" si="10"/>
        <v/>
      </c>
      <c r="N279" s="125"/>
    </row>
    <row r="280" spans="1:14" ht="20.100000000000001" customHeight="1" x14ac:dyDescent="0.25">
      <c r="A280" s="27">
        <v>275</v>
      </c>
      <c r="B280" s="118"/>
      <c r="C280" s="118"/>
      <c r="D280" s="118"/>
      <c r="E280" s="118"/>
      <c r="F280" s="118"/>
      <c r="G280" s="50" t="str">
        <f>IF(C280="","",IF(C280="","",(VLOOKUP(C280,Listes!$B$37:$C$41,2,FALSE))))</f>
        <v/>
      </c>
      <c r="H280" s="118" t="str">
        <f t="shared" si="9"/>
        <v/>
      </c>
      <c r="I280" s="40" t="str">
        <f>IF(G280="","",IF(G280="","",(VLOOKUP(G280,Listes!$C$37:$D$41,2,FALSE))))</f>
        <v/>
      </c>
      <c r="J280" s="39" t="str">
        <f>IF($G280="","",IF($C280=Listes!$B$38,IF('Frais Forfaitaires'!$E280&lt;=Listes!$B$59,('Frais Forfaitaires'!$E280*(VLOOKUP('Frais Forfaitaires'!$D280,Listes!$A$60:$E$66,2,FALSE))),IF('Frais Forfaitaires'!$E280&gt;Listes!$E$59,('Frais Forfaitaires'!$E280*(VLOOKUP('Frais Forfaitaires'!$D280,Listes!$A$60:$E$66,5,FALSE))),('Frais Forfaitaires'!$E280*(VLOOKUP('Frais Forfaitaires'!$D280,Listes!$A$60:$E$66,3,FALSE)))+(VLOOKUP('Frais Forfaitaires'!$D280,Listes!$A$60:$E$66,4,FALSE))))))</f>
        <v/>
      </c>
      <c r="K280" s="39" t="str">
        <f>IF($G280="","",IF($C280=Listes!$B$37,IF('Frais Forfaitaires'!$E280&lt;=Listes!$B$48,('Frais Forfaitaires'!$E280*(VLOOKUP('Frais Forfaitaires'!$D280,Listes!$A$49:$E$55,2,FALSE))),IF('Frais Forfaitaires'!$E280&gt;Listes!$D$48,('Frais Forfaitaires'!$E280*(VLOOKUP('Frais Forfaitaires'!$D280,Listes!$A$49:$E$55,5,FALSE))),('Frais Forfaitaires'!$E280*(VLOOKUP('Frais Forfaitaires'!$D280,Listes!$A$49:$E$55,3,FALSE)))+(VLOOKUP('Frais Forfaitaires'!$D280,Listes!$A$49:$E$55,4,FALSE))))))</f>
        <v/>
      </c>
      <c r="L280" s="39" t="str">
        <f>IF($G280="","",IF($C280=Listes!$B$40,Listes!$I$37,IF($C280=Listes!$B$41,(VLOOKUP('Frais Forfaitaires'!$F280,Listes!$E$37:$F$42,2,FALSE)),IF($C280=Listes!$B$39,IF('Frais Forfaitaires'!$E280&lt;=Listes!$A$70,'Frais Forfaitaires'!$E280*Listes!$A$71,IF('Frais Forfaitaires'!$E280&gt;Listes!$D$70,'Frais Forfaitaires'!$E280*Listes!$D$71,(('Frais Forfaitaires'!$E280*Listes!$B$71)+Listes!$C$71)))))))</f>
        <v/>
      </c>
      <c r="M280" s="40" t="str">
        <f t="shared" si="10"/>
        <v/>
      </c>
      <c r="N280" s="125"/>
    </row>
    <row r="281" spans="1:14" ht="20.100000000000001" customHeight="1" x14ac:dyDescent="0.25">
      <c r="A281" s="27">
        <v>276</v>
      </c>
      <c r="B281" s="118"/>
      <c r="C281" s="118"/>
      <c r="D281" s="118"/>
      <c r="E281" s="118"/>
      <c r="F281" s="118"/>
      <c r="G281" s="50" t="str">
        <f>IF(C281="","",IF(C281="","",(VLOOKUP(C281,Listes!$B$37:$C$41,2,FALSE))))</f>
        <v/>
      </c>
      <c r="H281" s="118" t="str">
        <f t="shared" si="9"/>
        <v/>
      </c>
      <c r="I281" s="40" t="str">
        <f>IF(G281="","",IF(G281="","",(VLOOKUP(G281,Listes!$C$37:$D$41,2,FALSE))))</f>
        <v/>
      </c>
      <c r="J281" s="39" t="str">
        <f>IF($G281="","",IF($C281=Listes!$B$38,IF('Frais Forfaitaires'!$E281&lt;=Listes!$B$59,('Frais Forfaitaires'!$E281*(VLOOKUP('Frais Forfaitaires'!$D281,Listes!$A$60:$E$66,2,FALSE))),IF('Frais Forfaitaires'!$E281&gt;Listes!$E$59,('Frais Forfaitaires'!$E281*(VLOOKUP('Frais Forfaitaires'!$D281,Listes!$A$60:$E$66,5,FALSE))),('Frais Forfaitaires'!$E281*(VLOOKUP('Frais Forfaitaires'!$D281,Listes!$A$60:$E$66,3,FALSE)))+(VLOOKUP('Frais Forfaitaires'!$D281,Listes!$A$60:$E$66,4,FALSE))))))</f>
        <v/>
      </c>
      <c r="K281" s="39" t="str">
        <f>IF($G281="","",IF($C281=Listes!$B$37,IF('Frais Forfaitaires'!$E281&lt;=Listes!$B$48,('Frais Forfaitaires'!$E281*(VLOOKUP('Frais Forfaitaires'!$D281,Listes!$A$49:$E$55,2,FALSE))),IF('Frais Forfaitaires'!$E281&gt;Listes!$D$48,('Frais Forfaitaires'!$E281*(VLOOKUP('Frais Forfaitaires'!$D281,Listes!$A$49:$E$55,5,FALSE))),('Frais Forfaitaires'!$E281*(VLOOKUP('Frais Forfaitaires'!$D281,Listes!$A$49:$E$55,3,FALSE)))+(VLOOKUP('Frais Forfaitaires'!$D281,Listes!$A$49:$E$55,4,FALSE))))))</f>
        <v/>
      </c>
      <c r="L281" s="39" t="str">
        <f>IF($G281="","",IF($C281=Listes!$B$40,Listes!$I$37,IF($C281=Listes!$B$41,(VLOOKUP('Frais Forfaitaires'!$F281,Listes!$E$37:$F$42,2,FALSE)),IF($C281=Listes!$B$39,IF('Frais Forfaitaires'!$E281&lt;=Listes!$A$70,'Frais Forfaitaires'!$E281*Listes!$A$71,IF('Frais Forfaitaires'!$E281&gt;Listes!$D$70,'Frais Forfaitaires'!$E281*Listes!$D$71,(('Frais Forfaitaires'!$E281*Listes!$B$71)+Listes!$C$71)))))))</f>
        <v/>
      </c>
      <c r="M281" s="40" t="str">
        <f t="shared" si="10"/>
        <v/>
      </c>
      <c r="N281" s="125"/>
    </row>
    <row r="282" spans="1:14" ht="20.100000000000001" customHeight="1" x14ac:dyDescent="0.25">
      <c r="A282" s="27">
        <v>277</v>
      </c>
      <c r="B282" s="118"/>
      <c r="C282" s="118"/>
      <c r="D282" s="118"/>
      <c r="E282" s="118"/>
      <c r="F282" s="118"/>
      <c r="G282" s="50" t="str">
        <f>IF(C282="","",IF(C282="","",(VLOOKUP(C282,Listes!$B$37:$C$41,2,FALSE))))</f>
        <v/>
      </c>
      <c r="H282" s="118" t="str">
        <f t="shared" si="9"/>
        <v/>
      </c>
      <c r="I282" s="40" t="str">
        <f>IF(G282="","",IF(G282="","",(VLOOKUP(G282,Listes!$C$37:$D$41,2,FALSE))))</f>
        <v/>
      </c>
      <c r="J282" s="39" t="str">
        <f>IF($G282="","",IF($C282=Listes!$B$38,IF('Frais Forfaitaires'!$E282&lt;=Listes!$B$59,('Frais Forfaitaires'!$E282*(VLOOKUP('Frais Forfaitaires'!$D282,Listes!$A$60:$E$66,2,FALSE))),IF('Frais Forfaitaires'!$E282&gt;Listes!$E$59,('Frais Forfaitaires'!$E282*(VLOOKUP('Frais Forfaitaires'!$D282,Listes!$A$60:$E$66,5,FALSE))),('Frais Forfaitaires'!$E282*(VLOOKUP('Frais Forfaitaires'!$D282,Listes!$A$60:$E$66,3,FALSE)))+(VLOOKUP('Frais Forfaitaires'!$D282,Listes!$A$60:$E$66,4,FALSE))))))</f>
        <v/>
      </c>
      <c r="K282" s="39" t="str">
        <f>IF($G282="","",IF($C282=Listes!$B$37,IF('Frais Forfaitaires'!$E282&lt;=Listes!$B$48,('Frais Forfaitaires'!$E282*(VLOOKUP('Frais Forfaitaires'!$D282,Listes!$A$49:$E$55,2,FALSE))),IF('Frais Forfaitaires'!$E282&gt;Listes!$D$48,('Frais Forfaitaires'!$E282*(VLOOKUP('Frais Forfaitaires'!$D282,Listes!$A$49:$E$55,5,FALSE))),('Frais Forfaitaires'!$E282*(VLOOKUP('Frais Forfaitaires'!$D282,Listes!$A$49:$E$55,3,FALSE)))+(VLOOKUP('Frais Forfaitaires'!$D282,Listes!$A$49:$E$55,4,FALSE))))))</f>
        <v/>
      </c>
      <c r="L282" s="39" t="str">
        <f>IF($G282="","",IF($C282=Listes!$B$40,Listes!$I$37,IF($C282=Listes!$B$41,(VLOOKUP('Frais Forfaitaires'!$F282,Listes!$E$37:$F$42,2,FALSE)),IF($C282=Listes!$B$39,IF('Frais Forfaitaires'!$E282&lt;=Listes!$A$70,'Frais Forfaitaires'!$E282*Listes!$A$71,IF('Frais Forfaitaires'!$E282&gt;Listes!$D$70,'Frais Forfaitaires'!$E282*Listes!$D$71,(('Frais Forfaitaires'!$E282*Listes!$B$71)+Listes!$C$71)))))))</f>
        <v/>
      </c>
      <c r="M282" s="40" t="str">
        <f t="shared" si="10"/>
        <v/>
      </c>
      <c r="N282" s="125"/>
    </row>
    <row r="283" spans="1:14" ht="20.100000000000001" customHeight="1" x14ac:dyDescent="0.25">
      <c r="A283" s="27">
        <v>278</v>
      </c>
      <c r="B283" s="118"/>
      <c r="C283" s="118"/>
      <c r="D283" s="118"/>
      <c r="E283" s="118"/>
      <c r="F283" s="118"/>
      <c r="G283" s="50" t="str">
        <f>IF(C283="","",IF(C283="","",(VLOOKUP(C283,Listes!$B$37:$C$41,2,FALSE))))</f>
        <v/>
      </c>
      <c r="H283" s="118" t="str">
        <f t="shared" si="9"/>
        <v/>
      </c>
      <c r="I283" s="40" t="str">
        <f>IF(G283="","",IF(G283="","",(VLOOKUP(G283,Listes!$C$37:$D$41,2,FALSE))))</f>
        <v/>
      </c>
      <c r="J283" s="39" t="str">
        <f>IF($G283="","",IF($C283=Listes!$B$38,IF('Frais Forfaitaires'!$E283&lt;=Listes!$B$59,('Frais Forfaitaires'!$E283*(VLOOKUP('Frais Forfaitaires'!$D283,Listes!$A$60:$E$66,2,FALSE))),IF('Frais Forfaitaires'!$E283&gt;Listes!$E$59,('Frais Forfaitaires'!$E283*(VLOOKUP('Frais Forfaitaires'!$D283,Listes!$A$60:$E$66,5,FALSE))),('Frais Forfaitaires'!$E283*(VLOOKUP('Frais Forfaitaires'!$D283,Listes!$A$60:$E$66,3,FALSE)))+(VLOOKUP('Frais Forfaitaires'!$D283,Listes!$A$60:$E$66,4,FALSE))))))</f>
        <v/>
      </c>
      <c r="K283" s="39" t="str">
        <f>IF($G283="","",IF($C283=Listes!$B$37,IF('Frais Forfaitaires'!$E283&lt;=Listes!$B$48,('Frais Forfaitaires'!$E283*(VLOOKUP('Frais Forfaitaires'!$D283,Listes!$A$49:$E$55,2,FALSE))),IF('Frais Forfaitaires'!$E283&gt;Listes!$D$48,('Frais Forfaitaires'!$E283*(VLOOKUP('Frais Forfaitaires'!$D283,Listes!$A$49:$E$55,5,FALSE))),('Frais Forfaitaires'!$E283*(VLOOKUP('Frais Forfaitaires'!$D283,Listes!$A$49:$E$55,3,FALSE)))+(VLOOKUP('Frais Forfaitaires'!$D283,Listes!$A$49:$E$55,4,FALSE))))))</f>
        <v/>
      </c>
      <c r="L283" s="39" t="str">
        <f>IF($G283="","",IF($C283=Listes!$B$40,Listes!$I$37,IF($C283=Listes!$B$41,(VLOOKUP('Frais Forfaitaires'!$F283,Listes!$E$37:$F$42,2,FALSE)),IF($C283=Listes!$B$39,IF('Frais Forfaitaires'!$E283&lt;=Listes!$A$70,'Frais Forfaitaires'!$E283*Listes!$A$71,IF('Frais Forfaitaires'!$E283&gt;Listes!$D$70,'Frais Forfaitaires'!$E283*Listes!$D$71,(('Frais Forfaitaires'!$E283*Listes!$B$71)+Listes!$C$71)))))))</f>
        <v/>
      </c>
      <c r="M283" s="40" t="str">
        <f t="shared" si="10"/>
        <v/>
      </c>
      <c r="N283" s="125"/>
    </row>
    <row r="284" spans="1:14" ht="20.100000000000001" customHeight="1" x14ac:dyDescent="0.25">
      <c r="A284" s="27">
        <v>279</v>
      </c>
      <c r="B284" s="118"/>
      <c r="C284" s="118"/>
      <c r="D284" s="118"/>
      <c r="E284" s="118"/>
      <c r="F284" s="118"/>
      <c r="G284" s="50" t="str">
        <f>IF(C284="","",IF(C284="","",(VLOOKUP(C284,Listes!$B$37:$C$41,2,FALSE))))</f>
        <v/>
      </c>
      <c r="H284" s="118" t="str">
        <f t="shared" si="9"/>
        <v/>
      </c>
      <c r="I284" s="40" t="str">
        <f>IF(G284="","",IF(G284="","",(VLOOKUP(G284,Listes!$C$37:$D$41,2,FALSE))))</f>
        <v/>
      </c>
      <c r="J284" s="39" t="str">
        <f>IF($G284="","",IF($C284=Listes!$B$38,IF('Frais Forfaitaires'!$E284&lt;=Listes!$B$59,('Frais Forfaitaires'!$E284*(VLOOKUP('Frais Forfaitaires'!$D284,Listes!$A$60:$E$66,2,FALSE))),IF('Frais Forfaitaires'!$E284&gt;Listes!$E$59,('Frais Forfaitaires'!$E284*(VLOOKUP('Frais Forfaitaires'!$D284,Listes!$A$60:$E$66,5,FALSE))),('Frais Forfaitaires'!$E284*(VLOOKUP('Frais Forfaitaires'!$D284,Listes!$A$60:$E$66,3,FALSE)))+(VLOOKUP('Frais Forfaitaires'!$D284,Listes!$A$60:$E$66,4,FALSE))))))</f>
        <v/>
      </c>
      <c r="K284" s="39" t="str">
        <f>IF($G284="","",IF($C284=Listes!$B$37,IF('Frais Forfaitaires'!$E284&lt;=Listes!$B$48,('Frais Forfaitaires'!$E284*(VLOOKUP('Frais Forfaitaires'!$D284,Listes!$A$49:$E$55,2,FALSE))),IF('Frais Forfaitaires'!$E284&gt;Listes!$D$48,('Frais Forfaitaires'!$E284*(VLOOKUP('Frais Forfaitaires'!$D284,Listes!$A$49:$E$55,5,FALSE))),('Frais Forfaitaires'!$E284*(VLOOKUP('Frais Forfaitaires'!$D284,Listes!$A$49:$E$55,3,FALSE)))+(VLOOKUP('Frais Forfaitaires'!$D284,Listes!$A$49:$E$55,4,FALSE))))))</f>
        <v/>
      </c>
      <c r="L284" s="39" t="str">
        <f>IF($G284="","",IF($C284=Listes!$B$40,Listes!$I$37,IF($C284=Listes!$B$41,(VLOOKUP('Frais Forfaitaires'!$F284,Listes!$E$37:$F$42,2,FALSE)),IF($C284=Listes!$B$39,IF('Frais Forfaitaires'!$E284&lt;=Listes!$A$70,'Frais Forfaitaires'!$E284*Listes!$A$71,IF('Frais Forfaitaires'!$E284&gt;Listes!$D$70,'Frais Forfaitaires'!$E284*Listes!$D$71,(('Frais Forfaitaires'!$E284*Listes!$B$71)+Listes!$C$71)))))))</f>
        <v/>
      </c>
      <c r="M284" s="40" t="str">
        <f t="shared" si="10"/>
        <v/>
      </c>
      <c r="N284" s="125"/>
    </row>
    <row r="285" spans="1:14" ht="20.100000000000001" customHeight="1" x14ac:dyDescent="0.25">
      <c r="A285" s="27">
        <v>280</v>
      </c>
      <c r="B285" s="118"/>
      <c r="C285" s="118"/>
      <c r="D285" s="118"/>
      <c r="E285" s="118"/>
      <c r="F285" s="118"/>
      <c r="G285" s="50" t="str">
        <f>IF(C285="","",IF(C285="","",(VLOOKUP(C285,Listes!$B$37:$C$41,2,FALSE))))</f>
        <v/>
      </c>
      <c r="H285" s="118" t="str">
        <f t="shared" si="9"/>
        <v/>
      </c>
      <c r="I285" s="40" t="str">
        <f>IF(G285="","",IF(G285="","",(VLOOKUP(G285,Listes!$C$37:$D$41,2,FALSE))))</f>
        <v/>
      </c>
      <c r="J285" s="39" t="str">
        <f>IF($G285="","",IF($C285=Listes!$B$38,IF('Frais Forfaitaires'!$E285&lt;=Listes!$B$59,('Frais Forfaitaires'!$E285*(VLOOKUP('Frais Forfaitaires'!$D285,Listes!$A$60:$E$66,2,FALSE))),IF('Frais Forfaitaires'!$E285&gt;Listes!$E$59,('Frais Forfaitaires'!$E285*(VLOOKUP('Frais Forfaitaires'!$D285,Listes!$A$60:$E$66,5,FALSE))),('Frais Forfaitaires'!$E285*(VLOOKUP('Frais Forfaitaires'!$D285,Listes!$A$60:$E$66,3,FALSE)))+(VLOOKUP('Frais Forfaitaires'!$D285,Listes!$A$60:$E$66,4,FALSE))))))</f>
        <v/>
      </c>
      <c r="K285" s="39" t="str">
        <f>IF($G285="","",IF($C285=Listes!$B$37,IF('Frais Forfaitaires'!$E285&lt;=Listes!$B$48,('Frais Forfaitaires'!$E285*(VLOOKUP('Frais Forfaitaires'!$D285,Listes!$A$49:$E$55,2,FALSE))),IF('Frais Forfaitaires'!$E285&gt;Listes!$D$48,('Frais Forfaitaires'!$E285*(VLOOKUP('Frais Forfaitaires'!$D285,Listes!$A$49:$E$55,5,FALSE))),('Frais Forfaitaires'!$E285*(VLOOKUP('Frais Forfaitaires'!$D285,Listes!$A$49:$E$55,3,FALSE)))+(VLOOKUP('Frais Forfaitaires'!$D285,Listes!$A$49:$E$55,4,FALSE))))))</f>
        <v/>
      </c>
      <c r="L285" s="39" t="str">
        <f>IF($G285="","",IF($C285=Listes!$B$40,Listes!$I$37,IF($C285=Listes!$B$41,(VLOOKUP('Frais Forfaitaires'!$F285,Listes!$E$37:$F$42,2,FALSE)),IF($C285=Listes!$B$39,IF('Frais Forfaitaires'!$E285&lt;=Listes!$A$70,'Frais Forfaitaires'!$E285*Listes!$A$71,IF('Frais Forfaitaires'!$E285&gt;Listes!$D$70,'Frais Forfaitaires'!$E285*Listes!$D$71,(('Frais Forfaitaires'!$E285*Listes!$B$71)+Listes!$C$71)))))))</f>
        <v/>
      </c>
      <c r="M285" s="40" t="str">
        <f t="shared" si="10"/>
        <v/>
      </c>
      <c r="N285" s="125"/>
    </row>
    <row r="286" spans="1:14" ht="20.100000000000001" customHeight="1" x14ac:dyDescent="0.25">
      <c r="A286" s="27">
        <v>281</v>
      </c>
      <c r="B286" s="118"/>
      <c r="C286" s="118"/>
      <c r="D286" s="118"/>
      <c r="E286" s="118"/>
      <c r="F286" s="118"/>
      <c r="G286" s="50" t="str">
        <f>IF(C286="","",IF(C286="","",(VLOOKUP(C286,Listes!$B$37:$C$41,2,FALSE))))</f>
        <v/>
      </c>
      <c r="H286" s="118" t="str">
        <f t="shared" si="9"/>
        <v/>
      </c>
      <c r="I286" s="40" t="str">
        <f>IF(G286="","",IF(G286="","",(VLOOKUP(G286,Listes!$C$37:$D$41,2,FALSE))))</f>
        <v/>
      </c>
      <c r="J286" s="39" t="str">
        <f>IF($G286="","",IF($C286=Listes!$B$38,IF('Frais Forfaitaires'!$E286&lt;=Listes!$B$59,('Frais Forfaitaires'!$E286*(VLOOKUP('Frais Forfaitaires'!$D286,Listes!$A$60:$E$66,2,FALSE))),IF('Frais Forfaitaires'!$E286&gt;Listes!$E$59,('Frais Forfaitaires'!$E286*(VLOOKUP('Frais Forfaitaires'!$D286,Listes!$A$60:$E$66,5,FALSE))),('Frais Forfaitaires'!$E286*(VLOOKUP('Frais Forfaitaires'!$D286,Listes!$A$60:$E$66,3,FALSE)))+(VLOOKUP('Frais Forfaitaires'!$D286,Listes!$A$60:$E$66,4,FALSE))))))</f>
        <v/>
      </c>
      <c r="K286" s="39" t="str">
        <f>IF($G286="","",IF($C286=Listes!$B$37,IF('Frais Forfaitaires'!$E286&lt;=Listes!$B$48,('Frais Forfaitaires'!$E286*(VLOOKUP('Frais Forfaitaires'!$D286,Listes!$A$49:$E$55,2,FALSE))),IF('Frais Forfaitaires'!$E286&gt;Listes!$D$48,('Frais Forfaitaires'!$E286*(VLOOKUP('Frais Forfaitaires'!$D286,Listes!$A$49:$E$55,5,FALSE))),('Frais Forfaitaires'!$E286*(VLOOKUP('Frais Forfaitaires'!$D286,Listes!$A$49:$E$55,3,FALSE)))+(VLOOKUP('Frais Forfaitaires'!$D286,Listes!$A$49:$E$55,4,FALSE))))))</f>
        <v/>
      </c>
      <c r="L286" s="39" t="str">
        <f>IF($G286="","",IF($C286=Listes!$B$40,Listes!$I$37,IF($C286=Listes!$B$41,(VLOOKUP('Frais Forfaitaires'!$F286,Listes!$E$37:$F$42,2,FALSE)),IF($C286=Listes!$B$39,IF('Frais Forfaitaires'!$E286&lt;=Listes!$A$70,'Frais Forfaitaires'!$E286*Listes!$A$71,IF('Frais Forfaitaires'!$E286&gt;Listes!$D$70,'Frais Forfaitaires'!$E286*Listes!$D$71,(('Frais Forfaitaires'!$E286*Listes!$B$71)+Listes!$C$71)))))))</f>
        <v/>
      </c>
      <c r="M286" s="40" t="str">
        <f t="shared" si="10"/>
        <v/>
      </c>
      <c r="N286" s="125"/>
    </row>
    <row r="287" spans="1:14" ht="20.100000000000001" customHeight="1" x14ac:dyDescent="0.25">
      <c r="A287" s="27">
        <v>282</v>
      </c>
      <c r="B287" s="118"/>
      <c r="C287" s="118"/>
      <c r="D287" s="118"/>
      <c r="E287" s="118"/>
      <c r="F287" s="118"/>
      <c r="G287" s="50" t="str">
        <f>IF(C287="","",IF(C287="","",(VLOOKUP(C287,Listes!$B$37:$C$41,2,FALSE))))</f>
        <v/>
      </c>
      <c r="H287" s="118" t="str">
        <f t="shared" si="9"/>
        <v/>
      </c>
      <c r="I287" s="40" t="str">
        <f>IF(G287="","",IF(G287="","",(VLOOKUP(G287,Listes!$C$37:$D$41,2,FALSE))))</f>
        <v/>
      </c>
      <c r="J287" s="39" t="str">
        <f>IF($G287="","",IF($C287=Listes!$B$38,IF('Frais Forfaitaires'!$E287&lt;=Listes!$B$59,('Frais Forfaitaires'!$E287*(VLOOKUP('Frais Forfaitaires'!$D287,Listes!$A$60:$E$66,2,FALSE))),IF('Frais Forfaitaires'!$E287&gt;Listes!$E$59,('Frais Forfaitaires'!$E287*(VLOOKUP('Frais Forfaitaires'!$D287,Listes!$A$60:$E$66,5,FALSE))),('Frais Forfaitaires'!$E287*(VLOOKUP('Frais Forfaitaires'!$D287,Listes!$A$60:$E$66,3,FALSE)))+(VLOOKUP('Frais Forfaitaires'!$D287,Listes!$A$60:$E$66,4,FALSE))))))</f>
        <v/>
      </c>
      <c r="K287" s="39" t="str">
        <f>IF($G287="","",IF($C287=Listes!$B$37,IF('Frais Forfaitaires'!$E287&lt;=Listes!$B$48,('Frais Forfaitaires'!$E287*(VLOOKUP('Frais Forfaitaires'!$D287,Listes!$A$49:$E$55,2,FALSE))),IF('Frais Forfaitaires'!$E287&gt;Listes!$D$48,('Frais Forfaitaires'!$E287*(VLOOKUP('Frais Forfaitaires'!$D287,Listes!$A$49:$E$55,5,FALSE))),('Frais Forfaitaires'!$E287*(VLOOKUP('Frais Forfaitaires'!$D287,Listes!$A$49:$E$55,3,FALSE)))+(VLOOKUP('Frais Forfaitaires'!$D287,Listes!$A$49:$E$55,4,FALSE))))))</f>
        <v/>
      </c>
      <c r="L287" s="39" t="str">
        <f>IF($G287="","",IF($C287=Listes!$B$40,Listes!$I$37,IF($C287=Listes!$B$41,(VLOOKUP('Frais Forfaitaires'!$F287,Listes!$E$37:$F$42,2,FALSE)),IF($C287=Listes!$B$39,IF('Frais Forfaitaires'!$E287&lt;=Listes!$A$70,'Frais Forfaitaires'!$E287*Listes!$A$71,IF('Frais Forfaitaires'!$E287&gt;Listes!$D$70,'Frais Forfaitaires'!$E287*Listes!$D$71,(('Frais Forfaitaires'!$E287*Listes!$B$71)+Listes!$C$71)))))))</f>
        <v/>
      </c>
      <c r="M287" s="40" t="str">
        <f t="shared" si="10"/>
        <v/>
      </c>
      <c r="N287" s="125"/>
    </row>
    <row r="288" spans="1:14" ht="20.100000000000001" customHeight="1" x14ac:dyDescent="0.25">
      <c r="A288" s="27">
        <v>283</v>
      </c>
      <c r="B288" s="118"/>
      <c r="C288" s="118"/>
      <c r="D288" s="118"/>
      <c r="E288" s="118"/>
      <c r="F288" s="118"/>
      <c r="G288" s="50" t="str">
        <f>IF(C288="","",IF(C288="","",(VLOOKUP(C288,Listes!$B$37:$C$41,2,FALSE))))</f>
        <v/>
      </c>
      <c r="H288" s="118" t="str">
        <f t="shared" si="9"/>
        <v/>
      </c>
      <c r="I288" s="40" t="str">
        <f>IF(G288="","",IF(G288="","",(VLOOKUP(G288,Listes!$C$37:$D$41,2,FALSE))))</f>
        <v/>
      </c>
      <c r="J288" s="39" t="str">
        <f>IF($G288="","",IF($C288=Listes!$B$38,IF('Frais Forfaitaires'!$E288&lt;=Listes!$B$59,('Frais Forfaitaires'!$E288*(VLOOKUP('Frais Forfaitaires'!$D288,Listes!$A$60:$E$66,2,FALSE))),IF('Frais Forfaitaires'!$E288&gt;Listes!$E$59,('Frais Forfaitaires'!$E288*(VLOOKUP('Frais Forfaitaires'!$D288,Listes!$A$60:$E$66,5,FALSE))),('Frais Forfaitaires'!$E288*(VLOOKUP('Frais Forfaitaires'!$D288,Listes!$A$60:$E$66,3,FALSE)))+(VLOOKUP('Frais Forfaitaires'!$D288,Listes!$A$60:$E$66,4,FALSE))))))</f>
        <v/>
      </c>
      <c r="K288" s="39" t="str">
        <f>IF($G288="","",IF($C288=Listes!$B$37,IF('Frais Forfaitaires'!$E288&lt;=Listes!$B$48,('Frais Forfaitaires'!$E288*(VLOOKUP('Frais Forfaitaires'!$D288,Listes!$A$49:$E$55,2,FALSE))),IF('Frais Forfaitaires'!$E288&gt;Listes!$D$48,('Frais Forfaitaires'!$E288*(VLOOKUP('Frais Forfaitaires'!$D288,Listes!$A$49:$E$55,5,FALSE))),('Frais Forfaitaires'!$E288*(VLOOKUP('Frais Forfaitaires'!$D288,Listes!$A$49:$E$55,3,FALSE)))+(VLOOKUP('Frais Forfaitaires'!$D288,Listes!$A$49:$E$55,4,FALSE))))))</f>
        <v/>
      </c>
      <c r="L288" s="39" t="str">
        <f>IF($G288="","",IF($C288=Listes!$B$40,Listes!$I$37,IF($C288=Listes!$B$41,(VLOOKUP('Frais Forfaitaires'!$F288,Listes!$E$37:$F$42,2,FALSE)),IF($C288=Listes!$B$39,IF('Frais Forfaitaires'!$E288&lt;=Listes!$A$70,'Frais Forfaitaires'!$E288*Listes!$A$71,IF('Frais Forfaitaires'!$E288&gt;Listes!$D$70,'Frais Forfaitaires'!$E288*Listes!$D$71,(('Frais Forfaitaires'!$E288*Listes!$B$71)+Listes!$C$71)))))))</f>
        <v/>
      </c>
      <c r="M288" s="40" t="str">
        <f t="shared" si="10"/>
        <v/>
      </c>
      <c r="N288" s="125"/>
    </row>
    <row r="289" spans="1:14" ht="20.100000000000001" customHeight="1" x14ac:dyDescent="0.25">
      <c r="A289" s="27">
        <v>284</v>
      </c>
      <c r="B289" s="118"/>
      <c r="C289" s="118"/>
      <c r="D289" s="118"/>
      <c r="E289" s="118"/>
      <c r="F289" s="118"/>
      <c r="G289" s="50" t="str">
        <f>IF(C289="","",IF(C289="","",(VLOOKUP(C289,Listes!$B$37:$C$41,2,FALSE))))</f>
        <v/>
      </c>
      <c r="H289" s="118" t="str">
        <f t="shared" si="9"/>
        <v/>
      </c>
      <c r="I289" s="40" t="str">
        <f>IF(G289="","",IF(G289="","",(VLOOKUP(G289,Listes!$C$37:$D$41,2,FALSE))))</f>
        <v/>
      </c>
      <c r="J289" s="39" t="str">
        <f>IF($G289="","",IF($C289=Listes!$B$38,IF('Frais Forfaitaires'!$E289&lt;=Listes!$B$59,('Frais Forfaitaires'!$E289*(VLOOKUP('Frais Forfaitaires'!$D289,Listes!$A$60:$E$66,2,FALSE))),IF('Frais Forfaitaires'!$E289&gt;Listes!$E$59,('Frais Forfaitaires'!$E289*(VLOOKUP('Frais Forfaitaires'!$D289,Listes!$A$60:$E$66,5,FALSE))),('Frais Forfaitaires'!$E289*(VLOOKUP('Frais Forfaitaires'!$D289,Listes!$A$60:$E$66,3,FALSE)))+(VLOOKUP('Frais Forfaitaires'!$D289,Listes!$A$60:$E$66,4,FALSE))))))</f>
        <v/>
      </c>
      <c r="K289" s="39" t="str">
        <f>IF($G289="","",IF($C289=Listes!$B$37,IF('Frais Forfaitaires'!$E289&lt;=Listes!$B$48,('Frais Forfaitaires'!$E289*(VLOOKUP('Frais Forfaitaires'!$D289,Listes!$A$49:$E$55,2,FALSE))),IF('Frais Forfaitaires'!$E289&gt;Listes!$D$48,('Frais Forfaitaires'!$E289*(VLOOKUP('Frais Forfaitaires'!$D289,Listes!$A$49:$E$55,5,FALSE))),('Frais Forfaitaires'!$E289*(VLOOKUP('Frais Forfaitaires'!$D289,Listes!$A$49:$E$55,3,FALSE)))+(VLOOKUP('Frais Forfaitaires'!$D289,Listes!$A$49:$E$55,4,FALSE))))))</f>
        <v/>
      </c>
      <c r="L289" s="39" t="str">
        <f>IF($G289="","",IF($C289=Listes!$B$40,Listes!$I$37,IF($C289=Listes!$B$41,(VLOOKUP('Frais Forfaitaires'!$F289,Listes!$E$37:$F$42,2,FALSE)),IF($C289=Listes!$B$39,IF('Frais Forfaitaires'!$E289&lt;=Listes!$A$70,'Frais Forfaitaires'!$E289*Listes!$A$71,IF('Frais Forfaitaires'!$E289&gt;Listes!$D$70,'Frais Forfaitaires'!$E289*Listes!$D$71,(('Frais Forfaitaires'!$E289*Listes!$B$71)+Listes!$C$71)))))))</f>
        <v/>
      </c>
      <c r="M289" s="40" t="str">
        <f t="shared" si="10"/>
        <v/>
      </c>
      <c r="N289" s="125"/>
    </row>
    <row r="290" spans="1:14" ht="20.100000000000001" customHeight="1" x14ac:dyDescent="0.25">
      <c r="A290" s="27">
        <v>285</v>
      </c>
      <c r="B290" s="118"/>
      <c r="C290" s="118"/>
      <c r="D290" s="118"/>
      <c r="E290" s="118"/>
      <c r="F290" s="118"/>
      <c r="G290" s="50" t="str">
        <f>IF(C290="","",IF(C290="","",(VLOOKUP(C290,Listes!$B$37:$C$41,2,FALSE))))</f>
        <v/>
      </c>
      <c r="H290" s="118" t="str">
        <f t="shared" si="9"/>
        <v/>
      </c>
      <c r="I290" s="40" t="str">
        <f>IF(G290="","",IF(G290="","",(VLOOKUP(G290,Listes!$C$37:$D$41,2,FALSE))))</f>
        <v/>
      </c>
      <c r="J290" s="39" t="str">
        <f>IF($G290="","",IF($C290=Listes!$B$38,IF('Frais Forfaitaires'!$E290&lt;=Listes!$B$59,('Frais Forfaitaires'!$E290*(VLOOKUP('Frais Forfaitaires'!$D290,Listes!$A$60:$E$66,2,FALSE))),IF('Frais Forfaitaires'!$E290&gt;Listes!$E$59,('Frais Forfaitaires'!$E290*(VLOOKUP('Frais Forfaitaires'!$D290,Listes!$A$60:$E$66,5,FALSE))),('Frais Forfaitaires'!$E290*(VLOOKUP('Frais Forfaitaires'!$D290,Listes!$A$60:$E$66,3,FALSE)))+(VLOOKUP('Frais Forfaitaires'!$D290,Listes!$A$60:$E$66,4,FALSE))))))</f>
        <v/>
      </c>
      <c r="K290" s="39" t="str">
        <f>IF($G290="","",IF($C290=Listes!$B$37,IF('Frais Forfaitaires'!$E290&lt;=Listes!$B$48,('Frais Forfaitaires'!$E290*(VLOOKUP('Frais Forfaitaires'!$D290,Listes!$A$49:$E$55,2,FALSE))),IF('Frais Forfaitaires'!$E290&gt;Listes!$D$48,('Frais Forfaitaires'!$E290*(VLOOKUP('Frais Forfaitaires'!$D290,Listes!$A$49:$E$55,5,FALSE))),('Frais Forfaitaires'!$E290*(VLOOKUP('Frais Forfaitaires'!$D290,Listes!$A$49:$E$55,3,FALSE)))+(VLOOKUP('Frais Forfaitaires'!$D290,Listes!$A$49:$E$55,4,FALSE))))))</f>
        <v/>
      </c>
      <c r="L290" s="39" t="str">
        <f>IF($G290="","",IF($C290=Listes!$B$40,Listes!$I$37,IF($C290=Listes!$B$41,(VLOOKUP('Frais Forfaitaires'!$F290,Listes!$E$37:$F$42,2,FALSE)),IF($C290=Listes!$B$39,IF('Frais Forfaitaires'!$E290&lt;=Listes!$A$70,'Frais Forfaitaires'!$E290*Listes!$A$71,IF('Frais Forfaitaires'!$E290&gt;Listes!$D$70,'Frais Forfaitaires'!$E290*Listes!$D$71,(('Frais Forfaitaires'!$E290*Listes!$B$71)+Listes!$C$71)))))))</f>
        <v/>
      </c>
      <c r="M290" s="40" t="str">
        <f t="shared" si="10"/>
        <v/>
      </c>
      <c r="N290" s="125"/>
    </row>
    <row r="291" spans="1:14" ht="20.100000000000001" customHeight="1" x14ac:dyDescent="0.25">
      <c r="A291" s="27">
        <v>286</v>
      </c>
      <c r="B291" s="118"/>
      <c r="C291" s="118"/>
      <c r="D291" s="118"/>
      <c r="E291" s="118"/>
      <c r="F291" s="118"/>
      <c r="G291" s="50" t="str">
        <f>IF(C291="","",IF(C291="","",(VLOOKUP(C291,Listes!$B$37:$C$41,2,FALSE))))</f>
        <v/>
      </c>
      <c r="H291" s="118" t="str">
        <f t="shared" si="9"/>
        <v/>
      </c>
      <c r="I291" s="40" t="str">
        <f>IF(G291="","",IF(G291="","",(VLOOKUP(G291,Listes!$C$37:$D$41,2,FALSE))))</f>
        <v/>
      </c>
      <c r="J291" s="39" t="str">
        <f>IF($G291="","",IF($C291=Listes!$B$38,IF('Frais Forfaitaires'!$E291&lt;=Listes!$B$59,('Frais Forfaitaires'!$E291*(VLOOKUP('Frais Forfaitaires'!$D291,Listes!$A$60:$E$66,2,FALSE))),IF('Frais Forfaitaires'!$E291&gt;Listes!$E$59,('Frais Forfaitaires'!$E291*(VLOOKUP('Frais Forfaitaires'!$D291,Listes!$A$60:$E$66,5,FALSE))),('Frais Forfaitaires'!$E291*(VLOOKUP('Frais Forfaitaires'!$D291,Listes!$A$60:$E$66,3,FALSE)))+(VLOOKUP('Frais Forfaitaires'!$D291,Listes!$A$60:$E$66,4,FALSE))))))</f>
        <v/>
      </c>
      <c r="K291" s="39" t="str">
        <f>IF($G291="","",IF($C291=Listes!$B$37,IF('Frais Forfaitaires'!$E291&lt;=Listes!$B$48,('Frais Forfaitaires'!$E291*(VLOOKUP('Frais Forfaitaires'!$D291,Listes!$A$49:$E$55,2,FALSE))),IF('Frais Forfaitaires'!$E291&gt;Listes!$D$48,('Frais Forfaitaires'!$E291*(VLOOKUP('Frais Forfaitaires'!$D291,Listes!$A$49:$E$55,5,FALSE))),('Frais Forfaitaires'!$E291*(VLOOKUP('Frais Forfaitaires'!$D291,Listes!$A$49:$E$55,3,FALSE)))+(VLOOKUP('Frais Forfaitaires'!$D291,Listes!$A$49:$E$55,4,FALSE))))))</f>
        <v/>
      </c>
      <c r="L291" s="39" t="str">
        <f>IF($G291="","",IF($C291=Listes!$B$40,Listes!$I$37,IF($C291=Listes!$B$41,(VLOOKUP('Frais Forfaitaires'!$F291,Listes!$E$37:$F$42,2,FALSE)),IF($C291=Listes!$B$39,IF('Frais Forfaitaires'!$E291&lt;=Listes!$A$70,'Frais Forfaitaires'!$E291*Listes!$A$71,IF('Frais Forfaitaires'!$E291&gt;Listes!$D$70,'Frais Forfaitaires'!$E291*Listes!$D$71,(('Frais Forfaitaires'!$E291*Listes!$B$71)+Listes!$C$71)))))))</f>
        <v/>
      </c>
      <c r="M291" s="40" t="str">
        <f t="shared" si="10"/>
        <v/>
      </c>
      <c r="N291" s="125"/>
    </row>
    <row r="292" spans="1:14" ht="20.100000000000001" customHeight="1" x14ac:dyDescent="0.25">
      <c r="A292" s="27">
        <v>287</v>
      </c>
      <c r="B292" s="118"/>
      <c r="C292" s="118"/>
      <c r="D292" s="118"/>
      <c r="E292" s="118"/>
      <c r="F292" s="118"/>
      <c r="G292" s="50" t="str">
        <f>IF(C292="","",IF(C292="","",(VLOOKUP(C292,Listes!$B$37:$C$41,2,FALSE))))</f>
        <v/>
      </c>
      <c r="H292" s="118" t="str">
        <f t="shared" si="9"/>
        <v/>
      </c>
      <c r="I292" s="40" t="str">
        <f>IF(G292="","",IF(G292="","",(VLOOKUP(G292,Listes!$C$37:$D$41,2,FALSE))))</f>
        <v/>
      </c>
      <c r="J292" s="39" t="str">
        <f>IF($G292="","",IF($C292=Listes!$B$38,IF('Frais Forfaitaires'!$E292&lt;=Listes!$B$59,('Frais Forfaitaires'!$E292*(VLOOKUP('Frais Forfaitaires'!$D292,Listes!$A$60:$E$66,2,FALSE))),IF('Frais Forfaitaires'!$E292&gt;Listes!$E$59,('Frais Forfaitaires'!$E292*(VLOOKUP('Frais Forfaitaires'!$D292,Listes!$A$60:$E$66,5,FALSE))),('Frais Forfaitaires'!$E292*(VLOOKUP('Frais Forfaitaires'!$D292,Listes!$A$60:$E$66,3,FALSE)))+(VLOOKUP('Frais Forfaitaires'!$D292,Listes!$A$60:$E$66,4,FALSE))))))</f>
        <v/>
      </c>
      <c r="K292" s="39" t="str">
        <f>IF($G292="","",IF($C292=Listes!$B$37,IF('Frais Forfaitaires'!$E292&lt;=Listes!$B$48,('Frais Forfaitaires'!$E292*(VLOOKUP('Frais Forfaitaires'!$D292,Listes!$A$49:$E$55,2,FALSE))),IF('Frais Forfaitaires'!$E292&gt;Listes!$D$48,('Frais Forfaitaires'!$E292*(VLOOKUP('Frais Forfaitaires'!$D292,Listes!$A$49:$E$55,5,FALSE))),('Frais Forfaitaires'!$E292*(VLOOKUP('Frais Forfaitaires'!$D292,Listes!$A$49:$E$55,3,FALSE)))+(VLOOKUP('Frais Forfaitaires'!$D292,Listes!$A$49:$E$55,4,FALSE))))))</f>
        <v/>
      </c>
      <c r="L292" s="39" t="str">
        <f>IF($G292="","",IF($C292=Listes!$B$40,Listes!$I$37,IF($C292=Listes!$B$41,(VLOOKUP('Frais Forfaitaires'!$F292,Listes!$E$37:$F$42,2,FALSE)),IF($C292=Listes!$B$39,IF('Frais Forfaitaires'!$E292&lt;=Listes!$A$70,'Frais Forfaitaires'!$E292*Listes!$A$71,IF('Frais Forfaitaires'!$E292&gt;Listes!$D$70,'Frais Forfaitaires'!$E292*Listes!$D$71,(('Frais Forfaitaires'!$E292*Listes!$B$71)+Listes!$C$71)))))))</f>
        <v/>
      </c>
      <c r="M292" s="40" t="str">
        <f t="shared" si="10"/>
        <v/>
      </c>
      <c r="N292" s="125"/>
    </row>
    <row r="293" spans="1:14" ht="20.100000000000001" customHeight="1" x14ac:dyDescent="0.25">
      <c r="A293" s="27">
        <v>288</v>
      </c>
      <c r="B293" s="118"/>
      <c r="C293" s="118"/>
      <c r="D293" s="118"/>
      <c r="E293" s="118"/>
      <c r="F293" s="118"/>
      <c r="G293" s="50" t="str">
        <f>IF(C293="","",IF(C293="","",(VLOOKUP(C293,Listes!$B$37:$C$41,2,FALSE))))</f>
        <v/>
      </c>
      <c r="H293" s="118" t="str">
        <f t="shared" si="9"/>
        <v/>
      </c>
      <c r="I293" s="40" t="str">
        <f>IF(G293="","",IF(G293="","",(VLOOKUP(G293,Listes!$C$37:$D$41,2,FALSE))))</f>
        <v/>
      </c>
      <c r="J293" s="39" t="str">
        <f>IF($G293="","",IF($C293=Listes!$B$38,IF('Frais Forfaitaires'!$E293&lt;=Listes!$B$59,('Frais Forfaitaires'!$E293*(VLOOKUP('Frais Forfaitaires'!$D293,Listes!$A$60:$E$66,2,FALSE))),IF('Frais Forfaitaires'!$E293&gt;Listes!$E$59,('Frais Forfaitaires'!$E293*(VLOOKUP('Frais Forfaitaires'!$D293,Listes!$A$60:$E$66,5,FALSE))),('Frais Forfaitaires'!$E293*(VLOOKUP('Frais Forfaitaires'!$D293,Listes!$A$60:$E$66,3,FALSE)))+(VLOOKUP('Frais Forfaitaires'!$D293,Listes!$A$60:$E$66,4,FALSE))))))</f>
        <v/>
      </c>
      <c r="K293" s="39" t="str">
        <f>IF($G293="","",IF($C293=Listes!$B$37,IF('Frais Forfaitaires'!$E293&lt;=Listes!$B$48,('Frais Forfaitaires'!$E293*(VLOOKUP('Frais Forfaitaires'!$D293,Listes!$A$49:$E$55,2,FALSE))),IF('Frais Forfaitaires'!$E293&gt;Listes!$D$48,('Frais Forfaitaires'!$E293*(VLOOKUP('Frais Forfaitaires'!$D293,Listes!$A$49:$E$55,5,FALSE))),('Frais Forfaitaires'!$E293*(VLOOKUP('Frais Forfaitaires'!$D293,Listes!$A$49:$E$55,3,FALSE)))+(VLOOKUP('Frais Forfaitaires'!$D293,Listes!$A$49:$E$55,4,FALSE))))))</f>
        <v/>
      </c>
      <c r="L293" s="39" t="str">
        <f>IF($G293="","",IF($C293=Listes!$B$40,Listes!$I$37,IF($C293=Listes!$B$41,(VLOOKUP('Frais Forfaitaires'!$F293,Listes!$E$37:$F$42,2,FALSE)),IF($C293=Listes!$B$39,IF('Frais Forfaitaires'!$E293&lt;=Listes!$A$70,'Frais Forfaitaires'!$E293*Listes!$A$71,IF('Frais Forfaitaires'!$E293&gt;Listes!$D$70,'Frais Forfaitaires'!$E293*Listes!$D$71,(('Frais Forfaitaires'!$E293*Listes!$B$71)+Listes!$C$71)))))))</f>
        <v/>
      </c>
      <c r="M293" s="40" t="str">
        <f t="shared" si="10"/>
        <v/>
      </c>
      <c r="N293" s="125"/>
    </row>
    <row r="294" spans="1:14" ht="20.100000000000001" customHeight="1" x14ac:dyDescent="0.25">
      <c r="A294" s="27">
        <v>289</v>
      </c>
      <c r="B294" s="118"/>
      <c r="C294" s="118"/>
      <c r="D294" s="118"/>
      <c r="E294" s="118"/>
      <c r="F294" s="118"/>
      <c r="G294" s="50" t="str">
        <f>IF(C294="","",IF(C294="","",(VLOOKUP(C294,Listes!$B$37:$C$41,2,FALSE))))</f>
        <v/>
      </c>
      <c r="H294" s="118" t="str">
        <f t="shared" si="9"/>
        <v/>
      </c>
      <c r="I294" s="40" t="str">
        <f>IF(G294="","",IF(G294="","",(VLOOKUP(G294,Listes!$C$37:$D$41,2,FALSE))))</f>
        <v/>
      </c>
      <c r="J294" s="39" t="str">
        <f>IF($G294="","",IF($C294=Listes!$B$38,IF('Frais Forfaitaires'!$E294&lt;=Listes!$B$59,('Frais Forfaitaires'!$E294*(VLOOKUP('Frais Forfaitaires'!$D294,Listes!$A$60:$E$66,2,FALSE))),IF('Frais Forfaitaires'!$E294&gt;Listes!$E$59,('Frais Forfaitaires'!$E294*(VLOOKUP('Frais Forfaitaires'!$D294,Listes!$A$60:$E$66,5,FALSE))),('Frais Forfaitaires'!$E294*(VLOOKUP('Frais Forfaitaires'!$D294,Listes!$A$60:$E$66,3,FALSE)))+(VLOOKUP('Frais Forfaitaires'!$D294,Listes!$A$60:$E$66,4,FALSE))))))</f>
        <v/>
      </c>
      <c r="K294" s="39" t="str">
        <f>IF($G294="","",IF($C294=Listes!$B$37,IF('Frais Forfaitaires'!$E294&lt;=Listes!$B$48,('Frais Forfaitaires'!$E294*(VLOOKUP('Frais Forfaitaires'!$D294,Listes!$A$49:$E$55,2,FALSE))),IF('Frais Forfaitaires'!$E294&gt;Listes!$D$48,('Frais Forfaitaires'!$E294*(VLOOKUP('Frais Forfaitaires'!$D294,Listes!$A$49:$E$55,5,FALSE))),('Frais Forfaitaires'!$E294*(VLOOKUP('Frais Forfaitaires'!$D294,Listes!$A$49:$E$55,3,FALSE)))+(VLOOKUP('Frais Forfaitaires'!$D294,Listes!$A$49:$E$55,4,FALSE))))))</f>
        <v/>
      </c>
      <c r="L294" s="39" t="str">
        <f>IF($G294="","",IF($C294=Listes!$B$40,Listes!$I$37,IF($C294=Listes!$B$41,(VLOOKUP('Frais Forfaitaires'!$F294,Listes!$E$37:$F$42,2,FALSE)),IF($C294=Listes!$B$39,IF('Frais Forfaitaires'!$E294&lt;=Listes!$A$70,'Frais Forfaitaires'!$E294*Listes!$A$71,IF('Frais Forfaitaires'!$E294&gt;Listes!$D$70,'Frais Forfaitaires'!$E294*Listes!$D$71,(('Frais Forfaitaires'!$E294*Listes!$B$71)+Listes!$C$71)))))))</f>
        <v/>
      </c>
      <c r="M294" s="40" t="str">
        <f t="shared" si="10"/>
        <v/>
      </c>
      <c r="N294" s="125"/>
    </row>
    <row r="295" spans="1:14" ht="20.100000000000001" customHeight="1" x14ac:dyDescent="0.25">
      <c r="A295" s="27">
        <v>290</v>
      </c>
      <c r="B295" s="118"/>
      <c r="C295" s="118"/>
      <c r="D295" s="118"/>
      <c r="E295" s="118"/>
      <c r="F295" s="118"/>
      <c r="G295" s="50" t="str">
        <f>IF(C295="","",IF(C295="","",(VLOOKUP(C295,Listes!$B$37:$C$41,2,FALSE))))</f>
        <v/>
      </c>
      <c r="H295" s="118" t="str">
        <f t="shared" si="9"/>
        <v/>
      </c>
      <c r="I295" s="40" t="str">
        <f>IF(G295="","",IF(G295="","",(VLOOKUP(G295,Listes!$C$37:$D$41,2,FALSE))))</f>
        <v/>
      </c>
      <c r="J295" s="39" t="str">
        <f>IF($G295="","",IF($C295=Listes!$B$38,IF('Frais Forfaitaires'!$E295&lt;=Listes!$B$59,('Frais Forfaitaires'!$E295*(VLOOKUP('Frais Forfaitaires'!$D295,Listes!$A$60:$E$66,2,FALSE))),IF('Frais Forfaitaires'!$E295&gt;Listes!$E$59,('Frais Forfaitaires'!$E295*(VLOOKUP('Frais Forfaitaires'!$D295,Listes!$A$60:$E$66,5,FALSE))),('Frais Forfaitaires'!$E295*(VLOOKUP('Frais Forfaitaires'!$D295,Listes!$A$60:$E$66,3,FALSE)))+(VLOOKUP('Frais Forfaitaires'!$D295,Listes!$A$60:$E$66,4,FALSE))))))</f>
        <v/>
      </c>
      <c r="K295" s="39" t="str">
        <f>IF($G295="","",IF($C295=Listes!$B$37,IF('Frais Forfaitaires'!$E295&lt;=Listes!$B$48,('Frais Forfaitaires'!$E295*(VLOOKUP('Frais Forfaitaires'!$D295,Listes!$A$49:$E$55,2,FALSE))),IF('Frais Forfaitaires'!$E295&gt;Listes!$D$48,('Frais Forfaitaires'!$E295*(VLOOKUP('Frais Forfaitaires'!$D295,Listes!$A$49:$E$55,5,FALSE))),('Frais Forfaitaires'!$E295*(VLOOKUP('Frais Forfaitaires'!$D295,Listes!$A$49:$E$55,3,FALSE)))+(VLOOKUP('Frais Forfaitaires'!$D295,Listes!$A$49:$E$55,4,FALSE))))))</f>
        <v/>
      </c>
      <c r="L295" s="39" t="str">
        <f>IF($G295="","",IF($C295=Listes!$B$40,Listes!$I$37,IF($C295=Listes!$B$41,(VLOOKUP('Frais Forfaitaires'!$F295,Listes!$E$37:$F$42,2,FALSE)),IF($C295=Listes!$B$39,IF('Frais Forfaitaires'!$E295&lt;=Listes!$A$70,'Frais Forfaitaires'!$E295*Listes!$A$71,IF('Frais Forfaitaires'!$E295&gt;Listes!$D$70,'Frais Forfaitaires'!$E295*Listes!$D$71,(('Frais Forfaitaires'!$E295*Listes!$B$71)+Listes!$C$71)))))))</f>
        <v/>
      </c>
      <c r="M295" s="40" t="str">
        <f t="shared" si="10"/>
        <v/>
      </c>
      <c r="N295" s="125"/>
    </row>
    <row r="296" spans="1:14" ht="20.100000000000001" customHeight="1" x14ac:dyDescent="0.25">
      <c r="A296" s="27">
        <v>291</v>
      </c>
      <c r="B296" s="118"/>
      <c r="C296" s="118"/>
      <c r="D296" s="118"/>
      <c r="E296" s="118"/>
      <c r="F296" s="118"/>
      <c r="G296" s="50" t="str">
        <f>IF(C296="","",IF(C296="","",(VLOOKUP(C296,Listes!$B$37:$C$41,2,FALSE))))</f>
        <v/>
      </c>
      <c r="H296" s="118" t="str">
        <f t="shared" si="9"/>
        <v/>
      </c>
      <c r="I296" s="40" t="str">
        <f>IF(G296="","",IF(G296="","",(VLOOKUP(G296,Listes!$C$37:$D$41,2,FALSE))))</f>
        <v/>
      </c>
      <c r="J296" s="39" t="str">
        <f>IF($G296="","",IF($C296=Listes!$B$38,IF('Frais Forfaitaires'!$E296&lt;=Listes!$B$59,('Frais Forfaitaires'!$E296*(VLOOKUP('Frais Forfaitaires'!$D296,Listes!$A$60:$E$66,2,FALSE))),IF('Frais Forfaitaires'!$E296&gt;Listes!$E$59,('Frais Forfaitaires'!$E296*(VLOOKUP('Frais Forfaitaires'!$D296,Listes!$A$60:$E$66,5,FALSE))),('Frais Forfaitaires'!$E296*(VLOOKUP('Frais Forfaitaires'!$D296,Listes!$A$60:$E$66,3,FALSE)))+(VLOOKUP('Frais Forfaitaires'!$D296,Listes!$A$60:$E$66,4,FALSE))))))</f>
        <v/>
      </c>
      <c r="K296" s="39" t="str">
        <f>IF($G296="","",IF($C296=Listes!$B$37,IF('Frais Forfaitaires'!$E296&lt;=Listes!$B$48,('Frais Forfaitaires'!$E296*(VLOOKUP('Frais Forfaitaires'!$D296,Listes!$A$49:$E$55,2,FALSE))),IF('Frais Forfaitaires'!$E296&gt;Listes!$D$48,('Frais Forfaitaires'!$E296*(VLOOKUP('Frais Forfaitaires'!$D296,Listes!$A$49:$E$55,5,FALSE))),('Frais Forfaitaires'!$E296*(VLOOKUP('Frais Forfaitaires'!$D296,Listes!$A$49:$E$55,3,FALSE)))+(VLOOKUP('Frais Forfaitaires'!$D296,Listes!$A$49:$E$55,4,FALSE))))))</f>
        <v/>
      </c>
      <c r="L296" s="39" t="str">
        <f>IF($G296="","",IF($C296=Listes!$B$40,Listes!$I$37,IF($C296=Listes!$B$41,(VLOOKUP('Frais Forfaitaires'!$F296,Listes!$E$37:$F$42,2,FALSE)),IF($C296=Listes!$B$39,IF('Frais Forfaitaires'!$E296&lt;=Listes!$A$70,'Frais Forfaitaires'!$E296*Listes!$A$71,IF('Frais Forfaitaires'!$E296&gt;Listes!$D$70,'Frais Forfaitaires'!$E296*Listes!$D$71,(('Frais Forfaitaires'!$E296*Listes!$B$71)+Listes!$C$71)))))))</f>
        <v/>
      </c>
      <c r="M296" s="40" t="str">
        <f t="shared" si="10"/>
        <v/>
      </c>
      <c r="N296" s="125"/>
    </row>
    <row r="297" spans="1:14" ht="20.100000000000001" customHeight="1" x14ac:dyDescent="0.25">
      <c r="A297" s="27">
        <v>292</v>
      </c>
      <c r="B297" s="118"/>
      <c r="C297" s="118"/>
      <c r="D297" s="118"/>
      <c r="E297" s="118"/>
      <c r="F297" s="118"/>
      <c r="G297" s="50" t="str">
        <f>IF(C297="","",IF(C297="","",(VLOOKUP(C297,Listes!$B$37:$C$41,2,FALSE))))</f>
        <v/>
      </c>
      <c r="H297" s="118" t="str">
        <f t="shared" si="9"/>
        <v/>
      </c>
      <c r="I297" s="40" t="str">
        <f>IF(G297="","",IF(G297="","",(VLOOKUP(G297,Listes!$C$37:$D$41,2,FALSE))))</f>
        <v/>
      </c>
      <c r="J297" s="39" t="str">
        <f>IF($G297="","",IF($C297=Listes!$B$38,IF('Frais Forfaitaires'!$E297&lt;=Listes!$B$59,('Frais Forfaitaires'!$E297*(VLOOKUP('Frais Forfaitaires'!$D297,Listes!$A$60:$E$66,2,FALSE))),IF('Frais Forfaitaires'!$E297&gt;Listes!$E$59,('Frais Forfaitaires'!$E297*(VLOOKUP('Frais Forfaitaires'!$D297,Listes!$A$60:$E$66,5,FALSE))),('Frais Forfaitaires'!$E297*(VLOOKUP('Frais Forfaitaires'!$D297,Listes!$A$60:$E$66,3,FALSE)))+(VLOOKUP('Frais Forfaitaires'!$D297,Listes!$A$60:$E$66,4,FALSE))))))</f>
        <v/>
      </c>
      <c r="K297" s="39" t="str">
        <f>IF($G297="","",IF($C297=Listes!$B$37,IF('Frais Forfaitaires'!$E297&lt;=Listes!$B$48,('Frais Forfaitaires'!$E297*(VLOOKUP('Frais Forfaitaires'!$D297,Listes!$A$49:$E$55,2,FALSE))),IF('Frais Forfaitaires'!$E297&gt;Listes!$D$48,('Frais Forfaitaires'!$E297*(VLOOKUP('Frais Forfaitaires'!$D297,Listes!$A$49:$E$55,5,FALSE))),('Frais Forfaitaires'!$E297*(VLOOKUP('Frais Forfaitaires'!$D297,Listes!$A$49:$E$55,3,FALSE)))+(VLOOKUP('Frais Forfaitaires'!$D297,Listes!$A$49:$E$55,4,FALSE))))))</f>
        <v/>
      </c>
      <c r="L297" s="39" t="str">
        <f>IF($G297="","",IF($C297=Listes!$B$40,Listes!$I$37,IF($C297=Listes!$B$41,(VLOOKUP('Frais Forfaitaires'!$F297,Listes!$E$37:$F$42,2,FALSE)),IF($C297=Listes!$B$39,IF('Frais Forfaitaires'!$E297&lt;=Listes!$A$70,'Frais Forfaitaires'!$E297*Listes!$A$71,IF('Frais Forfaitaires'!$E297&gt;Listes!$D$70,'Frais Forfaitaires'!$E297*Listes!$D$71,(('Frais Forfaitaires'!$E297*Listes!$B$71)+Listes!$C$71)))))))</f>
        <v/>
      </c>
      <c r="M297" s="40" t="str">
        <f t="shared" si="10"/>
        <v/>
      </c>
      <c r="N297" s="125"/>
    </row>
    <row r="298" spans="1:14" ht="20.100000000000001" customHeight="1" x14ac:dyDescent="0.25">
      <c r="A298" s="27">
        <v>293</v>
      </c>
      <c r="B298" s="118"/>
      <c r="C298" s="118"/>
      <c r="D298" s="118"/>
      <c r="E298" s="118"/>
      <c r="F298" s="118"/>
      <c r="G298" s="50" t="str">
        <f>IF(C298="","",IF(C298="","",(VLOOKUP(C298,Listes!$B$37:$C$41,2,FALSE))))</f>
        <v/>
      </c>
      <c r="H298" s="118" t="str">
        <f t="shared" si="9"/>
        <v/>
      </c>
      <c r="I298" s="40" t="str">
        <f>IF(G298="","",IF(G298="","",(VLOOKUP(G298,Listes!$C$37:$D$41,2,FALSE))))</f>
        <v/>
      </c>
      <c r="J298" s="39" t="str">
        <f>IF($G298="","",IF($C298=Listes!$B$38,IF('Frais Forfaitaires'!$E298&lt;=Listes!$B$59,('Frais Forfaitaires'!$E298*(VLOOKUP('Frais Forfaitaires'!$D298,Listes!$A$60:$E$66,2,FALSE))),IF('Frais Forfaitaires'!$E298&gt;Listes!$E$59,('Frais Forfaitaires'!$E298*(VLOOKUP('Frais Forfaitaires'!$D298,Listes!$A$60:$E$66,5,FALSE))),('Frais Forfaitaires'!$E298*(VLOOKUP('Frais Forfaitaires'!$D298,Listes!$A$60:$E$66,3,FALSE)))+(VLOOKUP('Frais Forfaitaires'!$D298,Listes!$A$60:$E$66,4,FALSE))))))</f>
        <v/>
      </c>
      <c r="K298" s="39" t="str">
        <f>IF($G298="","",IF($C298=Listes!$B$37,IF('Frais Forfaitaires'!$E298&lt;=Listes!$B$48,('Frais Forfaitaires'!$E298*(VLOOKUP('Frais Forfaitaires'!$D298,Listes!$A$49:$E$55,2,FALSE))),IF('Frais Forfaitaires'!$E298&gt;Listes!$D$48,('Frais Forfaitaires'!$E298*(VLOOKUP('Frais Forfaitaires'!$D298,Listes!$A$49:$E$55,5,FALSE))),('Frais Forfaitaires'!$E298*(VLOOKUP('Frais Forfaitaires'!$D298,Listes!$A$49:$E$55,3,FALSE)))+(VLOOKUP('Frais Forfaitaires'!$D298,Listes!$A$49:$E$55,4,FALSE))))))</f>
        <v/>
      </c>
      <c r="L298" s="39" t="str">
        <f>IF($G298="","",IF($C298=Listes!$B$40,Listes!$I$37,IF($C298=Listes!$B$41,(VLOOKUP('Frais Forfaitaires'!$F298,Listes!$E$37:$F$42,2,FALSE)),IF($C298=Listes!$B$39,IF('Frais Forfaitaires'!$E298&lt;=Listes!$A$70,'Frais Forfaitaires'!$E298*Listes!$A$71,IF('Frais Forfaitaires'!$E298&gt;Listes!$D$70,'Frais Forfaitaires'!$E298*Listes!$D$71,(('Frais Forfaitaires'!$E298*Listes!$B$71)+Listes!$C$71)))))))</f>
        <v/>
      </c>
      <c r="M298" s="40" t="str">
        <f t="shared" si="10"/>
        <v/>
      </c>
      <c r="N298" s="125"/>
    </row>
    <row r="299" spans="1:14" ht="20.100000000000001" customHeight="1" x14ac:dyDescent="0.25">
      <c r="A299" s="27">
        <v>294</v>
      </c>
      <c r="B299" s="118"/>
      <c r="C299" s="118"/>
      <c r="D299" s="118"/>
      <c r="E299" s="118"/>
      <c r="F299" s="118"/>
      <c r="G299" s="50" t="str">
        <f>IF(C299="","",IF(C299="","",(VLOOKUP(C299,Listes!$B$37:$C$41,2,FALSE))))</f>
        <v/>
      </c>
      <c r="H299" s="118" t="str">
        <f t="shared" si="9"/>
        <v/>
      </c>
      <c r="I299" s="40" t="str">
        <f>IF(G299="","",IF(G299="","",(VLOOKUP(G299,Listes!$C$37:$D$41,2,FALSE))))</f>
        <v/>
      </c>
      <c r="J299" s="39" t="str">
        <f>IF($G299="","",IF($C299=Listes!$B$38,IF('Frais Forfaitaires'!$E299&lt;=Listes!$B$59,('Frais Forfaitaires'!$E299*(VLOOKUP('Frais Forfaitaires'!$D299,Listes!$A$60:$E$66,2,FALSE))),IF('Frais Forfaitaires'!$E299&gt;Listes!$E$59,('Frais Forfaitaires'!$E299*(VLOOKUP('Frais Forfaitaires'!$D299,Listes!$A$60:$E$66,5,FALSE))),('Frais Forfaitaires'!$E299*(VLOOKUP('Frais Forfaitaires'!$D299,Listes!$A$60:$E$66,3,FALSE)))+(VLOOKUP('Frais Forfaitaires'!$D299,Listes!$A$60:$E$66,4,FALSE))))))</f>
        <v/>
      </c>
      <c r="K299" s="39" t="str">
        <f>IF($G299="","",IF($C299=Listes!$B$37,IF('Frais Forfaitaires'!$E299&lt;=Listes!$B$48,('Frais Forfaitaires'!$E299*(VLOOKUP('Frais Forfaitaires'!$D299,Listes!$A$49:$E$55,2,FALSE))),IF('Frais Forfaitaires'!$E299&gt;Listes!$D$48,('Frais Forfaitaires'!$E299*(VLOOKUP('Frais Forfaitaires'!$D299,Listes!$A$49:$E$55,5,FALSE))),('Frais Forfaitaires'!$E299*(VLOOKUP('Frais Forfaitaires'!$D299,Listes!$A$49:$E$55,3,FALSE)))+(VLOOKUP('Frais Forfaitaires'!$D299,Listes!$A$49:$E$55,4,FALSE))))))</f>
        <v/>
      </c>
      <c r="L299" s="39" t="str">
        <f>IF($G299="","",IF($C299=Listes!$B$40,Listes!$I$37,IF($C299=Listes!$B$41,(VLOOKUP('Frais Forfaitaires'!$F299,Listes!$E$37:$F$42,2,FALSE)),IF($C299=Listes!$B$39,IF('Frais Forfaitaires'!$E299&lt;=Listes!$A$70,'Frais Forfaitaires'!$E299*Listes!$A$71,IF('Frais Forfaitaires'!$E299&gt;Listes!$D$70,'Frais Forfaitaires'!$E299*Listes!$D$71,(('Frais Forfaitaires'!$E299*Listes!$B$71)+Listes!$C$71)))))))</f>
        <v/>
      </c>
      <c r="M299" s="40" t="str">
        <f t="shared" si="10"/>
        <v/>
      </c>
      <c r="N299" s="125"/>
    </row>
    <row r="300" spans="1:14" ht="20.100000000000001" customHeight="1" x14ac:dyDescent="0.25">
      <c r="A300" s="27">
        <v>295</v>
      </c>
      <c r="B300" s="118"/>
      <c r="C300" s="118"/>
      <c r="D300" s="118"/>
      <c r="E300" s="118"/>
      <c r="F300" s="118"/>
      <c r="G300" s="50" t="str">
        <f>IF(C300="","",IF(C300="","",(VLOOKUP(C300,Listes!$B$37:$C$41,2,FALSE))))</f>
        <v/>
      </c>
      <c r="H300" s="118" t="str">
        <f t="shared" si="9"/>
        <v/>
      </c>
      <c r="I300" s="40" t="str">
        <f>IF(G300="","",IF(G300="","",(VLOOKUP(G300,Listes!$C$37:$D$41,2,FALSE))))</f>
        <v/>
      </c>
      <c r="J300" s="39" t="str">
        <f>IF($G300="","",IF($C300=Listes!$B$38,IF('Frais Forfaitaires'!$E300&lt;=Listes!$B$59,('Frais Forfaitaires'!$E300*(VLOOKUP('Frais Forfaitaires'!$D300,Listes!$A$60:$E$66,2,FALSE))),IF('Frais Forfaitaires'!$E300&gt;Listes!$E$59,('Frais Forfaitaires'!$E300*(VLOOKUP('Frais Forfaitaires'!$D300,Listes!$A$60:$E$66,5,FALSE))),('Frais Forfaitaires'!$E300*(VLOOKUP('Frais Forfaitaires'!$D300,Listes!$A$60:$E$66,3,FALSE)))+(VLOOKUP('Frais Forfaitaires'!$D300,Listes!$A$60:$E$66,4,FALSE))))))</f>
        <v/>
      </c>
      <c r="K300" s="39" t="str">
        <f>IF($G300="","",IF($C300=Listes!$B$37,IF('Frais Forfaitaires'!$E300&lt;=Listes!$B$48,('Frais Forfaitaires'!$E300*(VLOOKUP('Frais Forfaitaires'!$D300,Listes!$A$49:$E$55,2,FALSE))),IF('Frais Forfaitaires'!$E300&gt;Listes!$D$48,('Frais Forfaitaires'!$E300*(VLOOKUP('Frais Forfaitaires'!$D300,Listes!$A$49:$E$55,5,FALSE))),('Frais Forfaitaires'!$E300*(VLOOKUP('Frais Forfaitaires'!$D300,Listes!$A$49:$E$55,3,FALSE)))+(VLOOKUP('Frais Forfaitaires'!$D300,Listes!$A$49:$E$55,4,FALSE))))))</f>
        <v/>
      </c>
      <c r="L300" s="39" t="str">
        <f>IF($G300="","",IF($C300=Listes!$B$40,Listes!$I$37,IF($C300=Listes!$B$41,(VLOOKUP('Frais Forfaitaires'!$F300,Listes!$E$37:$F$42,2,FALSE)),IF($C300=Listes!$B$39,IF('Frais Forfaitaires'!$E300&lt;=Listes!$A$70,'Frais Forfaitaires'!$E300*Listes!$A$71,IF('Frais Forfaitaires'!$E300&gt;Listes!$D$70,'Frais Forfaitaires'!$E300*Listes!$D$71,(('Frais Forfaitaires'!$E300*Listes!$B$71)+Listes!$C$71)))))))</f>
        <v/>
      </c>
      <c r="M300" s="40" t="str">
        <f t="shared" si="10"/>
        <v/>
      </c>
      <c r="N300" s="125"/>
    </row>
    <row r="301" spans="1:14" ht="20.100000000000001" customHeight="1" x14ac:dyDescent="0.25">
      <c r="A301" s="27">
        <v>296</v>
      </c>
      <c r="B301" s="118"/>
      <c r="C301" s="118"/>
      <c r="D301" s="118"/>
      <c r="E301" s="118"/>
      <c r="F301" s="118"/>
      <c r="G301" s="50" t="str">
        <f>IF(C301="","",IF(C301="","",(VLOOKUP(C301,Listes!$B$37:$C$41,2,FALSE))))</f>
        <v/>
      </c>
      <c r="H301" s="118" t="str">
        <f t="shared" si="9"/>
        <v/>
      </c>
      <c r="I301" s="40" t="str">
        <f>IF(G301="","",IF(G301="","",(VLOOKUP(G301,Listes!$C$37:$D$41,2,FALSE))))</f>
        <v/>
      </c>
      <c r="J301" s="39" t="str">
        <f>IF($G301="","",IF($C301=Listes!$B$38,IF('Frais Forfaitaires'!$E301&lt;=Listes!$B$59,('Frais Forfaitaires'!$E301*(VLOOKUP('Frais Forfaitaires'!$D301,Listes!$A$60:$E$66,2,FALSE))),IF('Frais Forfaitaires'!$E301&gt;Listes!$E$59,('Frais Forfaitaires'!$E301*(VLOOKUP('Frais Forfaitaires'!$D301,Listes!$A$60:$E$66,5,FALSE))),('Frais Forfaitaires'!$E301*(VLOOKUP('Frais Forfaitaires'!$D301,Listes!$A$60:$E$66,3,FALSE)))+(VLOOKUP('Frais Forfaitaires'!$D301,Listes!$A$60:$E$66,4,FALSE))))))</f>
        <v/>
      </c>
      <c r="K301" s="39" t="str">
        <f>IF($G301="","",IF($C301=Listes!$B$37,IF('Frais Forfaitaires'!$E301&lt;=Listes!$B$48,('Frais Forfaitaires'!$E301*(VLOOKUP('Frais Forfaitaires'!$D301,Listes!$A$49:$E$55,2,FALSE))),IF('Frais Forfaitaires'!$E301&gt;Listes!$D$48,('Frais Forfaitaires'!$E301*(VLOOKUP('Frais Forfaitaires'!$D301,Listes!$A$49:$E$55,5,FALSE))),('Frais Forfaitaires'!$E301*(VLOOKUP('Frais Forfaitaires'!$D301,Listes!$A$49:$E$55,3,FALSE)))+(VLOOKUP('Frais Forfaitaires'!$D301,Listes!$A$49:$E$55,4,FALSE))))))</f>
        <v/>
      </c>
      <c r="L301" s="39" t="str">
        <f>IF($G301="","",IF($C301=Listes!$B$40,Listes!$I$37,IF($C301=Listes!$B$41,(VLOOKUP('Frais Forfaitaires'!$F301,Listes!$E$37:$F$42,2,FALSE)),IF($C301=Listes!$B$39,IF('Frais Forfaitaires'!$E301&lt;=Listes!$A$70,'Frais Forfaitaires'!$E301*Listes!$A$71,IF('Frais Forfaitaires'!$E301&gt;Listes!$D$70,'Frais Forfaitaires'!$E301*Listes!$D$71,(('Frais Forfaitaires'!$E301*Listes!$B$71)+Listes!$C$71)))))))</f>
        <v/>
      </c>
      <c r="M301" s="40" t="str">
        <f t="shared" si="10"/>
        <v/>
      </c>
      <c r="N301" s="125"/>
    </row>
    <row r="302" spans="1:14" ht="20.100000000000001" customHeight="1" x14ac:dyDescent="0.25">
      <c r="A302" s="27">
        <v>297</v>
      </c>
      <c r="B302" s="118"/>
      <c r="C302" s="118"/>
      <c r="D302" s="118"/>
      <c r="E302" s="118"/>
      <c r="F302" s="118"/>
      <c r="G302" s="50" t="str">
        <f>IF(C302="","",IF(C302="","",(VLOOKUP(C302,Listes!$B$37:$C$41,2,FALSE))))</f>
        <v/>
      </c>
      <c r="H302" s="118" t="str">
        <f t="shared" si="9"/>
        <v/>
      </c>
      <c r="I302" s="40" t="str">
        <f>IF(G302="","",IF(G302="","",(VLOOKUP(G302,Listes!$C$37:$D$41,2,FALSE))))</f>
        <v/>
      </c>
      <c r="J302" s="39" t="str">
        <f>IF($G302="","",IF($C302=Listes!$B$38,IF('Frais Forfaitaires'!$E302&lt;=Listes!$B$59,('Frais Forfaitaires'!$E302*(VLOOKUP('Frais Forfaitaires'!$D302,Listes!$A$60:$E$66,2,FALSE))),IF('Frais Forfaitaires'!$E302&gt;Listes!$E$59,('Frais Forfaitaires'!$E302*(VLOOKUP('Frais Forfaitaires'!$D302,Listes!$A$60:$E$66,5,FALSE))),('Frais Forfaitaires'!$E302*(VLOOKUP('Frais Forfaitaires'!$D302,Listes!$A$60:$E$66,3,FALSE)))+(VLOOKUP('Frais Forfaitaires'!$D302,Listes!$A$60:$E$66,4,FALSE))))))</f>
        <v/>
      </c>
      <c r="K302" s="39" t="str">
        <f>IF($G302="","",IF($C302=Listes!$B$37,IF('Frais Forfaitaires'!$E302&lt;=Listes!$B$48,('Frais Forfaitaires'!$E302*(VLOOKUP('Frais Forfaitaires'!$D302,Listes!$A$49:$E$55,2,FALSE))),IF('Frais Forfaitaires'!$E302&gt;Listes!$D$48,('Frais Forfaitaires'!$E302*(VLOOKUP('Frais Forfaitaires'!$D302,Listes!$A$49:$E$55,5,FALSE))),('Frais Forfaitaires'!$E302*(VLOOKUP('Frais Forfaitaires'!$D302,Listes!$A$49:$E$55,3,FALSE)))+(VLOOKUP('Frais Forfaitaires'!$D302,Listes!$A$49:$E$55,4,FALSE))))))</f>
        <v/>
      </c>
      <c r="L302" s="39" t="str">
        <f>IF($G302="","",IF($C302=Listes!$B$40,Listes!$I$37,IF($C302=Listes!$B$41,(VLOOKUP('Frais Forfaitaires'!$F302,Listes!$E$37:$F$42,2,FALSE)),IF($C302=Listes!$B$39,IF('Frais Forfaitaires'!$E302&lt;=Listes!$A$70,'Frais Forfaitaires'!$E302*Listes!$A$71,IF('Frais Forfaitaires'!$E302&gt;Listes!$D$70,'Frais Forfaitaires'!$E302*Listes!$D$71,(('Frais Forfaitaires'!$E302*Listes!$B$71)+Listes!$C$71)))))))</f>
        <v/>
      </c>
      <c r="M302" s="40" t="str">
        <f t="shared" si="10"/>
        <v/>
      </c>
      <c r="N302" s="125"/>
    </row>
    <row r="303" spans="1:14" ht="20.100000000000001" customHeight="1" x14ac:dyDescent="0.25">
      <c r="A303" s="27">
        <v>298</v>
      </c>
      <c r="B303" s="118"/>
      <c r="C303" s="118"/>
      <c r="D303" s="118"/>
      <c r="E303" s="118"/>
      <c r="F303" s="118"/>
      <c r="G303" s="50" t="str">
        <f>IF(C303="","",IF(C303="","",(VLOOKUP(C303,Listes!$B$37:$C$41,2,FALSE))))</f>
        <v/>
      </c>
      <c r="H303" s="118" t="str">
        <f t="shared" si="9"/>
        <v/>
      </c>
      <c r="I303" s="40" t="str">
        <f>IF(G303="","",IF(G303="","",(VLOOKUP(G303,Listes!$C$37:$D$41,2,FALSE))))</f>
        <v/>
      </c>
      <c r="J303" s="39" t="str">
        <f>IF($G303="","",IF($C303=Listes!$B$38,IF('Frais Forfaitaires'!$E303&lt;=Listes!$B$59,('Frais Forfaitaires'!$E303*(VLOOKUP('Frais Forfaitaires'!$D303,Listes!$A$60:$E$66,2,FALSE))),IF('Frais Forfaitaires'!$E303&gt;Listes!$E$59,('Frais Forfaitaires'!$E303*(VLOOKUP('Frais Forfaitaires'!$D303,Listes!$A$60:$E$66,5,FALSE))),('Frais Forfaitaires'!$E303*(VLOOKUP('Frais Forfaitaires'!$D303,Listes!$A$60:$E$66,3,FALSE)))+(VLOOKUP('Frais Forfaitaires'!$D303,Listes!$A$60:$E$66,4,FALSE))))))</f>
        <v/>
      </c>
      <c r="K303" s="39" t="str">
        <f>IF($G303="","",IF($C303=Listes!$B$37,IF('Frais Forfaitaires'!$E303&lt;=Listes!$B$48,('Frais Forfaitaires'!$E303*(VLOOKUP('Frais Forfaitaires'!$D303,Listes!$A$49:$E$55,2,FALSE))),IF('Frais Forfaitaires'!$E303&gt;Listes!$D$48,('Frais Forfaitaires'!$E303*(VLOOKUP('Frais Forfaitaires'!$D303,Listes!$A$49:$E$55,5,FALSE))),('Frais Forfaitaires'!$E303*(VLOOKUP('Frais Forfaitaires'!$D303,Listes!$A$49:$E$55,3,FALSE)))+(VLOOKUP('Frais Forfaitaires'!$D303,Listes!$A$49:$E$55,4,FALSE))))))</f>
        <v/>
      </c>
      <c r="L303" s="39" t="str">
        <f>IF($G303="","",IF($C303=Listes!$B$40,Listes!$I$37,IF($C303=Listes!$B$41,(VLOOKUP('Frais Forfaitaires'!$F303,Listes!$E$37:$F$42,2,FALSE)),IF($C303=Listes!$B$39,IF('Frais Forfaitaires'!$E303&lt;=Listes!$A$70,'Frais Forfaitaires'!$E303*Listes!$A$71,IF('Frais Forfaitaires'!$E303&gt;Listes!$D$70,'Frais Forfaitaires'!$E303*Listes!$D$71,(('Frais Forfaitaires'!$E303*Listes!$B$71)+Listes!$C$71)))))))</f>
        <v/>
      </c>
      <c r="M303" s="40" t="str">
        <f t="shared" si="10"/>
        <v/>
      </c>
      <c r="N303" s="125"/>
    </row>
    <row r="304" spans="1:14" ht="20.100000000000001" customHeight="1" x14ac:dyDescent="0.25">
      <c r="A304" s="27">
        <v>299</v>
      </c>
      <c r="B304" s="118"/>
      <c r="C304" s="118"/>
      <c r="D304" s="118"/>
      <c r="E304" s="118"/>
      <c r="F304" s="118"/>
      <c r="G304" s="50" t="str">
        <f>IF(C304="","",IF(C304="","",(VLOOKUP(C304,Listes!$B$37:$C$41,2,FALSE))))</f>
        <v/>
      </c>
      <c r="H304" s="118" t="str">
        <f t="shared" si="9"/>
        <v/>
      </c>
      <c r="I304" s="40" t="str">
        <f>IF(G304="","",IF(G304="","",(VLOOKUP(G304,Listes!$C$37:$D$41,2,FALSE))))</f>
        <v/>
      </c>
      <c r="J304" s="39" t="str">
        <f>IF($G304="","",IF($C304=Listes!$B$38,IF('Frais Forfaitaires'!$E304&lt;=Listes!$B$59,('Frais Forfaitaires'!$E304*(VLOOKUP('Frais Forfaitaires'!$D304,Listes!$A$60:$E$66,2,FALSE))),IF('Frais Forfaitaires'!$E304&gt;Listes!$E$59,('Frais Forfaitaires'!$E304*(VLOOKUP('Frais Forfaitaires'!$D304,Listes!$A$60:$E$66,5,FALSE))),('Frais Forfaitaires'!$E304*(VLOOKUP('Frais Forfaitaires'!$D304,Listes!$A$60:$E$66,3,FALSE)))+(VLOOKUP('Frais Forfaitaires'!$D304,Listes!$A$60:$E$66,4,FALSE))))))</f>
        <v/>
      </c>
      <c r="K304" s="39" t="str">
        <f>IF($G304="","",IF($C304=Listes!$B$37,IF('Frais Forfaitaires'!$E304&lt;=Listes!$B$48,('Frais Forfaitaires'!$E304*(VLOOKUP('Frais Forfaitaires'!$D304,Listes!$A$49:$E$55,2,FALSE))),IF('Frais Forfaitaires'!$E304&gt;Listes!$D$48,('Frais Forfaitaires'!$E304*(VLOOKUP('Frais Forfaitaires'!$D304,Listes!$A$49:$E$55,5,FALSE))),('Frais Forfaitaires'!$E304*(VLOOKUP('Frais Forfaitaires'!$D304,Listes!$A$49:$E$55,3,FALSE)))+(VLOOKUP('Frais Forfaitaires'!$D304,Listes!$A$49:$E$55,4,FALSE))))))</f>
        <v/>
      </c>
      <c r="L304" s="39" t="str">
        <f>IF($G304="","",IF($C304=Listes!$B$40,Listes!$I$37,IF($C304=Listes!$B$41,(VLOOKUP('Frais Forfaitaires'!$F304,Listes!$E$37:$F$42,2,FALSE)),IF($C304=Listes!$B$39,IF('Frais Forfaitaires'!$E304&lt;=Listes!$A$70,'Frais Forfaitaires'!$E304*Listes!$A$71,IF('Frais Forfaitaires'!$E304&gt;Listes!$D$70,'Frais Forfaitaires'!$E304*Listes!$D$71,(('Frais Forfaitaires'!$E304*Listes!$B$71)+Listes!$C$71)))))))</f>
        <v/>
      </c>
      <c r="M304" s="40" t="str">
        <f t="shared" si="10"/>
        <v/>
      </c>
      <c r="N304" s="125"/>
    </row>
    <row r="305" spans="1:14" ht="20.100000000000001" customHeight="1" x14ac:dyDescent="0.25">
      <c r="A305" s="27">
        <v>300</v>
      </c>
      <c r="B305" s="118"/>
      <c r="C305" s="118"/>
      <c r="D305" s="118"/>
      <c r="E305" s="118"/>
      <c r="F305" s="118"/>
      <c r="G305" s="50" t="str">
        <f>IF(C305="","",IF(C305="","",(VLOOKUP(C305,Listes!$B$37:$C$41,2,FALSE))))</f>
        <v/>
      </c>
      <c r="H305" s="118" t="str">
        <f t="shared" si="9"/>
        <v/>
      </c>
      <c r="I305" s="40" t="str">
        <f>IF(G305="","",IF(G305="","",(VLOOKUP(G305,Listes!$C$37:$D$41,2,FALSE))))</f>
        <v/>
      </c>
      <c r="J305" s="39" t="str">
        <f>IF($G305="","",IF($C305=Listes!$B$38,IF('Frais Forfaitaires'!$E305&lt;=Listes!$B$59,('Frais Forfaitaires'!$E305*(VLOOKUP('Frais Forfaitaires'!$D305,Listes!$A$60:$E$66,2,FALSE))),IF('Frais Forfaitaires'!$E305&gt;Listes!$E$59,('Frais Forfaitaires'!$E305*(VLOOKUP('Frais Forfaitaires'!$D305,Listes!$A$60:$E$66,5,FALSE))),('Frais Forfaitaires'!$E305*(VLOOKUP('Frais Forfaitaires'!$D305,Listes!$A$60:$E$66,3,FALSE)))+(VLOOKUP('Frais Forfaitaires'!$D305,Listes!$A$60:$E$66,4,FALSE))))))</f>
        <v/>
      </c>
      <c r="K305" s="39" t="str">
        <f>IF($G305="","",IF($C305=Listes!$B$37,IF('Frais Forfaitaires'!$E305&lt;=Listes!$B$48,('Frais Forfaitaires'!$E305*(VLOOKUP('Frais Forfaitaires'!$D305,Listes!$A$49:$E$55,2,FALSE))),IF('Frais Forfaitaires'!$E305&gt;Listes!$D$48,('Frais Forfaitaires'!$E305*(VLOOKUP('Frais Forfaitaires'!$D305,Listes!$A$49:$E$55,5,FALSE))),('Frais Forfaitaires'!$E305*(VLOOKUP('Frais Forfaitaires'!$D305,Listes!$A$49:$E$55,3,FALSE)))+(VLOOKUP('Frais Forfaitaires'!$D305,Listes!$A$49:$E$55,4,FALSE))))))</f>
        <v/>
      </c>
      <c r="L305" s="39" t="str">
        <f>IF($G305="","",IF($C305=Listes!$B$40,Listes!$I$37,IF($C305=Listes!$B$41,(VLOOKUP('Frais Forfaitaires'!$F305,Listes!$E$37:$F$42,2,FALSE)),IF($C305=Listes!$B$39,IF('Frais Forfaitaires'!$E305&lt;=Listes!$A$70,'Frais Forfaitaires'!$E305*Listes!$A$71,IF('Frais Forfaitaires'!$E305&gt;Listes!$D$70,'Frais Forfaitaires'!$E305*Listes!$D$71,(('Frais Forfaitaires'!$E305*Listes!$B$71)+Listes!$C$71)))))))</f>
        <v/>
      </c>
      <c r="M305" s="40" t="str">
        <f t="shared" si="10"/>
        <v/>
      </c>
      <c r="N305" s="125"/>
    </row>
    <row r="306" spans="1:14" ht="20.100000000000001" customHeight="1" x14ac:dyDescent="0.25">
      <c r="A306" s="27">
        <v>301</v>
      </c>
      <c r="B306" s="118"/>
      <c r="C306" s="118"/>
      <c r="D306" s="118"/>
      <c r="E306" s="118"/>
      <c r="F306" s="118"/>
      <c r="G306" s="50" t="str">
        <f>IF(C306="","",IF(C306="","",(VLOOKUP(C306,Listes!$B$37:$C$41,2,FALSE))))</f>
        <v/>
      </c>
      <c r="H306" s="118" t="str">
        <f t="shared" si="9"/>
        <v/>
      </c>
      <c r="I306" s="40" t="str">
        <f>IF(G306="","",IF(G306="","",(VLOOKUP(G306,Listes!$C$37:$D$41,2,FALSE))))</f>
        <v/>
      </c>
      <c r="J306" s="39" t="str">
        <f>IF($G306="","",IF($C306=Listes!$B$38,IF('Frais Forfaitaires'!$E306&lt;=Listes!$B$59,('Frais Forfaitaires'!$E306*(VLOOKUP('Frais Forfaitaires'!$D306,Listes!$A$60:$E$66,2,FALSE))),IF('Frais Forfaitaires'!$E306&gt;Listes!$E$59,('Frais Forfaitaires'!$E306*(VLOOKUP('Frais Forfaitaires'!$D306,Listes!$A$60:$E$66,5,FALSE))),('Frais Forfaitaires'!$E306*(VLOOKUP('Frais Forfaitaires'!$D306,Listes!$A$60:$E$66,3,FALSE)))+(VLOOKUP('Frais Forfaitaires'!$D306,Listes!$A$60:$E$66,4,FALSE))))))</f>
        <v/>
      </c>
      <c r="K306" s="39" t="str">
        <f>IF($G306="","",IF($C306=Listes!$B$37,IF('Frais Forfaitaires'!$E306&lt;=Listes!$B$48,('Frais Forfaitaires'!$E306*(VLOOKUP('Frais Forfaitaires'!$D306,Listes!$A$49:$E$55,2,FALSE))),IF('Frais Forfaitaires'!$E306&gt;Listes!$D$48,('Frais Forfaitaires'!$E306*(VLOOKUP('Frais Forfaitaires'!$D306,Listes!$A$49:$E$55,5,FALSE))),('Frais Forfaitaires'!$E306*(VLOOKUP('Frais Forfaitaires'!$D306,Listes!$A$49:$E$55,3,FALSE)))+(VLOOKUP('Frais Forfaitaires'!$D306,Listes!$A$49:$E$55,4,FALSE))))))</f>
        <v/>
      </c>
      <c r="L306" s="39" t="str">
        <f>IF($G306="","",IF($C306=Listes!$B$40,Listes!$I$37,IF($C306=Listes!$B$41,(VLOOKUP('Frais Forfaitaires'!$F306,Listes!$E$37:$F$42,2,FALSE)),IF($C306=Listes!$B$39,IF('Frais Forfaitaires'!$E306&lt;=Listes!$A$70,'Frais Forfaitaires'!$E306*Listes!$A$71,IF('Frais Forfaitaires'!$E306&gt;Listes!$D$70,'Frais Forfaitaires'!$E306*Listes!$D$71,(('Frais Forfaitaires'!$E306*Listes!$B$71)+Listes!$C$71)))))))</f>
        <v/>
      </c>
      <c r="M306" s="40" t="str">
        <f t="shared" si="10"/>
        <v/>
      </c>
      <c r="N306" s="125"/>
    </row>
    <row r="307" spans="1:14" ht="20.100000000000001" customHeight="1" x14ac:dyDescent="0.25">
      <c r="A307" s="27">
        <v>302</v>
      </c>
      <c r="B307" s="118"/>
      <c r="C307" s="118"/>
      <c r="D307" s="118"/>
      <c r="E307" s="118"/>
      <c r="F307" s="118"/>
      <c r="G307" s="50" t="str">
        <f>IF(C307="","",IF(C307="","",(VLOOKUP(C307,Listes!$B$37:$C$41,2,FALSE))))</f>
        <v/>
      </c>
      <c r="H307" s="118" t="str">
        <f t="shared" si="9"/>
        <v/>
      </c>
      <c r="I307" s="40" t="str">
        <f>IF(G307="","",IF(G307="","",(VLOOKUP(G307,Listes!$C$37:$D$41,2,FALSE))))</f>
        <v/>
      </c>
      <c r="J307" s="39" t="str">
        <f>IF($G307="","",IF($C307=Listes!$B$38,IF('Frais Forfaitaires'!$E307&lt;=Listes!$B$59,('Frais Forfaitaires'!$E307*(VLOOKUP('Frais Forfaitaires'!$D307,Listes!$A$60:$E$66,2,FALSE))),IF('Frais Forfaitaires'!$E307&gt;Listes!$E$59,('Frais Forfaitaires'!$E307*(VLOOKUP('Frais Forfaitaires'!$D307,Listes!$A$60:$E$66,5,FALSE))),('Frais Forfaitaires'!$E307*(VLOOKUP('Frais Forfaitaires'!$D307,Listes!$A$60:$E$66,3,FALSE)))+(VLOOKUP('Frais Forfaitaires'!$D307,Listes!$A$60:$E$66,4,FALSE))))))</f>
        <v/>
      </c>
      <c r="K307" s="39" t="str">
        <f>IF($G307="","",IF($C307=Listes!$B$37,IF('Frais Forfaitaires'!$E307&lt;=Listes!$B$48,('Frais Forfaitaires'!$E307*(VLOOKUP('Frais Forfaitaires'!$D307,Listes!$A$49:$E$55,2,FALSE))),IF('Frais Forfaitaires'!$E307&gt;Listes!$D$48,('Frais Forfaitaires'!$E307*(VLOOKUP('Frais Forfaitaires'!$D307,Listes!$A$49:$E$55,5,FALSE))),('Frais Forfaitaires'!$E307*(VLOOKUP('Frais Forfaitaires'!$D307,Listes!$A$49:$E$55,3,FALSE)))+(VLOOKUP('Frais Forfaitaires'!$D307,Listes!$A$49:$E$55,4,FALSE))))))</f>
        <v/>
      </c>
      <c r="L307" s="39" t="str">
        <f>IF($G307="","",IF($C307=Listes!$B$40,Listes!$I$37,IF($C307=Listes!$B$41,(VLOOKUP('Frais Forfaitaires'!$F307,Listes!$E$37:$F$42,2,FALSE)),IF($C307=Listes!$B$39,IF('Frais Forfaitaires'!$E307&lt;=Listes!$A$70,'Frais Forfaitaires'!$E307*Listes!$A$71,IF('Frais Forfaitaires'!$E307&gt;Listes!$D$70,'Frais Forfaitaires'!$E307*Listes!$D$71,(('Frais Forfaitaires'!$E307*Listes!$B$71)+Listes!$C$71)))))))</f>
        <v/>
      </c>
      <c r="M307" s="40" t="str">
        <f t="shared" si="10"/>
        <v/>
      </c>
      <c r="N307" s="125"/>
    </row>
    <row r="308" spans="1:14" ht="20.100000000000001" customHeight="1" x14ac:dyDescent="0.25">
      <c r="A308" s="27">
        <v>303</v>
      </c>
      <c r="B308" s="118"/>
      <c r="C308" s="118"/>
      <c r="D308" s="118"/>
      <c r="E308" s="118"/>
      <c r="F308" s="118"/>
      <c r="G308" s="50" t="str">
        <f>IF(C308="","",IF(C308="","",(VLOOKUP(C308,Listes!$B$37:$C$41,2,FALSE))))</f>
        <v/>
      </c>
      <c r="H308" s="118" t="str">
        <f t="shared" si="9"/>
        <v/>
      </c>
      <c r="I308" s="40" t="str">
        <f>IF(G308="","",IF(G308="","",(VLOOKUP(G308,Listes!$C$37:$D$41,2,FALSE))))</f>
        <v/>
      </c>
      <c r="J308" s="39" t="str">
        <f>IF($G308="","",IF($C308=Listes!$B$38,IF('Frais Forfaitaires'!$E308&lt;=Listes!$B$59,('Frais Forfaitaires'!$E308*(VLOOKUP('Frais Forfaitaires'!$D308,Listes!$A$60:$E$66,2,FALSE))),IF('Frais Forfaitaires'!$E308&gt;Listes!$E$59,('Frais Forfaitaires'!$E308*(VLOOKUP('Frais Forfaitaires'!$D308,Listes!$A$60:$E$66,5,FALSE))),('Frais Forfaitaires'!$E308*(VLOOKUP('Frais Forfaitaires'!$D308,Listes!$A$60:$E$66,3,FALSE)))+(VLOOKUP('Frais Forfaitaires'!$D308,Listes!$A$60:$E$66,4,FALSE))))))</f>
        <v/>
      </c>
      <c r="K308" s="39" t="str">
        <f>IF($G308="","",IF($C308=Listes!$B$37,IF('Frais Forfaitaires'!$E308&lt;=Listes!$B$48,('Frais Forfaitaires'!$E308*(VLOOKUP('Frais Forfaitaires'!$D308,Listes!$A$49:$E$55,2,FALSE))),IF('Frais Forfaitaires'!$E308&gt;Listes!$D$48,('Frais Forfaitaires'!$E308*(VLOOKUP('Frais Forfaitaires'!$D308,Listes!$A$49:$E$55,5,FALSE))),('Frais Forfaitaires'!$E308*(VLOOKUP('Frais Forfaitaires'!$D308,Listes!$A$49:$E$55,3,FALSE)))+(VLOOKUP('Frais Forfaitaires'!$D308,Listes!$A$49:$E$55,4,FALSE))))))</f>
        <v/>
      </c>
      <c r="L308" s="39" t="str">
        <f>IF($G308="","",IF($C308=Listes!$B$40,Listes!$I$37,IF($C308=Listes!$B$41,(VLOOKUP('Frais Forfaitaires'!$F308,Listes!$E$37:$F$42,2,FALSE)),IF($C308=Listes!$B$39,IF('Frais Forfaitaires'!$E308&lt;=Listes!$A$70,'Frais Forfaitaires'!$E308*Listes!$A$71,IF('Frais Forfaitaires'!$E308&gt;Listes!$D$70,'Frais Forfaitaires'!$E308*Listes!$D$71,(('Frais Forfaitaires'!$E308*Listes!$B$71)+Listes!$C$71)))))))</f>
        <v/>
      </c>
      <c r="M308" s="40" t="str">
        <f t="shared" si="10"/>
        <v/>
      </c>
      <c r="N308" s="125"/>
    </row>
    <row r="309" spans="1:14" ht="20.100000000000001" customHeight="1" x14ac:dyDescent="0.25">
      <c r="A309" s="27">
        <v>304</v>
      </c>
      <c r="B309" s="118"/>
      <c r="C309" s="118"/>
      <c r="D309" s="118"/>
      <c r="E309" s="118"/>
      <c r="F309" s="118"/>
      <c r="G309" s="50" t="str">
        <f>IF(C309="","",IF(C309="","",(VLOOKUP(C309,Listes!$B$37:$C$41,2,FALSE))))</f>
        <v/>
      </c>
      <c r="H309" s="118" t="str">
        <f t="shared" si="9"/>
        <v/>
      </c>
      <c r="I309" s="40" t="str">
        <f>IF(G309="","",IF(G309="","",(VLOOKUP(G309,Listes!$C$37:$D$41,2,FALSE))))</f>
        <v/>
      </c>
      <c r="J309" s="39" t="str">
        <f>IF($G309="","",IF($C309=Listes!$B$38,IF('Frais Forfaitaires'!$E309&lt;=Listes!$B$59,('Frais Forfaitaires'!$E309*(VLOOKUP('Frais Forfaitaires'!$D309,Listes!$A$60:$E$66,2,FALSE))),IF('Frais Forfaitaires'!$E309&gt;Listes!$E$59,('Frais Forfaitaires'!$E309*(VLOOKUP('Frais Forfaitaires'!$D309,Listes!$A$60:$E$66,5,FALSE))),('Frais Forfaitaires'!$E309*(VLOOKUP('Frais Forfaitaires'!$D309,Listes!$A$60:$E$66,3,FALSE)))+(VLOOKUP('Frais Forfaitaires'!$D309,Listes!$A$60:$E$66,4,FALSE))))))</f>
        <v/>
      </c>
      <c r="K309" s="39" t="str">
        <f>IF($G309="","",IF($C309=Listes!$B$37,IF('Frais Forfaitaires'!$E309&lt;=Listes!$B$48,('Frais Forfaitaires'!$E309*(VLOOKUP('Frais Forfaitaires'!$D309,Listes!$A$49:$E$55,2,FALSE))),IF('Frais Forfaitaires'!$E309&gt;Listes!$D$48,('Frais Forfaitaires'!$E309*(VLOOKUP('Frais Forfaitaires'!$D309,Listes!$A$49:$E$55,5,FALSE))),('Frais Forfaitaires'!$E309*(VLOOKUP('Frais Forfaitaires'!$D309,Listes!$A$49:$E$55,3,FALSE)))+(VLOOKUP('Frais Forfaitaires'!$D309,Listes!$A$49:$E$55,4,FALSE))))))</f>
        <v/>
      </c>
      <c r="L309" s="39" t="str">
        <f>IF($G309="","",IF($C309=Listes!$B$40,Listes!$I$37,IF($C309=Listes!$B$41,(VLOOKUP('Frais Forfaitaires'!$F309,Listes!$E$37:$F$42,2,FALSE)),IF($C309=Listes!$B$39,IF('Frais Forfaitaires'!$E309&lt;=Listes!$A$70,'Frais Forfaitaires'!$E309*Listes!$A$71,IF('Frais Forfaitaires'!$E309&gt;Listes!$D$70,'Frais Forfaitaires'!$E309*Listes!$D$71,(('Frais Forfaitaires'!$E309*Listes!$B$71)+Listes!$C$71)))))))</f>
        <v/>
      </c>
      <c r="M309" s="40" t="str">
        <f t="shared" si="10"/>
        <v/>
      </c>
      <c r="N309" s="125"/>
    </row>
    <row r="310" spans="1:14" ht="20.100000000000001" customHeight="1" x14ac:dyDescent="0.25">
      <c r="A310" s="27">
        <v>305</v>
      </c>
      <c r="B310" s="118"/>
      <c r="C310" s="118"/>
      <c r="D310" s="118"/>
      <c r="E310" s="118"/>
      <c r="F310" s="118"/>
      <c r="G310" s="50" t="str">
        <f>IF(C310="","",IF(C310="","",(VLOOKUP(C310,Listes!$B$37:$C$41,2,FALSE))))</f>
        <v/>
      </c>
      <c r="H310" s="118" t="str">
        <f t="shared" si="9"/>
        <v/>
      </c>
      <c r="I310" s="40" t="str">
        <f>IF(G310="","",IF(G310="","",(VLOOKUP(G310,Listes!$C$37:$D$41,2,FALSE))))</f>
        <v/>
      </c>
      <c r="J310" s="39" t="str">
        <f>IF($G310="","",IF($C310=Listes!$B$38,IF('Frais Forfaitaires'!$E310&lt;=Listes!$B$59,('Frais Forfaitaires'!$E310*(VLOOKUP('Frais Forfaitaires'!$D310,Listes!$A$60:$E$66,2,FALSE))),IF('Frais Forfaitaires'!$E310&gt;Listes!$E$59,('Frais Forfaitaires'!$E310*(VLOOKUP('Frais Forfaitaires'!$D310,Listes!$A$60:$E$66,5,FALSE))),('Frais Forfaitaires'!$E310*(VLOOKUP('Frais Forfaitaires'!$D310,Listes!$A$60:$E$66,3,FALSE)))+(VLOOKUP('Frais Forfaitaires'!$D310,Listes!$A$60:$E$66,4,FALSE))))))</f>
        <v/>
      </c>
      <c r="K310" s="39" t="str">
        <f>IF($G310="","",IF($C310=Listes!$B$37,IF('Frais Forfaitaires'!$E310&lt;=Listes!$B$48,('Frais Forfaitaires'!$E310*(VLOOKUP('Frais Forfaitaires'!$D310,Listes!$A$49:$E$55,2,FALSE))),IF('Frais Forfaitaires'!$E310&gt;Listes!$D$48,('Frais Forfaitaires'!$E310*(VLOOKUP('Frais Forfaitaires'!$D310,Listes!$A$49:$E$55,5,FALSE))),('Frais Forfaitaires'!$E310*(VLOOKUP('Frais Forfaitaires'!$D310,Listes!$A$49:$E$55,3,FALSE)))+(VLOOKUP('Frais Forfaitaires'!$D310,Listes!$A$49:$E$55,4,FALSE))))))</f>
        <v/>
      </c>
      <c r="L310" s="39" t="str">
        <f>IF($G310="","",IF($C310=Listes!$B$40,Listes!$I$37,IF($C310=Listes!$B$41,(VLOOKUP('Frais Forfaitaires'!$F310,Listes!$E$37:$F$42,2,FALSE)),IF($C310=Listes!$B$39,IF('Frais Forfaitaires'!$E310&lt;=Listes!$A$70,'Frais Forfaitaires'!$E310*Listes!$A$71,IF('Frais Forfaitaires'!$E310&gt;Listes!$D$70,'Frais Forfaitaires'!$E310*Listes!$D$71,(('Frais Forfaitaires'!$E310*Listes!$B$71)+Listes!$C$71)))))))</f>
        <v/>
      </c>
      <c r="M310" s="40" t="str">
        <f t="shared" si="10"/>
        <v/>
      </c>
      <c r="N310" s="125"/>
    </row>
    <row r="311" spans="1:14" ht="20.100000000000001" customHeight="1" x14ac:dyDescent="0.25">
      <c r="A311" s="27">
        <v>306</v>
      </c>
      <c r="B311" s="118"/>
      <c r="C311" s="118"/>
      <c r="D311" s="118"/>
      <c r="E311" s="118"/>
      <c r="F311" s="118"/>
      <c r="G311" s="50" t="str">
        <f>IF(C311="","",IF(C311="","",(VLOOKUP(C311,Listes!$B$37:$C$41,2,FALSE))))</f>
        <v/>
      </c>
      <c r="H311" s="118" t="str">
        <f t="shared" si="9"/>
        <v/>
      </c>
      <c r="I311" s="40" t="str">
        <f>IF(G311="","",IF(G311="","",(VLOOKUP(G311,Listes!$C$37:$D$41,2,FALSE))))</f>
        <v/>
      </c>
      <c r="J311" s="39" t="str">
        <f>IF($G311="","",IF($C311=Listes!$B$38,IF('Frais Forfaitaires'!$E311&lt;=Listes!$B$59,('Frais Forfaitaires'!$E311*(VLOOKUP('Frais Forfaitaires'!$D311,Listes!$A$60:$E$66,2,FALSE))),IF('Frais Forfaitaires'!$E311&gt;Listes!$E$59,('Frais Forfaitaires'!$E311*(VLOOKUP('Frais Forfaitaires'!$D311,Listes!$A$60:$E$66,5,FALSE))),('Frais Forfaitaires'!$E311*(VLOOKUP('Frais Forfaitaires'!$D311,Listes!$A$60:$E$66,3,FALSE)))+(VLOOKUP('Frais Forfaitaires'!$D311,Listes!$A$60:$E$66,4,FALSE))))))</f>
        <v/>
      </c>
      <c r="K311" s="39" t="str">
        <f>IF($G311="","",IF($C311=Listes!$B$37,IF('Frais Forfaitaires'!$E311&lt;=Listes!$B$48,('Frais Forfaitaires'!$E311*(VLOOKUP('Frais Forfaitaires'!$D311,Listes!$A$49:$E$55,2,FALSE))),IF('Frais Forfaitaires'!$E311&gt;Listes!$D$48,('Frais Forfaitaires'!$E311*(VLOOKUP('Frais Forfaitaires'!$D311,Listes!$A$49:$E$55,5,FALSE))),('Frais Forfaitaires'!$E311*(VLOOKUP('Frais Forfaitaires'!$D311,Listes!$A$49:$E$55,3,FALSE)))+(VLOOKUP('Frais Forfaitaires'!$D311,Listes!$A$49:$E$55,4,FALSE))))))</f>
        <v/>
      </c>
      <c r="L311" s="39" t="str">
        <f>IF($G311="","",IF($C311=Listes!$B$40,Listes!$I$37,IF($C311=Listes!$B$41,(VLOOKUP('Frais Forfaitaires'!$F311,Listes!$E$37:$F$42,2,FALSE)),IF($C311=Listes!$B$39,IF('Frais Forfaitaires'!$E311&lt;=Listes!$A$70,'Frais Forfaitaires'!$E311*Listes!$A$71,IF('Frais Forfaitaires'!$E311&gt;Listes!$D$70,'Frais Forfaitaires'!$E311*Listes!$D$71,(('Frais Forfaitaires'!$E311*Listes!$B$71)+Listes!$C$71)))))))</f>
        <v/>
      </c>
      <c r="M311" s="40" t="str">
        <f t="shared" si="10"/>
        <v/>
      </c>
      <c r="N311" s="125"/>
    </row>
    <row r="312" spans="1:14" ht="20.100000000000001" customHeight="1" x14ac:dyDescent="0.25">
      <c r="A312" s="27">
        <v>307</v>
      </c>
      <c r="B312" s="118"/>
      <c r="C312" s="118"/>
      <c r="D312" s="118"/>
      <c r="E312" s="118"/>
      <c r="F312" s="118"/>
      <c r="G312" s="50" t="str">
        <f>IF(C312="","",IF(C312="","",(VLOOKUP(C312,Listes!$B$37:$C$41,2,FALSE))))</f>
        <v/>
      </c>
      <c r="H312" s="118" t="str">
        <f t="shared" si="9"/>
        <v/>
      </c>
      <c r="I312" s="40" t="str">
        <f>IF(G312="","",IF(G312="","",(VLOOKUP(G312,Listes!$C$37:$D$41,2,FALSE))))</f>
        <v/>
      </c>
      <c r="J312" s="39" t="str">
        <f>IF($G312="","",IF($C312=Listes!$B$38,IF('Frais Forfaitaires'!$E312&lt;=Listes!$B$59,('Frais Forfaitaires'!$E312*(VLOOKUP('Frais Forfaitaires'!$D312,Listes!$A$60:$E$66,2,FALSE))),IF('Frais Forfaitaires'!$E312&gt;Listes!$E$59,('Frais Forfaitaires'!$E312*(VLOOKUP('Frais Forfaitaires'!$D312,Listes!$A$60:$E$66,5,FALSE))),('Frais Forfaitaires'!$E312*(VLOOKUP('Frais Forfaitaires'!$D312,Listes!$A$60:$E$66,3,FALSE)))+(VLOOKUP('Frais Forfaitaires'!$D312,Listes!$A$60:$E$66,4,FALSE))))))</f>
        <v/>
      </c>
      <c r="K312" s="39" t="str">
        <f>IF($G312="","",IF($C312=Listes!$B$37,IF('Frais Forfaitaires'!$E312&lt;=Listes!$B$48,('Frais Forfaitaires'!$E312*(VLOOKUP('Frais Forfaitaires'!$D312,Listes!$A$49:$E$55,2,FALSE))),IF('Frais Forfaitaires'!$E312&gt;Listes!$D$48,('Frais Forfaitaires'!$E312*(VLOOKUP('Frais Forfaitaires'!$D312,Listes!$A$49:$E$55,5,FALSE))),('Frais Forfaitaires'!$E312*(VLOOKUP('Frais Forfaitaires'!$D312,Listes!$A$49:$E$55,3,FALSE)))+(VLOOKUP('Frais Forfaitaires'!$D312,Listes!$A$49:$E$55,4,FALSE))))))</f>
        <v/>
      </c>
      <c r="L312" s="39" t="str">
        <f>IF($G312="","",IF($C312=Listes!$B$40,Listes!$I$37,IF($C312=Listes!$B$41,(VLOOKUP('Frais Forfaitaires'!$F312,Listes!$E$37:$F$42,2,FALSE)),IF($C312=Listes!$B$39,IF('Frais Forfaitaires'!$E312&lt;=Listes!$A$70,'Frais Forfaitaires'!$E312*Listes!$A$71,IF('Frais Forfaitaires'!$E312&gt;Listes!$D$70,'Frais Forfaitaires'!$E312*Listes!$D$71,(('Frais Forfaitaires'!$E312*Listes!$B$71)+Listes!$C$71)))))))</f>
        <v/>
      </c>
      <c r="M312" s="40" t="str">
        <f t="shared" si="10"/>
        <v/>
      </c>
      <c r="N312" s="125"/>
    </row>
    <row r="313" spans="1:14" ht="20.100000000000001" customHeight="1" x14ac:dyDescent="0.25">
      <c r="A313" s="27">
        <v>308</v>
      </c>
      <c r="B313" s="118"/>
      <c r="C313" s="118"/>
      <c r="D313" s="118"/>
      <c r="E313" s="118"/>
      <c r="F313" s="118"/>
      <c r="G313" s="50" t="str">
        <f>IF(C313="","",IF(C313="","",(VLOOKUP(C313,Listes!$B$37:$C$41,2,FALSE))))</f>
        <v/>
      </c>
      <c r="H313" s="118" t="str">
        <f t="shared" si="9"/>
        <v/>
      </c>
      <c r="I313" s="40" t="str">
        <f>IF(G313="","",IF(G313="","",(VLOOKUP(G313,Listes!$C$37:$D$41,2,FALSE))))</f>
        <v/>
      </c>
      <c r="J313" s="39" t="str">
        <f>IF($G313="","",IF($C313=Listes!$B$38,IF('Frais Forfaitaires'!$E313&lt;=Listes!$B$59,('Frais Forfaitaires'!$E313*(VLOOKUP('Frais Forfaitaires'!$D313,Listes!$A$60:$E$66,2,FALSE))),IF('Frais Forfaitaires'!$E313&gt;Listes!$E$59,('Frais Forfaitaires'!$E313*(VLOOKUP('Frais Forfaitaires'!$D313,Listes!$A$60:$E$66,5,FALSE))),('Frais Forfaitaires'!$E313*(VLOOKUP('Frais Forfaitaires'!$D313,Listes!$A$60:$E$66,3,FALSE)))+(VLOOKUP('Frais Forfaitaires'!$D313,Listes!$A$60:$E$66,4,FALSE))))))</f>
        <v/>
      </c>
      <c r="K313" s="39" t="str">
        <f>IF($G313="","",IF($C313=Listes!$B$37,IF('Frais Forfaitaires'!$E313&lt;=Listes!$B$48,('Frais Forfaitaires'!$E313*(VLOOKUP('Frais Forfaitaires'!$D313,Listes!$A$49:$E$55,2,FALSE))),IF('Frais Forfaitaires'!$E313&gt;Listes!$D$48,('Frais Forfaitaires'!$E313*(VLOOKUP('Frais Forfaitaires'!$D313,Listes!$A$49:$E$55,5,FALSE))),('Frais Forfaitaires'!$E313*(VLOOKUP('Frais Forfaitaires'!$D313,Listes!$A$49:$E$55,3,FALSE)))+(VLOOKUP('Frais Forfaitaires'!$D313,Listes!$A$49:$E$55,4,FALSE))))))</f>
        <v/>
      </c>
      <c r="L313" s="39" t="str">
        <f>IF($G313="","",IF($C313=Listes!$B$40,Listes!$I$37,IF($C313=Listes!$B$41,(VLOOKUP('Frais Forfaitaires'!$F313,Listes!$E$37:$F$42,2,FALSE)),IF($C313=Listes!$B$39,IF('Frais Forfaitaires'!$E313&lt;=Listes!$A$70,'Frais Forfaitaires'!$E313*Listes!$A$71,IF('Frais Forfaitaires'!$E313&gt;Listes!$D$70,'Frais Forfaitaires'!$E313*Listes!$D$71,(('Frais Forfaitaires'!$E313*Listes!$B$71)+Listes!$C$71)))))))</f>
        <v/>
      </c>
      <c r="M313" s="40" t="str">
        <f t="shared" si="10"/>
        <v/>
      </c>
      <c r="N313" s="125"/>
    </row>
    <row r="314" spans="1:14" ht="20.100000000000001" customHeight="1" x14ac:dyDescent="0.25">
      <c r="A314" s="27">
        <v>309</v>
      </c>
      <c r="B314" s="118"/>
      <c r="C314" s="118"/>
      <c r="D314" s="118"/>
      <c r="E314" s="118"/>
      <c r="F314" s="118"/>
      <c r="G314" s="50" t="str">
        <f>IF(C314="","",IF(C314="","",(VLOOKUP(C314,Listes!$B$37:$C$41,2,FALSE))))</f>
        <v/>
      </c>
      <c r="H314" s="118" t="str">
        <f t="shared" si="9"/>
        <v/>
      </c>
      <c r="I314" s="40" t="str">
        <f>IF(G314="","",IF(G314="","",(VLOOKUP(G314,Listes!$C$37:$D$41,2,FALSE))))</f>
        <v/>
      </c>
      <c r="J314" s="39" t="str">
        <f>IF($G314="","",IF($C314=Listes!$B$38,IF('Frais Forfaitaires'!$E314&lt;=Listes!$B$59,('Frais Forfaitaires'!$E314*(VLOOKUP('Frais Forfaitaires'!$D314,Listes!$A$60:$E$66,2,FALSE))),IF('Frais Forfaitaires'!$E314&gt;Listes!$E$59,('Frais Forfaitaires'!$E314*(VLOOKUP('Frais Forfaitaires'!$D314,Listes!$A$60:$E$66,5,FALSE))),('Frais Forfaitaires'!$E314*(VLOOKUP('Frais Forfaitaires'!$D314,Listes!$A$60:$E$66,3,FALSE)))+(VLOOKUP('Frais Forfaitaires'!$D314,Listes!$A$60:$E$66,4,FALSE))))))</f>
        <v/>
      </c>
      <c r="K314" s="39" t="str">
        <f>IF($G314="","",IF($C314=Listes!$B$37,IF('Frais Forfaitaires'!$E314&lt;=Listes!$B$48,('Frais Forfaitaires'!$E314*(VLOOKUP('Frais Forfaitaires'!$D314,Listes!$A$49:$E$55,2,FALSE))),IF('Frais Forfaitaires'!$E314&gt;Listes!$D$48,('Frais Forfaitaires'!$E314*(VLOOKUP('Frais Forfaitaires'!$D314,Listes!$A$49:$E$55,5,FALSE))),('Frais Forfaitaires'!$E314*(VLOOKUP('Frais Forfaitaires'!$D314,Listes!$A$49:$E$55,3,FALSE)))+(VLOOKUP('Frais Forfaitaires'!$D314,Listes!$A$49:$E$55,4,FALSE))))))</f>
        <v/>
      </c>
      <c r="L314" s="39" t="str">
        <f>IF($G314="","",IF($C314=Listes!$B$40,Listes!$I$37,IF($C314=Listes!$B$41,(VLOOKUP('Frais Forfaitaires'!$F314,Listes!$E$37:$F$42,2,FALSE)),IF($C314=Listes!$B$39,IF('Frais Forfaitaires'!$E314&lt;=Listes!$A$70,'Frais Forfaitaires'!$E314*Listes!$A$71,IF('Frais Forfaitaires'!$E314&gt;Listes!$D$70,'Frais Forfaitaires'!$E314*Listes!$D$71,(('Frais Forfaitaires'!$E314*Listes!$B$71)+Listes!$C$71)))))))</f>
        <v/>
      </c>
      <c r="M314" s="40" t="str">
        <f t="shared" si="10"/>
        <v/>
      </c>
      <c r="N314" s="125"/>
    </row>
    <row r="315" spans="1:14" ht="20.100000000000001" customHeight="1" x14ac:dyDescent="0.25">
      <c r="A315" s="27">
        <v>310</v>
      </c>
      <c r="B315" s="118"/>
      <c r="C315" s="118"/>
      <c r="D315" s="118"/>
      <c r="E315" s="118"/>
      <c r="F315" s="118"/>
      <c r="G315" s="50" t="str">
        <f>IF(C315="","",IF(C315="","",(VLOOKUP(C315,Listes!$B$37:$C$41,2,FALSE))))</f>
        <v/>
      </c>
      <c r="H315" s="118" t="str">
        <f t="shared" si="9"/>
        <v/>
      </c>
      <c r="I315" s="40" t="str">
        <f>IF(G315="","",IF(G315="","",(VLOOKUP(G315,Listes!$C$37:$D$41,2,FALSE))))</f>
        <v/>
      </c>
      <c r="J315" s="39" t="str">
        <f>IF($G315="","",IF($C315=Listes!$B$38,IF('Frais Forfaitaires'!$E315&lt;=Listes!$B$59,('Frais Forfaitaires'!$E315*(VLOOKUP('Frais Forfaitaires'!$D315,Listes!$A$60:$E$66,2,FALSE))),IF('Frais Forfaitaires'!$E315&gt;Listes!$E$59,('Frais Forfaitaires'!$E315*(VLOOKUP('Frais Forfaitaires'!$D315,Listes!$A$60:$E$66,5,FALSE))),('Frais Forfaitaires'!$E315*(VLOOKUP('Frais Forfaitaires'!$D315,Listes!$A$60:$E$66,3,FALSE)))+(VLOOKUP('Frais Forfaitaires'!$D315,Listes!$A$60:$E$66,4,FALSE))))))</f>
        <v/>
      </c>
      <c r="K315" s="39" t="str">
        <f>IF($G315="","",IF($C315=Listes!$B$37,IF('Frais Forfaitaires'!$E315&lt;=Listes!$B$48,('Frais Forfaitaires'!$E315*(VLOOKUP('Frais Forfaitaires'!$D315,Listes!$A$49:$E$55,2,FALSE))),IF('Frais Forfaitaires'!$E315&gt;Listes!$D$48,('Frais Forfaitaires'!$E315*(VLOOKUP('Frais Forfaitaires'!$D315,Listes!$A$49:$E$55,5,FALSE))),('Frais Forfaitaires'!$E315*(VLOOKUP('Frais Forfaitaires'!$D315,Listes!$A$49:$E$55,3,FALSE)))+(VLOOKUP('Frais Forfaitaires'!$D315,Listes!$A$49:$E$55,4,FALSE))))))</f>
        <v/>
      </c>
      <c r="L315" s="39" t="str">
        <f>IF($G315="","",IF($C315=Listes!$B$40,Listes!$I$37,IF($C315=Listes!$B$41,(VLOOKUP('Frais Forfaitaires'!$F315,Listes!$E$37:$F$42,2,FALSE)),IF($C315=Listes!$B$39,IF('Frais Forfaitaires'!$E315&lt;=Listes!$A$70,'Frais Forfaitaires'!$E315*Listes!$A$71,IF('Frais Forfaitaires'!$E315&gt;Listes!$D$70,'Frais Forfaitaires'!$E315*Listes!$D$71,(('Frais Forfaitaires'!$E315*Listes!$B$71)+Listes!$C$71)))))))</f>
        <v/>
      </c>
      <c r="M315" s="40" t="str">
        <f t="shared" si="10"/>
        <v/>
      </c>
      <c r="N315" s="125"/>
    </row>
    <row r="316" spans="1:14" ht="20.100000000000001" customHeight="1" x14ac:dyDescent="0.25">
      <c r="A316" s="27">
        <v>311</v>
      </c>
      <c r="B316" s="118"/>
      <c r="C316" s="118"/>
      <c r="D316" s="118"/>
      <c r="E316" s="118"/>
      <c r="F316" s="118"/>
      <c r="G316" s="50" t="str">
        <f>IF(C316="","",IF(C316="","",(VLOOKUP(C316,Listes!$B$37:$C$41,2,FALSE))))</f>
        <v/>
      </c>
      <c r="H316" s="118" t="str">
        <f t="shared" si="9"/>
        <v/>
      </c>
      <c r="I316" s="40" t="str">
        <f>IF(G316="","",IF(G316="","",(VLOOKUP(G316,Listes!$C$37:$D$41,2,FALSE))))</f>
        <v/>
      </c>
      <c r="J316" s="39" t="str">
        <f>IF($G316="","",IF($C316=Listes!$B$38,IF('Frais Forfaitaires'!$E316&lt;=Listes!$B$59,('Frais Forfaitaires'!$E316*(VLOOKUP('Frais Forfaitaires'!$D316,Listes!$A$60:$E$66,2,FALSE))),IF('Frais Forfaitaires'!$E316&gt;Listes!$E$59,('Frais Forfaitaires'!$E316*(VLOOKUP('Frais Forfaitaires'!$D316,Listes!$A$60:$E$66,5,FALSE))),('Frais Forfaitaires'!$E316*(VLOOKUP('Frais Forfaitaires'!$D316,Listes!$A$60:$E$66,3,FALSE)))+(VLOOKUP('Frais Forfaitaires'!$D316,Listes!$A$60:$E$66,4,FALSE))))))</f>
        <v/>
      </c>
      <c r="K316" s="39" t="str">
        <f>IF($G316="","",IF($C316=Listes!$B$37,IF('Frais Forfaitaires'!$E316&lt;=Listes!$B$48,('Frais Forfaitaires'!$E316*(VLOOKUP('Frais Forfaitaires'!$D316,Listes!$A$49:$E$55,2,FALSE))),IF('Frais Forfaitaires'!$E316&gt;Listes!$D$48,('Frais Forfaitaires'!$E316*(VLOOKUP('Frais Forfaitaires'!$D316,Listes!$A$49:$E$55,5,FALSE))),('Frais Forfaitaires'!$E316*(VLOOKUP('Frais Forfaitaires'!$D316,Listes!$A$49:$E$55,3,FALSE)))+(VLOOKUP('Frais Forfaitaires'!$D316,Listes!$A$49:$E$55,4,FALSE))))))</f>
        <v/>
      </c>
      <c r="L316" s="39" t="str">
        <f>IF($G316="","",IF($C316=Listes!$B$40,Listes!$I$37,IF($C316=Listes!$B$41,(VLOOKUP('Frais Forfaitaires'!$F316,Listes!$E$37:$F$42,2,FALSE)),IF($C316=Listes!$B$39,IF('Frais Forfaitaires'!$E316&lt;=Listes!$A$70,'Frais Forfaitaires'!$E316*Listes!$A$71,IF('Frais Forfaitaires'!$E316&gt;Listes!$D$70,'Frais Forfaitaires'!$E316*Listes!$D$71,(('Frais Forfaitaires'!$E316*Listes!$B$71)+Listes!$C$71)))))))</f>
        <v/>
      </c>
      <c r="M316" s="40" t="str">
        <f t="shared" si="10"/>
        <v/>
      </c>
      <c r="N316" s="125"/>
    </row>
    <row r="317" spans="1:14" ht="20.100000000000001" customHeight="1" x14ac:dyDescent="0.25">
      <c r="A317" s="27">
        <v>312</v>
      </c>
      <c r="B317" s="118"/>
      <c r="C317" s="118"/>
      <c r="D317" s="118"/>
      <c r="E317" s="118"/>
      <c r="F317" s="118"/>
      <c r="G317" s="50" t="str">
        <f>IF(C317="","",IF(C317="","",(VLOOKUP(C317,Listes!$B$37:$C$41,2,FALSE))))</f>
        <v/>
      </c>
      <c r="H317" s="118" t="str">
        <f t="shared" si="9"/>
        <v/>
      </c>
      <c r="I317" s="40" t="str">
        <f>IF(G317="","",IF(G317="","",(VLOOKUP(G317,Listes!$C$37:$D$41,2,FALSE))))</f>
        <v/>
      </c>
      <c r="J317" s="39" t="str">
        <f>IF($G317="","",IF($C317=Listes!$B$38,IF('Frais Forfaitaires'!$E317&lt;=Listes!$B$59,('Frais Forfaitaires'!$E317*(VLOOKUP('Frais Forfaitaires'!$D317,Listes!$A$60:$E$66,2,FALSE))),IF('Frais Forfaitaires'!$E317&gt;Listes!$E$59,('Frais Forfaitaires'!$E317*(VLOOKUP('Frais Forfaitaires'!$D317,Listes!$A$60:$E$66,5,FALSE))),('Frais Forfaitaires'!$E317*(VLOOKUP('Frais Forfaitaires'!$D317,Listes!$A$60:$E$66,3,FALSE)))+(VLOOKUP('Frais Forfaitaires'!$D317,Listes!$A$60:$E$66,4,FALSE))))))</f>
        <v/>
      </c>
      <c r="K317" s="39" t="str">
        <f>IF($G317="","",IF($C317=Listes!$B$37,IF('Frais Forfaitaires'!$E317&lt;=Listes!$B$48,('Frais Forfaitaires'!$E317*(VLOOKUP('Frais Forfaitaires'!$D317,Listes!$A$49:$E$55,2,FALSE))),IF('Frais Forfaitaires'!$E317&gt;Listes!$D$48,('Frais Forfaitaires'!$E317*(VLOOKUP('Frais Forfaitaires'!$D317,Listes!$A$49:$E$55,5,FALSE))),('Frais Forfaitaires'!$E317*(VLOOKUP('Frais Forfaitaires'!$D317,Listes!$A$49:$E$55,3,FALSE)))+(VLOOKUP('Frais Forfaitaires'!$D317,Listes!$A$49:$E$55,4,FALSE))))))</f>
        <v/>
      </c>
      <c r="L317" s="39" t="str">
        <f>IF($G317="","",IF($C317=Listes!$B$40,Listes!$I$37,IF($C317=Listes!$B$41,(VLOOKUP('Frais Forfaitaires'!$F317,Listes!$E$37:$F$42,2,FALSE)),IF($C317=Listes!$B$39,IF('Frais Forfaitaires'!$E317&lt;=Listes!$A$70,'Frais Forfaitaires'!$E317*Listes!$A$71,IF('Frais Forfaitaires'!$E317&gt;Listes!$D$70,'Frais Forfaitaires'!$E317*Listes!$D$71,(('Frais Forfaitaires'!$E317*Listes!$B$71)+Listes!$C$71)))))))</f>
        <v/>
      </c>
      <c r="M317" s="40" t="str">
        <f t="shared" si="10"/>
        <v/>
      </c>
      <c r="N317" s="125"/>
    </row>
    <row r="318" spans="1:14" ht="20.100000000000001" customHeight="1" x14ac:dyDescent="0.25">
      <c r="A318" s="27">
        <v>313</v>
      </c>
      <c r="B318" s="118"/>
      <c r="C318" s="118"/>
      <c r="D318" s="118"/>
      <c r="E318" s="118"/>
      <c r="F318" s="118"/>
      <c r="G318" s="50" t="str">
        <f>IF(C318="","",IF(C318="","",(VLOOKUP(C318,Listes!$B$37:$C$41,2,FALSE))))</f>
        <v/>
      </c>
      <c r="H318" s="118" t="str">
        <f t="shared" si="9"/>
        <v/>
      </c>
      <c r="I318" s="40" t="str">
        <f>IF(G318="","",IF(G318="","",(VLOOKUP(G318,Listes!$C$37:$D$41,2,FALSE))))</f>
        <v/>
      </c>
      <c r="J318" s="39" t="str">
        <f>IF($G318="","",IF($C318=Listes!$B$38,IF('Frais Forfaitaires'!$E318&lt;=Listes!$B$59,('Frais Forfaitaires'!$E318*(VLOOKUP('Frais Forfaitaires'!$D318,Listes!$A$60:$E$66,2,FALSE))),IF('Frais Forfaitaires'!$E318&gt;Listes!$E$59,('Frais Forfaitaires'!$E318*(VLOOKUP('Frais Forfaitaires'!$D318,Listes!$A$60:$E$66,5,FALSE))),('Frais Forfaitaires'!$E318*(VLOOKUP('Frais Forfaitaires'!$D318,Listes!$A$60:$E$66,3,FALSE)))+(VLOOKUP('Frais Forfaitaires'!$D318,Listes!$A$60:$E$66,4,FALSE))))))</f>
        <v/>
      </c>
      <c r="K318" s="39" t="str">
        <f>IF($G318="","",IF($C318=Listes!$B$37,IF('Frais Forfaitaires'!$E318&lt;=Listes!$B$48,('Frais Forfaitaires'!$E318*(VLOOKUP('Frais Forfaitaires'!$D318,Listes!$A$49:$E$55,2,FALSE))),IF('Frais Forfaitaires'!$E318&gt;Listes!$D$48,('Frais Forfaitaires'!$E318*(VLOOKUP('Frais Forfaitaires'!$D318,Listes!$A$49:$E$55,5,FALSE))),('Frais Forfaitaires'!$E318*(VLOOKUP('Frais Forfaitaires'!$D318,Listes!$A$49:$E$55,3,FALSE)))+(VLOOKUP('Frais Forfaitaires'!$D318,Listes!$A$49:$E$55,4,FALSE))))))</f>
        <v/>
      </c>
      <c r="L318" s="39" t="str">
        <f>IF($G318="","",IF($C318=Listes!$B$40,Listes!$I$37,IF($C318=Listes!$B$41,(VLOOKUP('Frais Forfaitaires'!$F318,Listes!$E$37:$F$42,2,FALSE)),IF($C318=Listes!$B$39,IF('Frais Forfaitaires'!$E318&lt;=Listes!$A$70,'Frais Forfaitaires'!$E318*Listes!$A$71,IF('Frais Forfaitaires'!$E318&gt;Listes!$D$70,'Frais Forfaitaires'!$E318*Listes!$D$71,(('Frais Forfaitaires'!$E318*Listes!$B$71)+Listes!$C$71)))))))</f>
        <v/>
      </c>
      <c r="M318" s="40" t="str">
        <f t="shared" si="10"/>
        <v/>
      </c>
      <c r="N318" s="125"/>
    </row>
    <row r="319" spans="1:14" ht="20.100000000000001" customHeight="1" x14ac:dyDescent="0.25">
      <c r="A319" s="27">
        <v>314</v>
      </c>
      <c r="B319" s="118"/>
      <c r="C319" s="118"/>
      <c r="D319" s="118"/>
      <c r="E319" s="118"/>
      <c r="F319" s="118"/>
      <c r="G319" s="50" t="str">
        <f>IF(C319="","",IF(C319="","",(VLOOKUP(C319,Listes!$B$37:$C$41,2,FALSE))))</f>
        <v/>
      </c>
      <c r="H319" s="118" t="str">
        <f t="shared" si="9"/>
        <v/>
      </c>
      <c r="I319" s="40" t="str">
        <f>IF(G319="","",IF(G319="","",(VLOOKUP(G319,Listes!$C$37:$D$41,2,FALSE))))</f>
        <v/>
      </c>
      <c r="J319" s="39" t="str">
        <f>IF($G319="","",IF($C319=Listes!$B$38,IF('Frais Forfaitaires'!$E319&lt;=Listes!$B$59,('Frais Forfaitaires'!$E319*(VLOOKUP('Frais Forfaitaires'!$D319,Listes!$A$60:$E$66,2,FALSE))),IF('Frais Forfaitaires'!$E319&gt;Listes!$E$59,('Frais Forfaitaires'!$E319*(VLOOKUP('Frais Forfaitaires'!$D319,Listes!$A$60:$E$66,5,FALSE))),('Frais Forfaitaires'!$E319*(VLOOKUP('Frais Forfaitaires'!$D319,Listes!$A$60:$E$66,3,FALSE)))+(VLOOKUP('Frais Forfaitaires'!$D319,Listes!$A$60:$E$66,4,FALSE))))))</f>
        <v/>
      </c>
      <c r="K319" s="39" t="str">
        <f>IF($G319="","",IF($C319=Listes!$B$37,IF('Frais Forfaitaires'!$E319&lt;=Listes!$B$48,('Frais Forfaitaires'!$E319*(VLOOKUP('Frais Forfaitaires'!$D319,Listes!$A$49:$E$55,2,FALSE))),IF('Frais Forfaitaires'!$E319&gt;Listes!$D$48,('Frais Forfaitaires'!$E319*(VLOOKUP('Frais Forfaitaires'!$D319,Listes!$A$49:$E$55,5,FALSE))),('Frais Forfaitaires'!$E319*(VLOOKUP('Frais Forfaitaires'!$D319,Listes!$A$49:$E$55,3,FALSE)))+(VLOOKUP('Frais Forfaitaires'!$D319,Listes!$A$49:$E$55,4,FALSE))))))</f>
        <v/>
      </c>
      <c r="L319" s="39" t="str">
        <f>IF($G319="","",IF($C319=Listes!$B$40,Listes!$I$37,IF($C319=Listes!$B$41,(VLOOKUP('Frais Forfaitaires'!$F319,Listes!$E$37:$F$42,2,FALSE)),IF($C319=Listes!$B$39,IF('Frais Forfaitaires'!$E319&lt;=Listes!$A$70,'Frais Forfaitaires'!$E319*Listes!$A$71,IF('Frais Forfaitaires'!$E319&gt;Listes!$D$70,'Frais Forfaitaires'!$E319*Listes!$D$71,(('Frais Forfaitaires'!$E319*Listes!$B$71)+Listes!$C$71)))))))</f>
        <v/>
      </c>
      <c r="M319" s="40" t="str">
        <f t="shared" si="10"/>
        <v/>
      </c>
      <c r="N319" s="125"/>
    </row>
    <row r="320" spans="1:14" ht="20.100000000000001" customHeight="1" x14ac:dyDescent="0.25">
      <c r="A320" s="27">
        <v>315</v>
      </c>
      <c r="B320" s="118"/>
      <c r="C320" s="118"/>
      <c r="D320" s="118"/>
      <c r="E320" s="118"/>
      <c r="F320" s="118"/>
      <c r="G320" s="50" t="str">
        <f>IF(C320="","",IF(C320="","",(VLOOKUP(C320,Listes!$B$37:$C$41,2,FALSE))))</f>
        <v/>
      </c>
      <c r="H320" s="118" t="str">
        <f t="shared" si="9"/>
        <v/>
      </c>
      <c r="I320" s="40" t="str">
        <f>IF(G320="","",IF(G320="","",(VLOOKUP(G320,Listes!$C$37:$D$41,2,FALSE))))</f>
        <v/>
      </c>
      <c r="J320" s="39" t="str">
        <f>IF($G320="","",IF($C320=Listes!$B$38,IF('Frais Forfaitaires'!$E320&lt;=Listes!$B$59,('Frais Forfaitaires'!$E320*(VLOOKUP('Frais Forfaitaires'!$D320,Listes!$A$60:$E$66,2,FALSE))),IF('Frais Forfaitaires'!$E320&gt;Listes!$E$59,('Frais Forfaitaires'!$E320*(VLOOKUP('Frais Forfaitaires'!$D320,Listes!$A$60:$E$66,5,FALSE))),('Frais Forfaitaires'!$E320*(VLOOKUP('Frais Forfaitaires'!$D320,Listes!$A$60:$E$66,3,FALSE)))+(VLOOKUP('Frais Forfaitaires'!$D320,Listes!$A$60:$E$66,4,FALSE))))))</f>
        <v/>
      </c>
      <c r="K320" s="39" t="str">
        <f>IF($G320="","",IF($C320=Listes!$B$37,IF('Frais Forfaitaires'!$E320&lt;=Listes!$B$48,('Frais Forfaitaires'!$E320*(VLOOKUP('Frais Forfaitaires'!$D320,Listes!$A$49:$E$55,2,FALSE))),IF('Frais Forfaitaires'!$E320&gt;Listes!$D$48,('Frais Forfaitaires'!$E320*(VLOOKUP('Frais Forfaitaires'!$D320,Listes!$A$49:$E$55,5,FALSE))),('Frais Forfaitaires'!$E320*(VLOOKUP('Frais Forfaitaires'!$D320,Listes!$A$49:$E$55,3,FALSE)))+(VLOOKUP('Frais Forfaitaires'!$D320,Listes!$A$49:$E$55,4,FALSE))))))</f>
        <v/>
      </c>
      <c r="L320" s="39" t="str">
        <f>IF($G320="","",IF($C320=Listes!$B$40,Listes!$I$37,IF($C320=Listes!$B$41,(VLOOKUP('Frais Forfaitaires'!$F320,Listes!$E$37:$F$42,2,FALSE)),IF($C320=Listes!$B$39,IF('Frais Forfaitaires'!$E320&lt;=Listes!$A$70,'Frais Forfaitaires'!$E320*Listes!$A$71,IF('Frais Forfaitaires'!$E320&gt;Listes!$D$70,'Frais Forfaitaires'!$E320*Listes!$D$71,(('Frais Forfaitaires'!$E320*Listes!$B$71)+Listes!$C$71)))))))</f>
        <v/>
      </c>
      <c r="M320" s="40" t="str">
        <f t="shared" si="10"/>
        <v/>
      </c>
      <c r="N320" s="125"/>
    </row>
    <row r="321" spans="1:14" ht="20.100000000000001" customHeight="1" x14ac:dyDescent="0.25">
      <c r="A321" s="27">
        <v>316</v>
      </c>
      <c r="B321" s="118"/>
      <c r="C321" s="118"/>
      <c r="D321" s="118"/>
      <c r="E321" s="118"/>
      <c r="F321" s="118"/>
      <c r="G321" s="50" t="str">
        <f>IF(C321="","",IF(C321="","",(VLOOKUP(C321,Listes!$B$37:$C$41,2,FALSE))))</f>
        <v/>
      </c>
      <c r="H321" s="118" t="str">
        <f t="shared" si="9"/>
        <v/>
      </c>
      <c r="I321" s="40" t="str">
        <f>IF(G321="","",IF(G321="","",(VLOOKUP(G321,Listes!$C$37:$D$41,2,FALSE))))</f>
        <v/>
      </c>
      <c r="J321" s="39" t="str">
        <f>IF($G321="","",IF($C321=Listes!$B$38,IF('Frais Forfaitaires'!$E321&lt;=Listes!$B$59,('Frais Forfaitaires'!$E321*(VLOOKUP('Frais Forfaitaires'!$D321,Listes!$A$60:$E$66,2,FALSE))),IF('Frais Forfaitaires'!$E321&gt;Listes!$E$59,('Frais Forfaitaires'!$E321*(VLOOKUP('Frais Forfaitaires'!$D321,Listes!$A$60:$E$66,5,FALSE))),('Frais Forfaitaires'!$E321*(VLOOKUP('Frais Forfaitaires'!$D321,Listes!$A$60:$E$66,3,FALSE)))+(VLOOKUP('Frais Forfaitaires'!$D321,Listes!$A$60:$E$66,4,FALSE))))))</f>
        <v/>
      </c>
      <c r="K321" s="39" t="str">
        <f>IF($G321="","",IF($C321=Listes!$B$37,IF('Frais Forfaitaires'!$E321&lt;=Listes!$B$48,('Frais Forfaitaires'!$E321*(VLOOKUP('Frais Forfaitaires'!$D321,Listes!$A$49:$E$55,2,FALSE))),IF('Frais Forfaitaires'!$E321&gt;Listes!$D$48,('Frais Forfaitaires'!$E321*(VLOOKUP('Frais Forfaitaires'!$D321,Listes!$A$49:$E$55,5,FALSE))),('Frais Forfaitaires'!$E321*(VLOOKUP('Frais Forfaitaires'!$D321,Listes!$A$49:$E$55,3,FALSE)))+(VLOOKUP('Frais Forfaitaires'!$D321,Listes!$A$49:$E$55,4,FALSE))))))</f>
        <v/>
      </c>
      <c r="L321" s="39" t="str">
        <f>IF($G321="","",IF($C321=Listes!$B$40,Listes!$I$37,IF($C321=Listes!$B$41,(VLOOKUP('Frais Forfaitaires'!$F321,Listes!$E$37:$F$42,2,FALSE)),IF($C321=Listes!$B$39,IF('Frais Forfaitaires'!$E321&lt;=Listes!$A$70,'Frais Forfaitaires'!$E321*Listes!$A$71,IF('Frais Forfaitaires'!$E321&gt;Listes!$D$70,'Frais Forfaitaires'!$E321*Listes!$D$71,(('Frais Forfaitaires'!$E321*Listes!$B$71)+Listes!$C$71)))))))</f>
        <v/>
      </c>
      <c r="M321" s="40" t="str">
        <f t="shared" si="10"/>
        <v/>
      </c>
      <c r="N321" s="125"/>
    </row>
    <row r="322" spans="1:14" ht="20.100000000000001" customHeight="1" x14ac:dyDescent="0.25">
      <c r="A322" s="27">
        <v>317</v>
      </c>
      <c r="B322" s="118"/>
      <c r="C322" s="118"/>
      <c r="D322" s="118"/>
      <c r="E322" s="118"/>
      <c r="F322" s="118"/>
      <c r="G322" s="50" t="str">
        <f>IF(C322="","",IF(C322="","",(VLOOKUP(C322,Listes!$B$37:$C$41,2,FALSE))))</f>
        <v/>
      </c>
      <c r="H322" s="118" t="str">
        <f t="shared" si="9"/>
        <v/>
      </c>
      <c r="I322" s="40" t="str">
        <f>IF(G322="","",IF(G322="","",(VLOOKUP(G322,Listes!$C$37:$D$41,2,FALSE))))</f>
        <v/>
      </c>
      <c r="J322" s="39" t="str">
        <f>IF($G322="","",IF($C322=Listes!$B$38,IF('Frais Forfaitaires'!$E322&lt;=Listes!$B$59,('Frais Forfaitaires'!$E322*(VLOOKUP('Frais Forfaitaires'!$D322,Listes!$A$60:$E$66,2,FALSE))),IF('Frais Forfaitaires'!$E322&gt;Listes!$E$59,('Frais Forfaitaires'!$E322*(VLOOKUP('Frais Forfaitaires'!$D322,Listes!$A$60:$E$66,5,FALSE))),('Frais Forfaitaires'!$E322*(VLOOKUP('Frais Forfaitaires'!$D322,Listes!$A$60:$E$66,3,FALSE)))+(VLOOKUP('Frais Forfaitaires'!$D322,Listes!$A$60:$E$66,4,FALSE))))))</f>
        <v/>
      </c>
      <c r="K322" s="39" t="str">
        <f>IF($G322="","",IF($C322=Listes!$B$37,IF('Frais Forfaitaires'!$E322&lt;=Listes!$B$48,('Frais Forfaitaires'!$E322*(VLOOKUP('Frais Forfaitaires'!$D322,Listes!$A$49:$E$55,2,FALSE))),IF('Frais Forfaitaires'!$E322&gt;Listes!$D$48,('Frais Forfaitaires'!$E322*(VLOOKUP('Frais Forfaitaires'!$D322,Listes!$A$49:$E$55,5,FALSE))),('Frais Forfaitaires'!$E322*(VLOOKUP('Frais Forfaitaires'!$D322,Listes!$A$49:$E$55,3,FALSE)))+(VLOOKUP('Frais Forfaitaires'!$D322,Listes!$A$49:$E$55,4,FALSE))))))</f>
        <v/>
      </c>
      <c r="L322" s="39" t="str">
        <f>IF($G322="","",IF($C322=Listes!$B$40,Listes!$I$37,IF($C322=Listes!$B$41,(VLOOKUP('Frais Forfaitaires'!$F322,Listes!$E$37:$F$42,2,FALSE)),IF($C322=Listes!$B$39,IF('Frais Forfaitaires'!$E322&lt;=Listes!$A$70,'Frais Forfaitaires'!$E322*Listes!$A$71,IF('Frais Forfaitaires'!$E322&gt;Listes!$D$70,'Frais Forfaitaires'!$E322*Listes!$D$71,(('Frais Forfaitaires'!$E322*Listes!$B$71)+Listes!$C$71)))))))</f>
        <v/>
      </c>
      <c r="M322" s="40" t="str">
        <f t="shared" si="10"/>
        <v/>
      </c>
      <c r="N322" s="125"/>
    </row>
    <row r="323" spans="1:14" ht="20.100000000000001" customHeight="1" x14ac:dyDescent="0.25">
      <c r="A323" s="27">
        <v>318</v>
      </c>
      <c r="B323" s="118"/>
      <c r="C323" s="118"/>
      <c r="D323" s="118"/>
      <c r="E323" s="118"/>
      <c r="F323" s="118"/>
      <c r="G323" s="50" t="str">
        <f>IF(C323="","",IF(C323="","",(VLOOKUP(C323,Listes!$B$37:$C$41,2,FALSE))))</f>
        <v/>
      </c>
      <c r="H323" s="118" t="str">
        <f t="shared" si="9"/>
        <v/>
      </c>
      <c r="I323" s="40" t="str">
        <f>IF(G323="","",IF(G323="","",(VLOOKUP(G323,Listes!$C$37:$D$41,2,FALSE))))</f>
        <v/>
      </c>
      <c r="J323" s="39" t="str">
        <f>IF($G323="","",IF($C323=Listes!$B$38,IF('Frais Forfaitaires'!$E323&lt;=Listes!$B$59,('Frais Forfaitaires'!$E323*(VLOOKUP('Frais Forfaitaires'!$D323,Listes!$A$60:$E$66,2,FALSE))),IF('Frais Forfaitaires'!$E323&gt;Listes!$E$59,('Frais Forfaitaires'!$E323*(VLOOKUP('Frais Forfaitaires'!$D323,Listes!$A$60:$E$66,5,FALSE))),('Frais Forfaitaires'!$E323*(VLOOKUP('Frais Forfaitaires'!$D323,Listes!$A$60:$E$66,3,FALSE)))+(VLOOKUP('Frais Forfaitaires'!$D323,Listes!$A$60:$E$66,4,FALSE))))))</f>
        <v/>
      </c>
      <c r="K323" s="39" t="str">
        <f>IF($G323="","",IF($C323=Listes!$B$37,IF('Frais Forfaitaires'!$E323&lt;=Listes!$B$48,('Frais Forfaitaires'!$E323*(VLOOKUP('Frais Forfaitaires'!$D323,Listes!$A$49:$E$55,2,FALSE))),IF('Frais Forfaitaires'!$E323&gt;Listes!$D$48,('Frais Forfaitaires'!$E323*(VLOOKUP('Frais Forfaitaires'!$D323,Listes!$A$49:$E$55,5,FALSE))),('Frais Forfaitaires'!$E323*(VLOOKUP('Frais Forfaitaires'!$D323,Listes!$A$49:$E$55,3,FALSE)))+(VLOOKUP('Frais Forfaitaires'!$D323,Listes!$A$49:$E$55,4,FALSE))))))</f>
        <v/>
      </c>
      <c r="L323" s="39" t="str">
        <f>IF($G323="","",IF($C323=Listes!$B$40,Listes!$I$37,IF($C323=Listes!$B$41,(VLOOKUP('Frais Forfaitaires'!$F323,Listes!$E$37:$F$42,2,FALSE)),IF($C323=Listes!$B$39,IF('Frais Forfaitaires'!$E323&lt;=Listes!$A$70,'Frais Forfaitaires'!$E323*Listes!$A$71,IF('Frais Forfaitaires'!$E323&gt;Listes!$D$70,'Frais Forfaitaires'!$E323*Listes!$D$71,(('Frais Forfaitaires'!$E323*Listes!$B$71)+Listes!$C$71)))))))</f>
        <v/>
      </c>
      <c r="M323" s="40" t="str">
        <f t="shared" si="10"/>
        <v/>
      </c>
      <c r="N323" s="125"/>
    </row>
    <row r="324" spans="1:14" ht="20.100000000000001" customHeight="1" x14ac:dyDescent="0.25">
      <c r="A324" s="27">
        <v>319</v>
      </c>
      <c r="B324" s="118"/>
      <c r="C324" s="118"/>
      <c r="D324" s="118"/>
      <c r="E324" s="118"/>
      <c r="F324" s="118"/>
      <c r="G324" s="50" t="str">
        <f>IF(C324="","",IF(C324="","",(VLOOKUP(C324,Listes!$B$37:$C$41,2,FALSE))))</f>
        <v/>
      </c>
      <c r="H324" s="118" t="str">
        <f t="shared" si="9"/>
        <v/>
      </c>
      <c r="I324" s="40" t="str">
        <f>IF(G324="","",IF(G324="","",(VLOOKUP(G324,Listes!$C$37:$D$41,2,FALSE))))</f>
        <v/>
      </c>
      <c r="J324" s="39" t="str">
        <f>IF($G324="","",IF($C324=Listes!$B$38,IF('Frais Forfaitaires'!$E324&lt;=Listes!$B$59,('Frais Forfaitaires'!$E324*(VLOOKUP('Frais Forfaitaires'!$D324,Listes!$A$60:$E$66,2,FALSE))),IF('Frais Forfaitaires'!$E324&gt;Listes!$E$59,('Frais Forfaitaires'!$E324*(VLOOKUP('Frais Forfaitaires'!$D324,Listes!$A$60:$E$66,5,FALSE))),('Frais Forfaitaires'!$E324*(VLOOKUP('Frais Forfaitaires'!$D324,Listes!$A$60:$E$66,3,FALSE)))+(VLOOKUP('Frais Forfaitaires'!$D324,Listes!$A$60:$E$66,4,FALSE))))))</f>
        <v/>
      </c>
      <c r="K324" s="39" t="str">
        <f>IF($G324="","",IF($C324=Listes!$B$37,IF('Frais Forfaitaires'!$E324&lt;=Listes!$B$48,('Frais Forfaitaires'!$E324*(VLOOKUP('Frais Forfaitaires'!$D324,Listes!$A$49:$E$55,2,FALSE))),IF('Frais Forfaitaires'!$E324&gt;Listes!$D$48,('Frais Forfaitaires'!$E324*(VLOOKUP('Frais Forfaitaires'!$D324,Listes!$A$49:$E$55,5,FALSE))),('Frais Forfaitaires'!$E324*(VLOOKUP('Frais Forfaitaires'!$D324,Listes!$A$49:$E$55,3,FALSE)))+(VLOOKUP('Frais Forfaitaires'!$D324,Listes!$A$49:$E$55,4,FALSE))))))</f>
        <v/>
      </c>
      <c r="L324" s="39" t="str">
        <f>IF($G324="","",IF($C324=Listes!$B$40,Listes!$I$37,IF($C324=Listes!$B$41,(VLOOKUP('Frais Forfaitaires'!$F324,Listes!$E$37:$F$42,2,FALSE)),IF($C324=Listes!$B$39,IF('Frais Forfaitaires'!$E324&lt;=Listes!$A$70,'Frais Forfaitaires'!$E324*Listes!$A$71,IF('Frais Forfaitaires'!$E324&gt;Listes!$D$70,'Frais Forfaitaires'!$E324*Listes!$D$71,(('Frais Forfaitaires'!$E324*Listes!$B$71)+Listes!$C$71)))))))</f>
        <v/>
      </c>
      <c r="M324" s="40" t="str">
        <f t="shared" si="10"/>
        <v/>
      </c>
      <c r="N324" s="125"/>
    </row>
    <row r="325" spans="1:14" ht="20.100000000000001" customHeight="1" x14ac:dyDescent="0.25">
      <c r="A325" s="27">
        <v>320</v>
      </c>
      <c r="B325" s="118"/>
      <c r="C325" s="118"/>
      <c r="D325" s="118"/>
      <c r="E325" s="118"/>
      <c r="F325" s="118"/>
      <c r="G325" s="50" t="str">
        <f>IF(C325="","",IF(C325="","",(VLOOKUP(C325,Listes!$B$37:$C$41,2,FALSE))))</f>
        <v/>
      </c>
      <c r="H325" s="118" t="str">
        <f t="shared" si="9"/>
        <v/>
      </c>
      <c r="I325" s="40" t="str">
        <f>IF(G325="","",IF(G325="","",(VLOOKUP(G325,Listes!$C$37:$D$41,2,FALSE))))</f>
        <v/>
      </c>
      <c r="J325" s="39" t="str">
        <f>IF($G325="","",IF($C325=Listes!$B$38,IF('Frais Forfaitaires'!$E325&lt;=Listes!$B$59,('Frais Forfaitaires'!$E325*(VLOOKUP('Frais Forfaitaires'!$D325,Listes!$A$60:$E$66,2,FALSE))),IF('Frais Forfaitaires'!$E325&gt;Listes!$E$59,('Frais Forfaitaires'!$E325*(VLOOKUP('Frais Forfaitaires'!$D325,Listes!$A$60:$E$66,5,FALSE))),('Frais Forfaitaires'!$E325*(VLOOKUP('Frais Forfaitaires'!$D325,Listes!$A$60:$E$66,3,FALSE)))+(VLOOKUP('Frais Forfaitaires'!$D325,Listes!$A$60:$E$66,4,FALSE))))))</f>
        <v/>
      </c>
      <c r="K325" s="39" t="str">
        <f>IF($G325="","",IF($C325=Listes!$B$37,IF('Frais Forfaitaires'!$E325&lt;=Listes!$B$48,('Frais Forfaitaires'!$E325*(VLOOKUP('Frais Forfaitaires'!$D325,Listes!$A$49:$E$55,2,FALSE))),IF('Frais Forfaitaires'!$E325&gt;Listes!$D$48,('Frais Forfaitaires'!$E325*(VLOOKUP('Frais Forfaitaires'!$D325,Listes!$A$49:$E$55,5,FALSE))),('Frais Forfaitaires'!$E325*(VLOOKUP('Frais Forfaitaires'!$D325,Listes!$A$49:$E$55,3,FALSE)))+(VLOOKUP('Frais Forfaitaires'!$D325,Listes!$A$49:$E$55,4,FALSE))))))</f>
        <v/>
      </c>
      <c r="L325" s="39" t="str">
        <f>IF($G325="","",IF($C325=Listes!$B$40,Listes!$I$37,IF($C325=Listes!$B$41,(VLOOKUP('Frais Forfaitaires'!$F325,Listes!$E$37:$F$42,2,FALSE)),IF($C325=Listes!$B$39,IF('Frais Forfaitaires'!$E325&lt;=Listes!$A$70,'Frais Forfaitaires'!$E325*Listes!$A$71,IF('Frais Forfaitaires'!$E325&gt;Listes!$D$70,'Frais Forfaitaires'!$E325*Listes!$D$71,(('Frais Forfaitaires'!$E325*Listes!$B$71)+Listes!$C$71)))))))</f>
        <v/>
      </c>
      <c r="M325" s="40" t="str">
        <f t="shared" si="10"/>
        <v/>
      </c>
      <c r="N325" s="125"/>
    </row>
    <row r="326" spans="1:14" ht="20.100000000000001" customHeight="1" x14ac:dyDescent="0.25">
      <c r="A326" s="27">
        <v>321</v>
      </c>
      <c r="B326" s="118"/>
      <c r="C326" s="118"/>
      <c r="D326" s="118"/>
      <c r="E326" s="118"/>
      <c r="F326" s="118"/>
      <c r="G326" s="50" t="str">
        <f>IF(C326="","",IF(C326="","",(VLOOKUP(C326,Listes!$B$37:$C$41,2,FALSE))))</f>
        <v/>
      </c>
      <c r="H326" s="118" t="str">
        <f t="shared" ref="H326:H389" si="11">IF(G326="Frais de déplacement (barèmes kilométriques) ",1,"")</f>
        <v/>
      </c>
      <c r="I326" s="40" t="str">
        <f>IF(G326="","",IF(G326="","",(VLOOKUP(G326,Listes!$C$37:$D$41,2,FALSE))))</f>
        <v/>
      </c>
      <c r="J326" s="39" t="str">
        <f>IF($G326="","",IF($C326=Listes!$B$38,IF('Frais Forfaitaires'!$E326&lt;=Listes!$B$59,('Frais Forfaitaires'!$E326*(VLOOKUP('Frais Forfaitaires'!$D326,Listes!$A$60:$E$66,2,FALSE))),IF('Frais Forfaitaires'!$E326&gt;Listes!$E$59,('Frais Forfaitaires'!$E326*(VLOOKUP('Frais Forfaitaires'!$D326,Listes!$A$60:$E$66,5,FALSE))),('Frais Forfaitaires'!$E326*(VLOOKUP('Frais Forfaitaires'!$D326,Listes!$A$60:$E$66,3,FALSE)))+(VLOOKUP('Frais Forfaitaires'!$D326,Listes!$A$60:$E$66,4,FALSE))))))</f>
        <v/>
      </c>
      <c r="K326" s="39" t="str">
        <f>IF($G326="","",IF($C326=Listes!$B$37,IF('Frais Forfaitaires'!$E326&lt;=Listes!$B$48,('Frais Forfaitaires'!$E326*(VLOOKUP('Frais Forfaitaires'!$D326,Listes!$A$49:$E$55,2,FALSE))),IF('Frais Forfaitaires'!$E326&gt;Listes!$D$48,('Frais Forfaitaires'!$E326*(VLOOKUP('Frais Forfaitaires'!$D326,Listes!$A$49:$E$55,5,FALSE))),('Frais Forfaitaires'!$E326*(VLOOKUP('Frais Forfaitaires'!$D326,Listes!$A$49:$E$55,3,FALSE)))+(VLOOKUP('Frais Forfaitaires'!$D326,Listes!$A$49:$E$55,4,FALSE))))))</f>
        <v/>
      </c>
      <c r="L326" s="39" t="str">
        <f>IF($G326="","",IF($C326=Listes!$B$40,Listes!$I$37,IF($C326=Listes!$B$41,(VLOOKUP('Frais Forfaitaires'!$F326,Listes!$E$37:$F$42,2,FALSE)),IF($C326=Listes!$B$39,IF('Frais Forfaitaires'!$E326&lt;=Listes!$A$70,'Frais Forfaitaires'!$E326*Listes!$A$71,IF('Frais Forfaitaires'!$E326&gt;Listes!$D$70,'Frais Forfaitaires'!$E326*Listes!$D$71,(('Frais Forfaitaires'!$E326*Listes!$B$71)+Listes!$C$71)))))))</f>
        <v/>
      </c>
      <c r="M326" s="40" t="str">
        <f t="shared" ref="M326:M389" si="12">IF($H326="","",($L326+$K326+$J326)*$H326)</f>
        <v/>
      </c>
      <c r="N326" s="125"/>
    </row>
    <row r="327" spans="1:14" ht="20.100000000000001" customHeight="1" x14ac:dyDescent="0.25">
      <c r="A327" s="27">
        <v>322</v>
      </c>
      <c r="B327" s="118"/>
      <c r="C327" s="118"/>
      <c r="D327" s="118"/>
      <c r="E327" s="118"/>
      <c r="F327" s="118"/>
      <c r="G327" s="50" t="str">
        <f>IF(C327="","",IF(C327="","",(VLOOKUP(C327,Listes!$B$37:$C$41,2,FALSE))))</f>
        <v/>
      </c>
      <c r="H327" s="118" t="str">
        <f t="shared" si="11"/>
        <v/>
      </c>
      <c r="I327" s="40" t="str">
        <f>IF(G327="","",IF(G327="","",(VLOOKUP(G327,Listes!$C$37:$D$41,2,FALSE))))</f>
        <v/>
      </c>
      <c r="J327" s="39" t="str">
        <f>IF($G327="","",IF($C327=Listes!$B$38,IF('Frais Forfaitaires'!$E327&lt;=Listes!$B$59,('Frais Forfaitaires'!$E327*(VLOOKUP('Frais Forfaitaires'!$D327,Listes!$A$60:$E$66,2,FALSE))),IF('Frais Forfaitaires'!$E327&gt;Listes!$E$59,('Frais Forfaitaires'!$E327*(VLOOKUP('Frais Forfaitaires'!$D327,Listes!$A$60:$E$66,5,FALSE))),('Frais Forfaitaires'!$E327*(VLOOKUP('Frais Forfaitaires'!$D327,Listes!$A$60:$E$66,3,FALSE)))+(VLOOKUP('Frais Forfaitaires'!$D327,Listes!$A$60:$E$66,4,FALSE))))))</f>
        <v/>
      </c>
      <c r="K327" s="39" t="str">
        <f>IF($G327="","",IF($C327=Listes!$B$37,IF('Frais Forfaitaires'!$E327&lt;=Listes!$B$48,('Frais Forfaitaires'!$E327*(VLOOKUP('Frais Forfaitaires'!$D327,Listes!$A$49:$E$55,2,FALSE))),IF('Frais Forfaitaires'!$E327&gt;Listes!$D$48,('Frais Forfaitaires'!$E327*(VLOOKUP('Frais Forfaitaires'!$D327,Listes!$A$49:$E$55,5,FALSE))),('Frais Forfaitaires'!$E327*(VLOOKUP('Frais Forfaitaires'!$D327,Listes!$A$49:$E$55,3,FALSE)))+(VLOOKUP('Frais Forfaitaires'!$D327,Listes!$A$49:$E$55,4,FALSE))))))</f>
        <v/>
      </c>
      <c r="L327" s="39" t="str">
        <f>IF($G327="","",IF($C327=Listes!$B$40,Listes!$I$37,IF($C327=Listes!$B$41,(VLOOKUP('Frais Forfaitaires'!$F327,Listes!$E$37:$F$42,2,FALSE)),IF($C327=Listes!$B$39,IF('Frais Forfaitaires'!$E327&lt;=Listes!$A$70,'Frais Forfaitaires'!$E327*Listes!$A$71,IF('Frais Forfaitaires'!$E327&gt;Listes!$D$70,'Frais Forfaitaires'!$E327*Listes!$D$71,(('Frais Forfaitaires'!$E327*Listes!$B$71)+Listes!$C$71)))))))</f>
        <v/>
      </c>
      <c r="M327" s="40" t="str">
        <f t="shared" si="12"/>
        <v/>
      </c>
      <c r="N327" s="125"/>
    </row>
    <row r="328" spans="1:14" ht="20.100000000000001" customHeight="1" x14ac:dyDescent="0.25">
      <c r="A328" s="27">
        <v>323</v>
      </c>
      <c r="B328" s="118"/>
      <c r="C328" s="118"/>
      <c r="D328" s="118"/>
      <c r="E328" s="118"/>
      <c r="F328" s="118"/>
      <c r="G328" s="50" t="str">
        <f>IF(C328="","",IF(C328="","",(VLOOKUP(C328,Listes!$B$37:$C$41,2,FALSE))))</f>
        <v/>
      </c>
      <c r="H328" s="118" t="str">
        <f t="shared" si="11"/>
        <v/>
      </c>
      <c r="I328" s="40" t="str">
        <f>IF(G328="","",IF(G328="","",(VLOOKUP(G328,Listes!$C$37:$D$41,2,FALSE))))</f>
        <v/>
      </c>
      <c r="J328" s="39" t="str">
        <f>IF($G328="","",IF($C328=Listes!$B$38,IF('Frais Forfaitaires'!$E328&lt;=Listes!$B$59,('Frais Forfaitaires'!$E328*(VLOOKUP('Frais Forfaitaires'!$D328,Listes!$A$60:$E$66,2,FALSE))),IF('Frais Forfaitaires'!$E328&gt;Listes!$E$59,('Frais Forfaitaires'!$E328*(VLOOKUP('Frais Forfaitaires'!$D328,Listes!$A$60:$E$66,5,FALSE))),('Frais Forfaitaires'!$E328*(VLOOKUP('Frais Forfaitaires'!$D328,Listes!$A$60:$E$66,3,FALSE)))+(VLOOKUP('Frais Forfaitaires'!$D328,Listes!$A$60:$E$66,4,FALSE))))))</f>
        <v/>
      </c>
      <c r="K328" s="39" t="str">
        <f>IF($G328="","",IF($C328=Listes!$B$37,IF('Frais Forfaitaires'!$E328&lt;=Listes!$B$48,('Frais Forfaitaires'!$E328*(VLOOKUP('Frais Forfaitaires'!$D328,Listes!$A$49:$E$55,2,FALSE))),IF('Frais Forfaitaires'!$E328&gt;Listes!$D$48,('Frais Forfaitaires'!$E328*(VLOOKUP('Frais Forfaitaires'!$D328,Listes!$A$49:$E$55,5,FALSE))),('Frais Forfaitaires'!$E328*(VLOOKUP('Frais Forfaitaires'!$D328,Listes!$A$49:$E$55,3,FALSE)))+(VLOOKUP('Frais Forfaitaires'!$D328,Listes!$A$49:$E$55,4,FALSE))))))</f>
        <v/>
      </c>
      <c r="L328" s="39" t="str">
        <f>IF($G328="","",IF($C328=Listes!$B$40,Listes!$I$37,IF($C328=Listes!$B$41,(VLOOKUP('Frais Forfaitaires'!$F328,Listes!$E$37:$F$42,2,FALSE)),IF($C328=Listes!$B$39,IF('Frais Forfaitaires'!$E328&lt;=Listes!$A$70,'Frais Forfaitaires'!$E328*Listes!$A$71,IF('Frais Forfaitaires'!$E328&gt;Listes!$D$70,'Frais Forfaitaires'!$E328*Listes!$D$71,(('Frais Forfaitaires'!$E328*Listes!$B$71)+Listes!$C$71)))))))</f>
        <v/>
      </c>
      <c r="M328" s="40" t="str">
        <f t="shared" si="12"/>
        <v/>
      </c>
      <c r="N328" s="125"/>
    </row>
    <row r="329" spans="1:14" ht="20.100000000000001" customHeight="1" x14ac:dyDescent="0.25">
      <c r="A329" s="27">
        <v>324</v>
      </c>
      <c r="B329" s="118"/>
      <c r="C329" s="118"/>
      <c r="D329" s="118"/>
      <c r="E329" s="118"/>
      <c r="F329" s="118"/>
      <c r="G329" s="50" t="str">
        <f>IF(C329="","",IF(C329="","",(VLOOKUP(C329,Listes!$B$37:$C$41,2,FALSE))))</f>
        <v/>
      </c>
      <c r="H329" s="118" t="str">
        <f t="shared" si="11"/>
        <v/>
      </c>
      <c r="I329" s="40" t="str">
        <f>IF(G329="","",IF(G329="","",(VLOOKUP(G329,Listes!$C$37:$D$41,2,FALSE))))</f>
        <v/>
      </c>
      <c r="J329" s="39" t="str">
        <f>IF($G329="","",IF($C329=Listes!$B$38,IF('Frais Forfaitaires'!$E329&lt;=Listes!$B$59,('Frais Forfaitaires'!$E329*(VLOOKUP('Frais Forfaitaires'!$D329,Listes!$A$60:$E$66,2,FALSE))),IF('Frais Forfaitaires'!$E329&gt;Listes!$E$59,('Frais Forfaitaires'!$E329*(VLOOKUP('Frais Forfaitaires'!$D329,Listes!$A$60:$E$66,5,FALSE))),('Frais Forfaitaires'!$E329*(VLOOKUP('Frais Forfaitaires'!$D329,Listes!$A$60:$E$66,3,FALSE)))+(VLOOKUP('Frais Forfaitaires'!$D329,Listes!$A$60:$E$66,4,FALSE))))))</f>
        <v/>
      </c>
      <c r="K329" s="39" t="str">
        <f>IF($G329="","",IF($C329=Listes!$B$37,IF('Frais Forfaitaires'!$E329&lt;=Listes!$B$48,('Frais Forfaitaires'!$E329*(VLOOKUP('Frais Forfaitaires'!$D329,Listes!$A$49:$E$55,2,FALSE))),IF('Frais Forfaitaires'!$E329&gt;Listes!$D$48,('Frais Forfaitaires'!$E329*(VLOOKUP('Frais Forfaitaires'!$D329,Listes!$A$49:$E$55,5,FALSE))),('Frais Forfaitaires'!$E329*(VLOOKUP('Frais Forfaitaires'!$D329,Listes!$A$49:$E$55,3,FALSE)))+(VLOOKUP('Frais Forfaitaires'!$D329,Listes!$A$49:$E$55,4,FALSE))))))</f>
        <v/>
      </c>
      <c r="L329" s="39" t="str">
        <f>IF($G329="","",IF($C329=Listes!$B$40,Listes!$I$37,IF($C329=Listes!$B$41,(VLOOKUP('Frais Forfaitaires'!$F329,Listes!$E$37:$F$42,2,FALSE)),IF($C329=Listes!$B$39,IF('Frais Forfaitaires'!$E329&lt;=Listes!$A$70,'Frais Forfaitaires'!$E329*Listes!$A$71,IF('Frais Forfaitaires'!$E329&gt;Listes!$D$70,'Frais Forfaitaires'!$E329*Listes!$D$71,(('Frais Forfaitaires'!$E329*Listes!$B$71)+Listes!$C$71)))))))</f>
        <v/>
      </c>
      <c r="M329" s="40" t="str">
        <f t="shared" si="12"/>
        <v/>
      </c>
      <c r="N329" s="125"/>
    </row>
    <row r="330" spans="1:14" ht="20.100000000000001" customHeight="1" x14ac:dyDescent="0.25">
      <c r="A330" s="27">
        <v>325</v>
      </c>
      <c r="B330" s="118"/>
      <c r="C330" s="118"/>
      <c r="D330" s="118"/>
      <c r="E330" s="118"/>
      <c r="F330" s="118"/>
      <c r="G330" s="50" t="str">
        <f>IF(C330="","",IF(C330="","",(VLOOKUP(C330,Listes!$B$37:$C$41,2,FALSE))))</f>
        <v/>
      </c>
      <c r="H330" s="118" t="str">
        <f t="shared" si="11"/>
        <v/>
      </c>
      <c r="I330" s="40" t="str">
        <f>IF(G330="","",IF(G330="","",(VLOOKUP(G330,Listes!$C$37:$D$41,2,FALSE))))</f>
        <v/>
      </c>
      <c r="J330" s="39" t="str">
        <f>IF($G330="","",IF($C330=Listes!$B$38,IF('Frais Forfaitaires'!$E330&lt;=Listes!$B$59,('Frais Forfaitaires'!$E330*(VLOOKUP('Frais Forfaitaires'!$D330,Listes!$A$60:$E$66,2,FALSE))),IF('Frais Forfaitaires'!$E330&gt;Listes!$E$59,('Frais Forfaitaires'!$E330*(VLOOKUP('Frais Forfaitaires'!$D330,Listes!$A$60:$E$66,5,FALSE))),('Frais Forfaitaires'!$E330*(VLOOKUP('Frais Forfaitaires'!$D330,Listes!$A$60:$E$66,3,FALSE)))+(VLOOKUP('Frais Forfaitaires'!$D330,Listes!$A$60:$E$66,4,FALSE))))))</f>
        <v/>
      </c>
      <c r="K330" s="39" t="str">
        <f>IF($G330="","",IF($C330=Listes!$B$37,IF('Frais Forfaitaires'!$E330&lt;=Listes!$B$48,('Frais Forfaitaires'!$E330*(VLOOKUP('Frais Forfaitaires'!$D330,Listes!$A$49:$E$55,2,FALSE))),IF('Frais Forfaitaires'!$E330&gt;Listes!$D$48,('Frais Forfaitaires'!$E330*(VLOOKUP('Frais Forfaitaires'!$D330,Listes!$A$49:$E$55,5,FALSE))),('Frais Forfaitaires'!$E330*(VLOOKUP('Frais Forfaitaires'!$D330,Listes!$A$49:$E$55,3,FALSE)))+(VLOOKUP('Frais Forfaitaires'!$D330,Listes!$A$49:$E$55,4,FALSE))))))</f>
        <v/>
      </c>
      <c r="L330" s="39" t="str">
        <f>IF($G330="","",IF($C330=Listes!$B$40,Listes!$I$37,IF($C330=Listes!$B$41,(VLOOKUP('Frais Forfaitaires'!$F330,Listes!$E$37:$F$42,2,FALSE)),IF($C330=Listes!$B$39,IF('Frais Forfaitaires'!$E330&lt;=Listes!$A$70,'Frais Forfaitaires'!$E330*Listes!$A$71,IF('Frais Forfaitaires'!$E330&gt;Listes!$D$70,'Frais Forfaitaires'!$E330*Listes!$D$71,(('Frais Forfaitaires'!$E330*Listes!$B$71)+Listes!$C$71)))))))</f>
        <v/>
      </c>
      <c r="M330" s="40" t="str">
        <f t="shared" si="12"/>
        <v/>
      </c>
      <c r="N330" s="125"/>
    </row>
    <row r="331" spans="1:14" ht="20.100000000000001" customHeight="1" x14ac:dyDescent="0.25">
      <c r="A331" s="27">
        <v>326</v>
      </c>
      <c r="B331" s="118"/>
      <c r="C331" s="118"/>
      <c r="D331" s="118"/>
      <c r="E331" s="118"/>
      <c r="F331" s="118"/>
      <c r="G331" s="50" t="str">
        <f>IF(C331="","",IF(C331="","",(VLOOKUP(C331,Listes!$B$37:$C$41,2,FALSE))))</f>
        <v/>
      </c>
      <c r="H331" s="118" t="str">
        <f t="shared" si="11"/>
        <v/>
      </c>
      <c r="I331" s="40" t="str">
        <f>IF(G331="","",IF(G331="","",(VLOOKUP(G331,Listes!$C$37:$D$41,2,FALSE))))</f>
        <v/>
      </c>
      <c r="J331" s="39" t="str">
        <f>IF($G331="","",IF($C331=Listes!$B$38,IF('Frais Forfaitaires'!$E331&lt;=Listes!$B$59,('Frais Forfaitaires'!$E331*(VLOOKUP('Frais Forfaitaires'!$D331,Listes!$A$60:$E$66,2,FALSE))),IF('Frais Forfaitaires'!$E331&gt;Listes!$E$59,('Frais Forfaitaires'!$E331*(VLOOKUP('Frais Forfaitaires'!$D331,Listes!$A$60:$E$66,5,FALSE))),('Frais Forfaitaires'!$E331*(VLOOKUP('Frais Forfaitaires'!$D331,Listes!$A$60:$E$66,3,FALSE)))+(VLOOKUP('Frais Forfaitaires'!$D331,Listes!$A$60:$E$66,4,FALSE))))))</f>
        <v/>
      </c>
      <c r="K331" s="39" t="str">
        <f>IF($G331="","",IF($C331=Listes!$B$37,IF('Frais Forfaitaires'!$E331&lt;=Listes!$B$48,('Frais Forfaitaires'!$E331*(VLOOKUP('Frais Forfaitaires'!$D331,Listes!$A$49:$E$55,2,FALSE))),IF('Frais Forfaitaires'!$E331&gt;Listes!$D$48,('Frais Forfaitaires'!$E331*(VLOOKUP('Frais Forfaitaires'!$D331,Listes!$A$49:$E$55,5,FALSE))),('Frais Forfaitaires'!$E331*(VLOOKUP('Frais Forfaitaires'!$D331,Listes!$A$49:$E$55,3,FALSE)))+(VLOOKUP('Frais Forfaitaires'!$D331,Listes!$A$49:$E$55,4,FALSE))))))</f>
        <v/>
      </c>
      <c r="L331" s="39" t="str">
        <f>IF($G331="","",IF($C331=Listes!$B$40,Listes!$I$37,IF($C331=Listes!$B$41,(VLOOKUP('Frais Forfaitaires'!$F331,Listes!$E$37:$F$42,2,FALSE)),IF($C331=Listes!$B$39,IF('Frais Forfaitaires'!$E331&lt;=Listes!$A$70,'Frais Forfaitaires'!$E331*Listes!$A$71,IF('Frais Forfaitaires'!$E331&gt;Listes!$D$70,'Frais Forfaitaires'!$E331*Listes!$D$71,(('Frais Forfaitaires'!$E331*Listes!$B$71)+Listes!$C$71)))))))</f>
        <v/>
      </c>
      <c r="M331" s="40" t="str">
        <f t="shared" si="12"/>
        <v/>
      </c>
      <c r="N331" s="125"/>
    </row>
    <row r="332" spans="1:14" ht="20.100000000000001" customHeight="1" x14ac:dyDescent="0.25">
      <c r="A332" s="27">
        <v>327</v>
      </c>
      <c r="B332" s="118"/>
      <c r="C332" s="118"/>
      <c r="D332" s="118"/>
      <c r="E332" s="118"/>
      <c r="F332" s="118"/>
      <c r="G332" s="50" t="str">
        <f>IF(C332="","",IF(C332="","",(VLOOKUP(C332,Listes!$B$37:$C$41,2,FALSE))))</f>
        <v/>
      </c>
      <c r="H332" s="118" t="str">
        <f t="shared" si="11"/>
        <v/>
      </c>
      <c r="I332" s="40" t="str">
        <f>IF(G332="","",IF(G332="","",(VLOOKUP(G332,Listes!$C$37:$D$41,2,FALSE))))</f>
        <v/>
      </c>
      <c r="J332" s="39" t="str">
        <f>IF($G332="","",IF($C332=Listes!$B$38,IF('Frais Forfaitaires'!$E332&lt;=Listes!$B$59,('Frais Forfaitaires'!$E332*(VLOOKUP('Frais Forfaitaires'!$D332,Listes!$A$60:$E$66,2,FALSE))),IF('Frais Forfaitaires'!$E332&gt;Listes!$E$59,('Frais Forfaitaires'!$E332*(VLOOKUP('Frais Forfaitaires'!$D332,Listes!$A$60:$E$66,5,FALSE))),('Frais Forfaitaires'!$E332*(VLOOKUP('Frais Forfaitaires'!$D332,Listes!$A$60:$E$66,3,FALSE)))+(VLOOKUP('Frais Forfaitaires'!$D332,Listes!$A$60:$E$66,4,FALSE))))))</f>
        <v/>
      </c>
      <c r="K332" s="39" t="str">
        <f>IF($G332="","",IF($C332=Listes!$B$37,IF('Frais Forfaitaires'!$E332&lt;=Listes!$B$48,('Frais Forfaitaires'!$E332*(VLOOKUP('Frais Forfaitaires'!$D332,Listes!$A$49:$E$55,2,FALSE))),IF('Frais Forfaitaires'!$E332&gt;Listes!$D$48,('Frais Forfaitaires'!$E332*(VLOOKUP('Frais Forfaitaires'!$D332,Listes!$A$49:$E$55,5,FALSE))),('Frais Forfaitaires'!$E332*(VLOOKUP('Frais Forfaitaires'!$D332,Listes!$A$49:$E$55,3,FALSE)))+(VLOOKUP('Frais Forfaitaires'!$D332,Listes!$A$49:$E$55,4,FALSE))))))</f>
        <v/>
      </c>
      <c r="L332" s="39" t="str">
        <f>IF($G332="","",IF($C332=Listes!$B$40,Listes!$I$37,IF($C332=Listes!$B$41,(VLOOKUP('Frais Forfaitaires'!$F332,Listes!$E$37:$F$42,2,FALSE)),IF($C332=Listes!$B$39,IF('Frais Forfaitaires'!$E332&lt;=Listes!$A$70,'Frais Forfaitaires'!$E332*Listes!$A$71,IF('Frais Forfaitaires'!$E332&gt;Listes!$D$70,'Frais Forfaitaires'!$E332*Listes!$D$71,(('Frais Forfaitaires'!$E332*Listes!$B$71)+Listes!$C$71)))))))</f>
        <v/>
      </c>
      <c r="M332" s="40" t="str">
        <f t="shared" si="12"/>
        <v/>
      </c>
      <c r="N332" s="125"/>
    </row>
    <row r="333" spans="1:14" ht="20.100000000000001" customHeight="1" x14ac:dyDescent="0.25">
      <c r="A333" s="27">
        <v>328</v>
      </c>
      <c r="B333" s="118"/>
      <c r="C333" s="118"/>
      <c r="D333" s="118"/>
      <c r="E333" s="118"/>
      <c r="F333" s="118"/>
      <c r="G333" s="50" t="str">
        <f>IF(C333="","",IF(C333="","",(VLOOKUP(C333,Listes!$B$37:$C$41,2,FALSE))))</f>
        <v/>
      </c>
      <c r="H333" s="118" t="str">
        <f t="shared" si="11"/>
        <v/>
      </c>
      <c r="I333" s="40" t="str">
        <f>IF(G333="","",IF(G333="","",(VLOOKUP(G333,Listes!$C$37:$D$41,2,FALSE))))</f>
        <v/>
      </c>
      <c r="J333" s="39" t="str">
        <f>IF($G333="","",IF($C333=Listes!$B$38,IF('Frais Forfaitaires'!$E333&lt;=Listes!$B$59,('Frais Forfaitaires'!$E333*(VLOOKUP('Frais Forfaitaires'!$D333,Listes!$A$60:$E$66,2,FALSE))),IF('Frais Forfaitaires'!$E333&gt;Listes!$E$59,('Frais Forfaitaires'!$E333*(VLOOKUP('Frais Forfaitaires'!$D333,Listes!$A$60:$E$66,5,FALSE))),('Frais Forfaitaires'!$E333*(VLOOKUP('Frais Forfaitaires'!$D333,Listes!$A$60:$E$66,3,FALSE)))+(VLOOKUP('Frais Forfaitaires'!$D333,Listes!$A$60:$E$66,4,FALSE))))))</f>
        <v/>
      </c>
      <c r="K333" s="39" t="str">
        <f>IF($G333="","",IF($C333=Listes!$B$37,IF('Frais Forfaitaires'!$E333&lt;=Listes!$B$48,('Frais Forfaitaires'!$E333*(VLOOKUP('Frais Forfaitaires'!$D333,Listes!$A$49:$E$55,2,FALSE))),IF('Frais Forfaitaires'!$E333&gt;Listes!$D$48,('Frais Forfaitaires'!$E333*(VLOOKUP('Frais Forfaitaires'!$D333,Listes!$A$49:$E$55,5,FALSE))),('Frais Forfaitaires'!$E333*(VLOOKUP('Frais Forfaitaires'!$D333,Listes!$A$49:$E$55,3,FALSE)))+(VLOOKUP('Frais Forfaitaires'!$D333,Listes!$A$49:$E$55,4,FALSE))))))</f>
        <v/>
      </c>
      <c r="L333" s="39" t="str">
        <f>IF($G333="","",IF($C333=Listes!$B$40,Listes!$I$37,IF($C333=Listes!$B$41,(VLOOKUP('Frais Forfaitaires'!$F333,Listes!$E$37:$F$42,2,FALSE)),IF($C333=Listes!$B$39,IF('Frais Forfaitaires'!$E333&lt;=Listes!$A$70,'Frais Forfaitaires'!$E333*Listes!$A$71,IF('Frais Forfaitaires'!$E333&gt;Listes!$D$70,'Frais Forfaitaires'!$E333*Listes!$D$71,(('Frais Forfaitaires'!$E333*Listes!$B$71)+Listes!$C$71)))))))</f>
        <v/>
      </c>
      <c r="M333" s="40" t="str">
        <f t="shared" si="12"/>
        <v/>
      </c>
      <c r="N333" s="125"/>
    </row>
    <row r="334" spans="1:14" ht="20.100000000000001" customHeight="1" x14ac:dyDescent="0.25">
      <c r="A334" s="27">
        <v>329</v>
      </c>
      <c r="B334" s="118"/>
      <c r="C334" s="118"/>
      <c r="D334" s="118"/>
      <c r="E334" s="118"/>
      <c r="F334" s="118"/>
      <c r="G334" s="50" t="str">
        <f>IF(C334="","",IF(C334="","",(VLOOKUP(C334,Listes!$B$37:$C$41,2,FALSE))))</f>
        <v/>
      </c>
      <c r="H334" s="118" t="str">
        <f t="shared" si="11"/>
        <v/>
      </c>
      <c r="I334" s="40" t="str">
        <f>IF(G334="","",IF(G334="","",(VLOOKUP(G334,Listes!$C$37:$D$41,2,FALSE))))</f>
        <v/>
      </c>
      <c r="J334" s="39" t="str">
        <f>IF($G334="","",IF($C334=Listes!$B$38,IF('Frais Forfaitaires'!$E334&lt;=Listes!$B$59,('Frais Forfaitaires'!$E334*(VLOOKUP('Frais Forfaitaires'!$D334,Listes!$A$60:$E$66,2,FALSE))),IF('Frais Forfaitaires'!$E334&gt;Listes!$E$59,('Frais Forfaitaires'!$E334*(VLOOKUP('Frais Forfaitaires'!$D334,Listes!$A$60:$E$66,5,FALSE))),('Frais Forfaitaires'!$E334*(VLOOKUP('Frais Forfaitaires'!$D334,Listes!$A$60:$E$66,3,FALSE)))+(VLOOKUP('Frais Forfaitaires'!$D334,Listes!$A$60:$E$66,4,FALSE))))))</f>
        <v/>
      </c>
      <c r="K334" s="39" t="str">
        <f>IF($G334="","",IF($C334=Listes!$B$37,IF('Frais Forfaitaires'!$E334&lt;=Listes!$B$48,('Frais Forfaitaires'!$E334*(VLOOKUP('Frais Forfaitaires'!$D334,Listes!$A$49:$E$55,2,FALSE))),IF('Frais Forfaitaires'!$E334&gt;Listes!$D$48,('Frais Forfaitaires'!$E334*(VLOOKUP('Frais Forfaitaires'!$D334,Listes!$A$49:$E$55,5,FALSE))),('Frais Forfaitaires'!$E334*(VLOOKUP('Frais Forfaitaires'!$D334,Listes!$A$49:$E$55,3,FALSE)))+(VLOOKUP('Frais Forfaitaires'!$D334,Listes!$A$49:$E$55,4,FALSE))))))</f>
        <v/>
      </c>
      <c r="L334" s="39" t="str">
        <f>IF($G334="","",IF($C334=Listes!$B$40,Listes!$I$37,IF($C334=Listes!$B$41,(VLOOKUP('Frais Forfaitaires'!$F334,Listes!$E$37:$F$42,2,FALSE)),IF($C334=Listes!$B$39,IF('Frais Forfaitaires'!$E334&lt;=Listes!$A$70,'Frais Forfaitaires'!$E334*Listes!$A$71,IF('Frais Forfaitaires'!$E334&gt;Listes!$D$70,'Frais Forfaitaires'!$E334*Listes!$D$71,(('Frais Forfaitaires'!$E334*Listes!$B$71)+Listes!$C$71)))))))</f>
        <v/>
      </c>
      <c r="M334" s="40" t="str">
        <f t="shared" si="12"/>
        <v/>
      </c>
      <c r="N334" s="125"/>
    </row>
    <row r="335" spans="1:14" ht="20.100000000000001" customHeight="1" x14ac:dyDescent="0.25">
      <c r="A335" s="27">
        <v>330</v>
      </c>
      <c r="B335" s="118"/>
      <c r="C335" s="118"/>
      <c r="D335" s="118"/>
      <c r="E335" s="118"/>
      <c r="F335" s="118"/>
      <c r="G335" s="50" t="str">
        <f>IF(C335="","",IF(C335="","",(VLOOKUP(C335,Listes!$B$37:$C$41,2,FALSE))))</f>
        <v/>
      </c>
      <c r="H335" s="118" t="str">
        <f t="shared" si="11"/>
        <v/>
      </c>
      <c r="I335" s="40" t="str">
        <f>IF(G335="","",IF(G335="","",(VLOOKUP(G335,Listes!$C$37:$D$41,2,FALSE))))</f>
        <v/>
      </c>
      <c r="J335" s="39" t="str">
        <f>IF($G335="","",IF($C335=Listes!$B$38,IF('Frais Forfaitaires'!$E335&lt;=Listes!$B$59,('Frais Forfaitaires'!$E335*(VLOOKUP('Frais Forfaitaires'!$D335,Listes!$A$60:$E$66,2,FALSE))),IF('Frais Forfaitaires'!$E335&gt;Listes!$E$59,('Frais Forfaitaires'!$E335*(VLOOKUP('Frais Forfaitaires'!$D335,Listes!$A$60:$E$66,5,FALSE))),('Frais Forfaitaires'!$E335*(VLOOKUP('Frais Forfaitaires'!$D335,Listes!$A$60:$E$66,3,FALSE)))+(VLOOKUP('Frais Forfaitaires'!$D335,Listes!$A$60:$E$66,4,FALSE))))))</f>
        <v/>
      </c>
      <c r="K335" s="39" t="str">
        <f>IF($G335="","",IF($C335=Listes!$B$37,IF('Frais Forfaitaires'!$E335&lt;=Listes!$B$48,('Frais Forfaitaires'!$E335*(VLOOKUP('Frais Forfaitaires'!$D335,Listes!$A$49:$E$55,2,FALSE))),IF('Frais Forfaitaires'!$E335&gt;Listes!$D$48,('Frais Forfaitaires'!$E335*(VLOOKUP('Frais Forfaitaires'!$D335,Listes!$A$49:$E$55,5,FALSE))),('Frais Forfaitaires'!$E335*(VLOOKUP('Frais Forfaitaires'!$D335,Listes!$A$49:$E$55,3,FALSE)))+(VLOOKUP('Frais Forfaitaires'!$D335,Listes!$A$49:$E$55,4,FALSE))))))</f>
        <v/>
      </c>
      <c r="L335" s="39" t="str">
        <f>IF($G335="","",IF($C335=Listes!$B$40,Listes!$I$37,IF($C335=Listes!$B$41,(VLOOKUP('Frais Forfaitaires'!$F335,Listes!$E$37:$F$42,2,FALSE)),IF($C335=Listes!$B$39,IF('Frais Forfaitaires'!$E335&lt;=Listes!$A$70,'Frais Forfaitaires'!$E335*Listes!$A$71,IF('Frais Forfaitaires'!$E335&gt;Listes!$D$70,'Frais Forfaitaires'!$E335*Listes!$D$71,(('Frais Forfaitaires'!$E335*Listes!$B$71)+Listes!$C$71)))))))</f>
        <v/>
      </c>
      <c r="M335" s="40" t="str">
        <f t="shared" si="12"/>
        <v/>
      </c>
      <c r="N335" s="125"/>
    </row>
    <row r="336" spans="1:14" ht="20.100000000000001" customHeight="1" x14ac:dyDescent="0.25">
      <c r="A336" s="27">
        <v>331</v>
      </c>
      <c r="B336" s="118"/>
      <c r="C336" s="118"/>
      <c r="D336" s="118"/>
      <c r="E336" s="118"/>
      <c r="F336" s="118"/>
      <c r="G336" s="50" t="str">
        <f>IF(C336="","",IF(C336="","",(VLOOKUP(C336,Listes!$B$37:$C$41,2,FALSE))))</f>
        <v/>
      </c>
      <c r="H336" s="118" t="str">
        <f t="shared" si="11"/>
        <v/>
      </c>
      <c r="I336" s="40" t="str">
        <f>IF(G336="","",IF(G336="","",(VLOOKUP(G336,Listes!$C$37:$D$41,2,FALSE))))</f>
        <v/>
      </c>
      <c r="J336" s="39" t="str">
        <f>IF($G336="","",IF($C336=Listes!$B$38,IF('Frais Forfaitaires'!$E336&lt;=Listes!$B$59,('Frais Forfaitaires'!$E336*(VLOOKUP('Frais Forfaitaires'!$D336,Listes!$A$60:$E$66,2,FALSE))),IF('Frais Forfaitaires'!$E336&gt;Listes!$E$59,('Frais Forfaitaires'!$E336*(VLOOKUP('Frais Forfaitaires'!$D336,Listes!$A$60:$E$66,5,FALSE))),('Frais Forfaitaires'!$E336*(VLOOKUP('Frais Forfaitaires'!$D336,Listes!$A$60:$E$66,3,FALSE)))+(VLOOKUP('Frais Forfaitaires'!$D336,Listes!$A$60:$E$66,4,FALSE))))))</f>
        <v/>
      </c>
      <c r="K336" s="39" t="str">
        <f>IF($G336="","",IF($C336=Listes!$B$37,IF('Frais Forfaitaires'!$E336&lt;=Listes!$B$48,('Frais Forfaitaires'!$E336*(VLOOKUP('Frais Forfaitaires'!$D336,Listes!$A$49:$E$55,2,FALSE))),IF('Frais Forfaitaires'!$E336&gt;Listes!$D$48,('Frais Forfaitaires'!$E336*(VLOOKUP('Frais Forfaitaires'!$D336,Listes!$A$49:$E$55,5,FALSE))),('Frais Forfaitaires'!$E336*(VLOOKUP('Frais Forfaitaires'!$D336,Listes!$A$49:$E$55,3,FALSE)))+(VLOOKUP('Frais Forfaitaires'!$D336,Listes!$A$49:$E$55,4,FALSE))))))</f>
        <v/>
      </c>
      <c r="L336" s="39" t="str">
        <f>IF($G336="","",IF($C336=Listes!$B$40,Listes!$I$37,IF($C336=Listes!$B$41,(VLOOKUP('Frais Forfaitaires'!$F336,Listes!$E$37:$F$42,2,FALSE)),IF($C336=Listes!$B$39,IF('Frais Forfaitaires'!$E336&lt;=Listes!$A$70,'Frais Forfaitaires'!$E336*Listes!$A$71,IF('Frais Forfaitaires'!$E336&gt;Listes!$D$70,'Frais Forfaitaires'!$E336*Listes!$D$71,(('Frais Forfaitaires'!$E336*Listes!$B$71)+Listes!$C$71)))))))</f>
        <v/>
      </c>
      <c r="M336" s="40" t="str">
        <f t="shared" si="12"/>
        <v/>
      </c>
      <c r="N336" s="125"/>
    </row>
    <row r="337" spans="1:14" ht="20.100000000000001" customHeight="1" x14ac:dyDescent="0.25">
      <c r="A337" s="27">
        <v>332</v>
      </c>
      <c r="B337" s="118"/>
      <c r="C337" s="118"/>
      <c r="D337" s="118"/>
      <c r="E337" s="118"/>
      <c r="F337" s="118"/>
      <c r="G337" s="50" t="str">
        <f>IF(C337="","",IF(C337="","",(VLOOKUP(C337,Listes!$B$37:$C$41,2,FALSE))))</f>
        <v/>
      </c>
      <c r="H337" s="118" t="str">
        <f t="shared" si="11"/>
        <v/>
      </c>
      <c r="I337" s="40" t="str">
        <f>IF(G337="","",IF(G337="","",(VLOOKUP(G337,Listes!$C$37:$D$41,2,FALSE))))</f>
        <v/>
      </c>
      <c r="J337" s="39" t="str">
        <f>IF($G337="","",IF($C337=Listes!$B$38,IF('Frais Forfaitaires'!$E337&lt;=Listes!$B$59,('Frais Forfaitaires'!$E337*(VLOOKUP('Frais Forfaitaires'!$D337,Listes!$A$60:$E$66,2,FALSE))),IF('Frais Forfaitaires'!$E337&gt;Listes!$E$59,('Frais Forfaitaires'!$E337*(VLOOKUP('Frais Forfaitaires'!$D337,Listes!$A$60:$E$66,5,FALSE))),('Frais Forfaitaires'!$E337*(VLOOKUP('Frais Forfaitaires'!$D337,Listes!$A$60:$E$66,3,FALSE)))+(VLOOKUP('Frais Forfaitaires'!$D337,Listes!$A$60:$E$66,4,FALSE))))))</f>
        <v/>
      </c>
      <c r="K337" s="39" t="str">
        <f>IF($G337="","",IF($C337=Listes!$B$37,IF('Frais Forfaitaires'!$E337&lt;=Listes!$B$48,('Frais Forfaitaires'!$E337*(VLOOKUP('Frais Forfaitaires'!$D337,Listes!$A$49:$E$55,2,FALSE))),IF('Frais Forfaitaires'!$E337&gt;Listes!$D$48,('Frais Forfaitaires'!$E337*(VLOOKUP('Frais Forfaitaires'!$D337,Listes!$A$49:$E$55,5,FALSE))),('Frais Forfaitaires'!$E337*(VLOOKUP('Frais Forfaitaires'!$D337,Listes!$A$49:$E$55,3,FALSE)))+(VLOOKUP('Frais Forfaitaires'!$D337,Listes!$A$49:$E$55,4,FALSE))))))</f>
        <v/>
      </c>
      <c r="L337" s="39" t="str">
        <f>IF($G337="","",IF($C337=Listes!$B$40,Listes!$I$37,IF($C337=Listes!$B$41,(VLOOKUP('Frais Forfaitaires'!$F337,Listes!$E$37:$F$42,2,FALSE)),IF($C337=Listes!$B$39,IF('Frais Forfaitaires'!$E337&lt;=Listes!$A$70,'Frais Forfaitaires'!$E337*Listes!$A$71,IF('Frais Forfaitaires'!$E337&gt;Listes!$D$70,'Frais Forfaitaires'!$E337*Listes!$D$71,(('Frais Forfaitaires'!$E337*Listes!$B$71)+Listes!$C$71)))))))</f>
        <v/>
      </c>
      <c r="M337" s="40" t="str">
        <f t="shared" si="12"/>
        <v/>
      </c>
      <c r="N337" s="125"/>
    </row>
    <row r="338" spans="1:14" ht="20.100000000000001" customHeight="1" x14ac:dyDescent="0.25">
      <c r="A338" s="27">
        <v>333</v>
      </c>
      <c r="B338" s="118"/>
      <c r="C338" s="118"/>
      <c r="D338" s="118"/>
      <c r="E338" s="118"/>
      <c r="F338" s="118"/>
      <c r="G338" s="50" t="str">
        <f>IF(C338="","",IF(C338="","",(VLOOKUP(C338,Listes!$B$37:$C$41,2,FALSE))))</f>
        <v/>
      </c>
      <c r="H338" s="118" t="str">
        <f t="shared" si="11"/>
        <v/>
      </c>
      <c r="I338" s="40" t="str">
        <f>IF(G338="","",IF(G338="","",(VLOOKUP(G338,Listes!$C$37:$D$41,2,FALSE))))</f>
        <v/>
      </c>
      <c r="J338" s="39" t="str">
        <f>IF($G338="","",IF($C338=Listes!$B$38,IF('Frais Forfaitaires'!$E338&lt;=Listes!$B$59,('Frais Forfaitaires'!$E338*(VLOOKUP('Frais Forfaitaires'!$D338,Listes!$A$60:$E$66,2,FALSE))),IF('Frais Forfaitaires'!$E338&gt;Listes!$E$59,('Frais Forfaitaires'!$E338*(VLOOKUP('Frais Forfaitaires'!$D338,Listes!$A$60:$E$66,5,FALSE))),('Frais Forfaitaires'!$E338*(VLOOKUP('Frais Forfaitaires'!$D338,Listes!$A$60:$E$66,3,FALSE)))+(VLOOKUP('Frais Forfaitaires'!$D338,Listes!$A$60:$E$66,4,FALSE))))))</f>
        <v/>
      </c>
      <c r="K338" s="39" t="str">
        <f>IF($G338="","",IF($C338=Listes!$B$37,IF('Frais Forfaitaires'!$E338&lt;=Listes!$B$48,('Frais Forfaitaires'!$E338*(VLOOKUP('Frais Forfaitaires'!$D338,Listes!$A$49:$E$55,2,FALSE))),IF('Frais Forfaitaires'!$E338&gt;Listes!$D$48,('Frais Forfaitaires'!$E338*(VLOOKUP('Frais Forfaitaires'!$D338,Listes!$A$49:$E$55,5,FALSE))),('Frais Forfaitaires'!$E338*(VLOOKUP('Frais Forfaitaires'!$D338,Listes!$A$49:$E$55,3,FALSE)))+(VLOOKUP('Frais Forfaitaires'!$D338,Listes!$A$49:$E$55,4,FALSE))))))</f>
        <v/>
      </c>
      <c r="L338" s="39" t="str">
        <f>IF($G338="","",IF($C338=Listes!$B$40,Listes!$I$37,IF($C338=Listes!$B$41,(VLOOKUP('Frais Forfaitaires'!$F338,Listes!$E$37:$F$42,2,FALSE)),IF($C338=Listes!$B$39,IF('Frais Forfaitaires'!$E338&lt;=Listes!$A$70,'Frais Forfaitaires'!$E338*Listes!$A$71,IF('Frais Forfaitaires'!$E338&gt;Listes!$D$70,'Frais Forfaitaires'!$E338*Listes!$D$71,(('Frais Forfaitaires'!$E338*Listes!$B$71)+Listes!$C$71)))))))</f>
        <v/>
      </c>
      <c r="M338" s="40" t="str">
        <f t="shared" si="12"/>
        <v/>
      </c>
      <c r="N338" s="125"/>
    </row>
    <row r="339" spans="1:14" ht="20.100000000000001" customHeight="1" x14ac:dyDescent="0.25">
      <c r="A339" s="27">
        <v>334</v>
      </c>
      <c r="B339" s="118"/>
      <c r="C339" s="118"/>
      <c r="D339" s="118"/>
      <c r="E339" s="118"/>
      <c r="F339" s="118"/>
      <c r="G339" s="50" t="str">
        <f>IF(C339="","",IF(C339="","",(VLOOKUP(C339,Listes!$B$37:$C$41,2,FALSE))))</f>
        <v/>
      </c>
      <c r="H339" s="118" t="str">
        <f t="shared" si="11"/>
        <v/>
      </c>
      <c r="I339" s="40" t="str">
        <f>IF(G339="","",IF(G339="","",(VLOOKUP(G339,Listes!$C$37:$D$41,2,FALSE))))</f>
        <v/>
      </c>
      <c r="J339" s="39" t="str">
        <f>IF($G339="","",IF($C339=Listes!$B$38,IF('Frais Forfaitaires'!$E339&lt;=Listes!$B$59,('Frais Forfaitaires'!$E339*(VLOOKUP('Frais Forfaitaires'!$D339,Listes!$A$60:$E$66,2,FALSE))),IF('Frais Forfaitaires'!$E339&gt;Listes!$E$59,('Frais Forfaitaires'!$E339*(VLOOKUP('Frais Forfaitaires'!$D339,Listes!$A$60:$E$66,5,FALSE))),('Frais Forfaitaires'!$E339*(VLOOKUP('Frais Forfaitaires'!$D339,Listes!$A$60:$E$66,3,FALSE)))+(VLOOKUP('Frais Forfaitaires'!$D339,Listes!$A$60:$E$66,4,FALSE))))))</f>
        <v/>
      </c>
      <c r="K339" s="39" t="str">
        <f>IF($G339="","",IF($C339=Listes!$B$37,IF('Frais Forfaitaires'!$E339&lt;=Listes!$B$48,('Frais Forfaitaires'!$E339*(VLOOKUP('Frais Forfaitaires'!$D339,Listes!$A$49:$E$55,2,FALSE))),IF('Frais Forfaitaires'!$E339&gt;Listes!$D$48,('Frais Forfaitaires'!$E339*(VLOOKUP('Frais Forfaitaires'!$D339,Listes!$A$49:$E$55,5,FALSE))),('Frais Forfaitaires'!$E339*(VLOOKUP('Frais Forfaitaires'!$D339,Listes!$A$49:$E$55,3,FALSE)))+(VLOOKUP('Frais Forfaitaires'!$D339,Listes!$A$49:$E$55,4,FALSE))))))</f>
        <v/>
      </c>
      <c r="L339" s="39" t="str">
        <f>IF($G339="","",IF($C339=Listes!$B$40,Listes!$I$37,IF($C339=Listes!$B$41,(VLOOKUP('Frais Forfaitaires'!$F339,Listes!$E$37:$F$42,2,FALSE)),IF($C339=Listes!$B$39,IF('Frais Forfaitaires'!$E339&lt;=Listes!$A$70,'Frais Forfaitaires'!$E339*Listes!$A$71,IF('Frais Forfaitaires'!$E339&gt;Listes!$D$70,'Frais Forfaitaires'!$E339*Listes!$D$71,(('Frais Forfaitaires'!$E339*Listes!$B$71)+Listes!$C$71)))))))</f>
        <v/>
      </c>
      <c r="M339" s="40" t="str">
        <f t="shared" si="12"/>
        <v/>
      </c>
      <c r="N339" s="125"/>
    </row>
    <row r="340" spans="1:14" ht="20.100000000000001" customHeight="1" x14ac:dyDescent="0.25">
      <c r="A340" s="27">
        <v>335</v>
      </c>
      <c r="B340" s="118"/>
      <c r="C340" s="118"/>
      <c r="D340" s="118"/>
      <c r="E340" s="118"/>
      <c r="F340" s="118"/>
      <c r="G340" s="50" t="str">
        <f>IF(C340="","",IF(C340="","",(VLOOKUP(C340,Listes!$B$37:$C$41,2,FALSE))))</f>
        <v/>
      </c>
      <c r="H340" s="118" t="str">
        <f t="shared" si="11"/>
        <v/>
      </c>
      <c r="I340" s="40" t="str">
        <f>IF(G340="","",IF(G340="","",(VLOOKUP(G340,Listes!$C$37:$D$41,2,FALSE))))</f>
        <v/>
      </c>
      <c r="J340" s="39" t="str">
        <f>IF($G340="","",IF($C340=Listes!$B$38,IF('Frais Forfaitaires'!$E340&lt;=Listes!$B$59,('Frais Forfaitaires'!$E340*(VLOOKUP('Frais Forfaitaires'!$D340,Listes!$A$60:$E$66,2,FALSE))),IF('Frais Forfaitaires'!$E340&gt;Listes!$E$59,('Frais Forfaitaires'!$E340*(VLOOKUP('Frais Forfaitaires'!$D340,Listes!$A$60:$E$66,5,FALSE))),('Frais Forfaitaires'!$E340*(VLOOKUP('Frais Forfaitaires'!$D340,Listes!$A$60:$E$66,3,FALSE)))+(VLOOKUP('Frais Forfaitaires'!$D340,Listes!$A$60:$E$66,4,FALSE))))))</f>
        <v/>
      </c>
      <c r="K340" s="39" t="str">
        <f>IF($G340="","",IF($C340=Listes!$B$37,IF('Frais Forfaitaires'!$E340&lt;=Listes!$B$48,('Frais Forfaitaires'!$E340*(VLOOKUP('Frais Forfaitaires'!$D340,Listes!$A$49:$E$55,2,FALSE))),IF('Frais Forfaitaires'!$E340&gt;Listes!$D$48,('Frais Forfaitaires'!$E340*(VLOOKUP('Frais Forfaitaires'!$D340,Listes!$A$49:$E$55,5,FALSE))),('Frais Forfaitaires'!$E340*(VLOOKUP('Frais Forfaitaires'!$D340,Listes!$A$49:$E$55,3,FALSE)))+(VLOOKUP('Frais Forfaitaires'!$D340,Listes!$A$49:$E$55,4,FALSE))))))</f>
        <v/>
      </c>
      <c r="L340" s="39" t="str">
        <f>IF($G340="","",IF($C340=Listes!$B$40,Listes!$I$37,IF($C340=Listes!$B$41,(VLOOKUP('Frais Forfaitaires'!$F340,Listes!$E$37:$F$42,2,FALSE)),IF($C340=Listes!$B$39,IF('Frais Forfaitaires'!$E340&lt;=Listes!$A$70,'Frais Forfaitaires'!$E340*Listes!$A$71,IF('Frais Forfaitaires'!$E340&gt;Listes!$D$70,'Frais Forfaitaires'!$E340*Listes!$D$71,(('Frais Forfaitaires'!$E340*Listes!$B$71)+Listes!$C$71)))))))</f>
        <v/>
      </c>
      <c r="M340" s="40" t="str">
        <f t="shared" si="12"/>
        <v/>
      </c>
      <c r="N340" s="125"/>
    </row>
    <row r="341" spans="1:14" ht="20.100000000000001" customHeight="1" x14ac:dyDescent="0.25">
      <c r="A341" s="27">
        <v>336</v>
      </c>
      <c r="B341" s="118"/>
      <c r="C341" s="118"/>
      <c r="D341" s="118"/>
      <c r="E341" s="118"/>
      <c r="F341" s="118"/>
      <c r="G341" s="50" t="str">
        <f>IF(C341="","",IF(C341="","",(VLOOKUP(C341,Listes!$B$37:$C$41,2,FALSE))))</f>
        <v/>
      </c>
      <c r="H341" s="118" t="str">
        <f t="shared" si="11"/>
        <v/>
      </c>
      <c r="I341" s="40" t="str">
        <f>IF(G341="","",IF(G341="","",(VLOOKUP(G341,Listes!$C$37:$D$41,2,FALSE))))</f>
        <v/>
      </c>
      <c r="J341" s="39" t="str">
        <f>IF($G341="","",IF($C341=Listes!$B$38,IF('Frais Forfaitaires'!$E341&lt;=Listes!$B$59,('Frais Forfaitaires'!$E341*(VLOOKUP('Frais Forfaitaires'!$D341,Listes!$A$60:$E$66,2,FALSE))),IF('Frais Forfaitaires'!$E341&gt;Listes!$E$59,('Frais Forfaitaires'!$E341*(VLOOKUP('Frais Forfaitaires'!$D341,Listes!$A$60:$E$66,5,FALSE))),('Frais Forfaitaires'!$E341*(VLOOKUP('Frais Forfaitaires'!$D341,Listes!$A$60:$E$66,3,FALSE)))+(VLOOKUP('Frais Forfaitaires'!$D341,Listes!$A$60:$E$66,4,FALSE))))))</f>
        <v/>
      </c>
      <c r="K341" s="39" t="str">
        <f>IF($G341="","",IF($C341=Listes!$B$37,IF('Frais Forfaitaires'!$E341&lt;=Listes!$B$48,('Frais Forfaitaires'!$E341*(VLOOKUP('Frais Forfaitaires'!$D341,Listes!$A$49:$E$55,2,FALSE))),IF('Frais Forfaitaires'!$E341&gt;Listes!$D$48,('Frais Forfaitaires'!$E341*(VLOOKUP('Frais Forfaitaires'!$D341,Listes!$A$49:$E$55,5,FALSE))),('Frais Forfaitaires'!$E341*(VLOOKUP('Frais Forfaitaires'!$D341,Listes!$A$49:$E$55,3,FALSE)))+(VLOOKUP('Frais Forfaitaires'!$D341,Listes!$A$49:$E$55,4,FALSE))))))</f>
        <v/>
      </c>
      <c r="L341" s="39" t="str">
        <f>IF($G341="","",IF($C341=Listes!$B$40,Listes!$I$37,IF($C341=Listes!$B$41,(VLOOKUP('Frais Forfaitaires'!$F341,Listes!$E$37:$F$42,2,FALSE)),IF($C341=Listes!$B$39,IF('Frais Forfaitaires'!$E341&lt;=Listes!$A$70,'Frais Forfaitaires'!$E341*Listes!$A$71,IF('Frais Forfaitaires'!$E341&gt;Listes!$D$70,'Frais Forfaitaires'!$E341*Listes!$D$71,(('Frais Forfaitaires'!$E341*Listes!$B$71)+Listes!$C$71)))))))</f>
        <v/>
      </c>
      <c r="M341" s="40" t="str">
        <f t="shared" si="12"/>
        <v/>
      </c>
      <c r="N341" s="125"/>
    </row>
    <row r="342" spans="1:14" ht="20.100000000000001" customHeight="1" x14ac:dyDescent="0.25">
      <c r="A342" s="27">
        <v>337</v>
      </c>
      <c r="B342" s="118"/>
      <c r="C342" s="118"/>
      <c r="D342" s="118"/>
      <c r="E342" s="118"/>
      <c r="F342" s="118"/>
      <c r="G342" s="50" t="str">
        <f>IF(C342="","",IF(C342="","",(VLOOKUP(C342,Listes!$B$37:$C$41,2,FALSE))))</f>
        <v/>
      </c>
      <c r="H342" s="118" t="str">
        <f t="shared" si="11"/>
        <v/>
      </c>
      <c r="I342" s="40" t="str">
        <f>IF(G342="","",IF(G342="","",(VLOOKUP(G342,Listes!$C$37:$D$41,2,FALSE))))</f>
        <v/>
      </c>
      <c r="J342" s="39" t="str">
        <f>IF($G342="","",IF($C342=Listes!$B$38,IF('Frais Forfaitaires'!$E342&lt;=Listes!$B$59,('Frais Forfaitaires'!$E342*(VLOOKUP('Frais Forfaitaires'!$D342,Listes!$A$60:$E$66,2,FALSE))),IF('Frais Forfaitaires'!$E342&gt;Listes!$E$59,('Frais Forfaitaires'!$E342*(VLOOKUP('Frais Forfaitaires'!$D342,Listes!$A$60:$E$66,5,FALSE))),('Frais Forfaitaires'!$E342*(VLOOKUP('Frais Forfaitaires'!$D342,Listes!$A$60:$E$66,3,FALSE)))+(VLOOKUP('Frais Forfaitaires'!$D342,Listes!$A$60:$E$66,4,FALSE))))))</f>
        <v/>
      </c>
      <c r="K342" s="39" t="str">
        <f>IF($G342="","",IF($C342=Listes!$B$37,IF('Frais Forfaitaires'!$E342&lt;=Listes!$B$48,('Frais Forfaitaires'!$E342*(VLOOKUP('Frais Forfaitaires'!$D342,Listes!$A$49:$E$55,2,FALSE))),IF('Frais Forfaitaires'!$E342&gt;Listes!$D$48,('Frais Forfaitaires'!$E342*(VLOOKUP('Frais Forfaitaires'!$D342,Listes!$A$49:$E$55,5,FALSE))),('Frais Forfaitaires'!$E342*(VLOOKUP('Frais Forfaitaires'!$D342,Listes!$A$49:$E$55,3,FALSE)))+(VLOOKUP('Frais Forfaitaires'!$D342,Listes!$A$49:$E$55,4,FALSE))))))</f>
        <v/>
      </c>
      <c r="L342" s="39" t="str">
        <f>IF($G342="","",IF($C342=Listes!$B$40,Listes!$I$37,IF($C342=Listes!$B$41,(VLOOKUP('Frais Forfaitaires'!$F342,Listes!$E$37:$F$42,2,FALSE)),IF($C342=Listes!$B$39,IF('Frais Forfaitaires'!$E342&lt;=Listes!$A$70,'Frais Forfaitaires'!$E342*Listes!$A$71,IF('Frais Forfaitaires'!$E342&gt;Listes!$D$70,'Frais Forfaitaires'!$E342*Listes!$D$71,(('Frais Forfaitaires'!$E342*Listes!$B$71)+Listes!$C$71)))))))</f>
        <v/>
      </c>
      <c r="M342" s="40" t="str">
        <f t="shared" si="12"/>
        <v/>
      </c>
      <c r="N342" s="125"/>
    </row>
    <row r="343" spans="1:14" ht="20.100000000000001" customHeight="1" x14ac:dyDescent="0.25">
      <c r="A343" s="27">
        <v>338</v>
      </c>
      <c r="B343" s="118"/>
      <c r="C343" s="118"/>
      <c r="D343" s="118"/>
      <c r="E343" s="118"/>
      <c r="F343" s="118"/>
      <c r="G343" s="50" t="str">
        <f>IF(C343="","",IF(C343="","",(VLOOKUP(C343,Listes!$B$37:$C$41,2,FALSE))))</f>
        <v/>
      </c>
      <c r="H343" s="118" t="str">
        <f t="shared" si="11"/>
        <v/>
      </c>
      <c r="I343" s="40" t="str">
        <f>IF(G343="","",IF(G343="","",(VLOOKUP(G343,Listes!$C$37:$D$41,2,FALSE))))</f>
        <v/>
      </c>
      <c r="J343" s="39" t="str">
        <f>IF($G343="","",IF($C343=Listes!$B$38,IF('Frais Forfaitaires'!$E343&lt;=Listes!$B$59,('Frais Forfaitaires'!$E343*(VLOOKUP('Frais Forfaitaires'!$D343,Listes!$A$60:$E$66,2,FALSE))),IF('Frais Forfaitaires'!$E343&gt;Listes!$E$59,('Frais Forfaitaires'!$E343*(VLOOKUP('Frais Forfaitaires'!$D343,Listes!$A$60:$E$66,5,FALSE))),('Frais Forfaitaires'!$E343*(VLOOKUP('Frais Forfaitaires'!$D343,Listes!$A$60:$E$66,3,FALSE)))+(VLOOKUP('Frais Forfaitaires'!$D343,Listes!$A$60:$E$66,4,FALSE))))))</f>
        <v/>
      </c>
      <c r="K343" s="39" t="str">
        <f>IF($G343="","",IF($C343=Listes!$B$37,IF('Frais Forfaitaires'!$E343&lt;=Listes!$B$48,('Frais Forfaitaires'!$E343*(VLOOKUP('Frais Forfaitaires'!$D343,Listes!$A$49:$E$55,2,FALSE))),IF('Frais Forfaitaires'!$E343&gt;Listes!$D$48,('Frais Forfaitaires'!$E343*(VLOOKUP('Frais Forfaitaires'!$D343,Listes!$A$49:$E$55,5,FALSE))),('Frais Forfaitaires'!$E343*(VLOOKUP('Frais Forfaitaires'!$D343,Listes!$A$49:$E$55,3,FALSE)))+(VLOOKUP('Frais Forfaitaires'!$D343,Listes!$A$49:$E$55,4,FALSE))))))</f>
        <v/>
      </c>
      <c r="L343" s="39" t="str">
        <f>IF($G343="","",IF($C343=Listes!$B$40,Listes!$I$37,IF($C343=Listes!$B$41,(VLOOKUP('Frais Forfaitaires'!$F343,Listes!$E$37:$F$42,2,FALSE)),IF($C343=Listes!$B$39,IF('Frais Forfaitaires'!$E343&lt;=Listes!$A$70,'Frais Forfaitaires'!$E343*Listes!$A$71,IF('Frais Forfaitaires'!$E343&gt;Listes!$D$70,'Frais Forfaitaires'!$E343*Listes!$D$71,(('Frais Forfaitaires'!$E343*Listes!$B$71)+Listes!$C$71)))))))</f>
        <v/>
      </c>
      <c r="M343" s="40" t="str">
        <f t="shared" si="12"/>
        <v/>
      </c>
      <c r="N343" s="125"/>
    </row>
    <row r="344" spans="1:14" ht="20.100000000000001" customHeight="1" x14ac:dyDescent="0.25">
      <c r="A344" s="27">
        <v>339</v>
      </c>
      <c r="B344" s="118"/>
      <c r="C344" s="118"/>
      <c r="D344" s="118"/>
      <c r="E344" s="118"/>
      <c r="F344" s="118"/>
      <c r="G344" s="50" t="str">
        <f>IF(C344="","",IF(C344="","",(VLOOKUP(C344,Listes!$B$37:$C$41,2,FALSE))))</f>
        <v/>
      </c>
      <c r="H344" s="118" t="str">
        <f t="shared" si="11"/>
        <v/>
      </c>
      <c r="I344" s="40" t="str">
        <f>IF(G344="","",IF(G344="","",(VLOOKUP(G344,Listes!$C$37:$D$41,2,FALSE))))</f>
        <v/>
      </c>
      <c r="J344" s="39" t="str">
        <f>IF($G344="","",IF($C344=Listes!$B$38,IF('Frais Forfaitaires'!$E344&lt;=Listes!$B$59,('Frais Forfaitaires'!$E344*(VLOOKUP('Frais Forfaitaires'!$D344,Listes!$A$60:$E$66,2,FALSE))),IF('Frais Forfaitaires'!$E344&gt;Listes!$E$59,('Frais Forfaitaires'!$E344*(VLOOKUP('Frais Forfaitaires'!$D344,Listes!$A$60:$E$66,5,FALSE))),('Frais Forfaitaires'!$E344*(VLOOKUP('Frais Forfaitaires'!$D344,Listes!$A$60:$E$66,3,FALSE)))+(VLOOKUP('Frais Forfaitaires'!$D344,Listes!$A$60:$E$66,4,FALSE))))))</f>
        <v/>
      </c>
      <c r="K344" s="39" t="str">
        <f>IF($G344="","",IF($C344=Listes!$B$37,IF('Frais Forfaitaires'!$E344&lt;=Listes!$B$48,('Frais Forfaitaires'!$E344*(VLOOKUP('Frais Forfaitaires'!$D344,Listes!$A$49:$E$55,2,FALSE))),IF('Frais Forfaitaires'!$E344&gt;Listes!$D$48,('Frais Forfaitaires'!$E344*(VLOOKUP('Frais Forfaitaires'!$D344,Listes!$A$49:$E$55,5,FALSE))),('Frais Forfaitaires'!$E344*(VLOOKUP('Frais Forfaitaires'!$D344,Listes!$A$49:$E$55,3,FALSE)))+(VLOOKUP('Frais Forfaitaires'!$D344,Listes!$A$49:$E$55,4,FALSE))))))</f>
        <v/>
      </c>
      <c r="L344" s="39" t="str">
        <f>IF($G344="","",IF($C344=Listes!$B$40,Listes!$I$37,IF($C344=Listes!$B$41,(VLOOKUP('Frais Forfaitaires'!$F344,Listes!$E$37:$F$42,2,FALSE)),IF($C344=Listes!$B$39,IF('Frais Forfaitaires'!$E344&lt;=Listes!$A$70,'Frais Forfaitaires'!$E344*Listes!$A$71,IF('Frais Forfaitaires'!$E344&gt;Listes!$D$70,'Frais Forfaitaires'!$E344*Listes!$D$71,(('Frais Forfaitaires'!$E344*Listes!$B$71)+Listes!$C$71)))))))</f>
        <v/>
      </c>
      <c r="M344" s="40" t="str">
        <f t="shared" si="12"/>
        <v/>
      </c>
      <c r="N344" s="125"/>
    </row>
    <row r="345" spans="1:14" ht="20.100000000000001" customHeight="1" x14ac:dyDescent="0.25">
      <c r="A345" s="27">
        <v>340</v>
      </c>
      <c r="B345" s="118"/>
      <c r="C345" s="118"/>
      <c r="D345" s="118"/>
      <c r="E345" s="118"/>
      <c r="F345" s="118"/>
      <c r="G345" s="50" t="str">
        <f>IF(C345="","",IF(C345="","",(VLOOKUP(C345,Listes!$B$37:$C$41,2,FALSE))))</f>
        <v/>
      </c>
      <c r="H345" s="118" t="str">
        <f t="shared" si="11"/>
        <v/>
      </c>
      <c r="I345" s="40" t="str">
        <f>IF(G345="","",IF(G345="","",(VLOOKUP(G345,Listes!$C$37:$D$41,2,FALSE))))</f>
        <v/>
      </c>
      <c r="J345" s="39" t="str">
        <f>IF($G345="","",IF($C345=Listes!$B$38,IF('Frais Forfaitaires'!$E345&lt;=Listes!$B$59,('Frais Forfaitaires'!$E345*(VLOOKUP('Frais Forfaitaires'!$D345,Listes!$A$60:$E$66,2,FALSE))),IF('Frais Forfaitaires'!$E345&gt;Listes!$E$59,('Frais Forfaitaires'!$E345*(VLOOKUP('Frais Forfaitaires'!$D345,Listes!$A$60:$E$66,5,FALSE))),('Frais Forfaitaires'!$E345*(VLOOKUP('Frais Forfaitaires'!$D345,Listes!$A$60:$E$66,3,FALSE)))+(VLOOKUP('Frais Forfaitaires'!$D345,Listes!$A$60:$E$66,4,FALSE))))))</f>
        <v/>
      </c>
      <c r="K345" s="39" t="str">
        <f>IF($G345="","",IF($C345=Listes!$B$37,IF('Frais Forfaitaires'!$E345&lt;=Listes!$B$48,('Frais Forfaitaires'!$E345*(VLOOKUP('Frais Forfaitaires'!$D345,Listes!$A$49:$E$55,2,FALSE))),IF('Frais Forfaitaires'!$E345&gt;Listes!$D$48,('Frais Forfaitaires'!$E345*(VLOOKUP('Frais Forfaitaires'!$D345,Listes!$A$49:$E$55,5,FALSE))),('Frais Forfaitaires'!$E345*(VLOOKUP('Frais Forfaitaires'!$D345,Listes!$A$49:$E$55,3,FALSE)))+(VLOOKUP('Frais Forfaitaires'!$D345,Listes!$A$49:$E$55,4,FALSE))))))</f>
        <v/>
      </c>
      <c r="L345" s="39" t="str">
        <f>IF($G345="","",IF($C345=Listes!$B$40,Listes!$I$37,IF($C345=Listes!$B$41,(VLOOKUP('Frais Forfaitaires'!$F345,Listes!$E$37:$F$42,2,FALSE)),IF($C345=Listes!$B$39,IF('Frais Forfaitaires'!$E345&lt;=Listes!$A$70,'Frais Forfaitaires'!$E345*Listes!$A$71,IF('Frais Forfaitaires'!$E345&gt;Listes!$D$70,'Frais Forfaitaires'!$E345*Listes!$D$71,(('Frais Forfaitaires'!$E345*Listes!$B$71)+Listes!$C$71)))))))</f>
        <v/>
      </c>
      <c r="M345" s="40" t="str">
        <f t="shared" si="12"/>
        <v/>
      </c>
      <c r="N345" s="125"/>
    </row>
    <row r="346" spans="1:14" ht="20.100000000000001" customHeight="1" x14ac:dyDescent="0.25">
      <c r="A346" s="27">
        <v>341</v>
      </c>
      <c r="B346" s="118"/>
      <c r="C346" s="118"/>
      <c r="D346" s="118"/>
      <c r="E346" s="118"/>
      <c r="F346" s="118"/>
      <c r="G346" s="50" t="str">
        <f>IF(C346="","",IF(C346="","",(VLOOKUP(C346,Listes!$B$37:$C$41,2,FALSE))))</f>
        <v/>
      </c>
      <c r="H346" s="118" t="str">
        <f t="shared" si="11"/>
        <v/>
      </c>
      <c r="I346" s="40" t="str">
        <f>IF(G346="","",IF(G346="","",(VLOOKUP(G346,Listes!$C$37:$D$41,2,FALSE))))</f>
        <v/>
      </c>
      <c r="J346" s="39" t="str">
        <f>IF($G346="","",IF($C346=Listes!$B$38,IF('Frais Forfaitaires'!$E346&lt;=Listes!$B$59,('Frais Forfaitaires'!$E346*(VLOOKUP('Frais Forfaitaires'!$D346,Listes!$A$60:$E$66,2,FALSE))),IF('Frais Forfaitaires'!$E346&gt;Listes!$E$59,('Frais Forfaitaires'!$E346*(VLOOKUP('Frais Forfaitaires'!$D346,Listes!$A$60:$E$66,5,FALSE))),('Frais Forfaitaires'!$E346*(VLOOKUP('Frais Forfaitaires'!$D346,Listes!$A$60:$E$66,3,FALSE)))+(VLOOKUP('Frais Forfaitaires'!$D346,Listes!$A$60:$E$66,4,FALSE))))))</f>
        <v/>
      </c>
      <c r="K346" s="39" t="str">
        <f>IF($G346="","",IF($C346=Listes!$B$37,IF('Frais Forfaitaires'!$E346&lt;=Listes!$B$48,('Frais Forfaitaires'!$E346*(VLOOKUP('Frais Forfaitaires'!$D346,Listes!$A$49:$E$55,2,FALSE))),IF('Frais Forfaitaires'!$E346&gt;Listes!$D$48,('Frais Forfaitaires'!$E346*(VLOOKUP('Frais Forfaitaires'!$D346,Listes!$A$49:$E$55,5,FALSE))),('Frais Forfaitaires'!$E346*(VLOOKUP('Frais Forfaitaires'!$D346,Listes!$A$49:$E$55,3,FALSE)))+(VLOOKUP('Frais Forfaitaires'!$D346,Listes!$A$49:$E$55,4,FALSE))))))</f>
        <v/>
      </c>
      <c r="L346" s="39" t="str">
        <f>IF($G346="","",IF($C346=Listes!$B$40,Listes!$I$37,IF($C346=Listes!$B$41,(VLOOKUP('Frais Forfaitaires'!$F346,Listes!$E$37:$F$42,2,FALSE)),IF($C346=Listes!$B$39,IF('Frais Forfaitaires'!$E346&lt;=Listes!$A$70,'Frais Forfaitaires'!$E346*Listes!$A$71,IF('Frais Forfaitaires'!$E346&gt;Listes!$D$70,'Frais Forfaitaires'!$E346*Listes!$D$71,(('Frais Forfaitaires'!$E346*Listes!$B$71)+Listes!$C$71)))))))</f>
        <v/>
      </c>
      <c r="M346" s="40" t="str">
        <f t="shared" si="12"/>
        <v/>
      </c>
      <c r="N346" s="125"/>
    </row>
    <row r="347" spans="1:14" ht="20.100000000000001" customHeight="1" x14ac:dyDescent="0.25">
      <c r="A347" s="27">
        <v>342</v>
      </c>
      <c r="B347" s="118"/>
      <c r="C347" s="118"/>
      <c r="D347" s="118"/>
      <c r="E347" s="118"/>
      <c r="F347" s="118"/>
      <c r="G347" s="50" t="str">
        <f>IF(C347="","",IF(C347="","",(VLOOKUP(C347,Listes!$B$37:$C$41,2,FALSE))))</f>
        <v/>
      </c>
      <c r="H347" s="118" t="str">
        <f t="shared" si="11"/>
        <v/>
      </c>
      <c r="I347" s="40" t="str">
        <f>IF(G347="","",IF(G347="","",(VLOOKUP(G347,Listes!$C$37:$D$41,2,FALSE))))</f>
        <v/>
      </c>
      <c r="J347" s="39" t="str">
        <f>IF($G347="","",IF($C347=Listes!$B$38,IF('Frais Forfaitaires'!$E347&lt;=Listes!$B$59,('Frais Forfaitaires'!$E347*(VLOOKUP('Frais Forfaitaires'!$D347,Listes!$A$60:$E$66,2,FALSE))),IF('Frais Forfaitaires'!$E347&gt;Listes!$E$59,('Frais Forfaitaires'!$E347*(VLOOKUP('Frais Forfaitaires'!$D347,Listes!$A$60:$E$66,5,FALSE))),('Frais Forfaitaires'!$E347*(VLOOKUP('Frais Forfaitaires'!$D347,Listes!$A$60:$E$66,3,FALSE)))+(VLOOKUP('Frais Forfaitaires'!$D347,Listes!$A$60:$E$66,4,FALSE))))))</f>
        <v/>
      </c>
      <c r="K347" s="39" t="str">
        <f>IF($G347="","",IF($C347=Listes!$B$37,IF('Frais Forfaitaires'!$E347&lt;=Listes!$B$48,('Frais Forfaitaires'!$E347*(VLOOKUP('Frais Forfaitaires'!$D347,Listes!$A$49:$E$55,2,FALSE))),IF('Frais Forfaitaires'!$E347&gt;Listes!$D$48,('Frais Forfaitaires'!$E347*(VLOOKUP('Frais Forfaitaires'!$D347,Listes!$A$49:$E$55,5,FALSE))),('Frais Forfaitaires'!$E347*(VLOOKUP('Frais Forfaitaires'!$D347,Listes!$A$49:$E$55,3,FALSE)))+(VLOOKUP('Frais Forfaitaires'!$D347,Listes!$A$49:$E$55,4,FALSE))))))</f>
        <v/>
      </c>
      <c r="L347" s="39" t="str">
        <f>IF($G347="","",IF($C347=Listes!$B$40,Listes!$I$37,IF($C347=Listes!$B$41,(VLOOKUP('Frais Forfaitaires'!$F347,Listes!$E$37:$F$42,2,FALSE)),IF($C347=Listes!$B$39,IF('Frais Forfaitaires'!$E347&lt;=Listes!$A$70,'Frais Forfaitaires'!$E347*Listes!$A$71,IF('Frais Forfaitaires'!$E347&gt;Listes!$D$70,'Frais Forfaitaires'!$E347*Listes!$D$71,(('Frais Forfaitaires'!$E347*Listes!$B$71)+Listes!$C$71)))))))</f>
        <v/>
      </c>
      <c r="M347" s="40" t="str">
        <f t="shared" si="12"/>
        <v/>
      </c>
      <c r="N347" s="125"/>
    </row>
    <row r="348" spans="1:14" ht="20.100000000000001" customHeight="1" x14ac:dyDescent="0.25">
      <c r="A348" s="27">
        <v>343</v>
      </c>
      <c r="B348" s="118"/>
      <c r="C348" s="118"/>
      <c r="D348" s="118"/>
      <c r="E348" s="118"/>
      <c r="F348" s="118"/>
      <c r="G348" s="50" t="str">
        <f>IF(C348="","",IF(C348="","",(VLOOKUP(C348,Listes!$B$37:$C$41,2,FALSE))))</f>
        <v/>
      </c>
      <c r="H348" s="118" t="str">
        <f t="shared" si="11"/>
        <v/>
      </c>
      <c r="I348" s="40" t="str">
        <f>IF(G348="","",IF(G348="","",(VLOOKUP(G348,Listes!$C$37:$D$41,2,FALSE))))</f>
        <v/>
      </c>
      <c r="J348" s="39" t="str">
        <f>IF($G348="","",IF($C348=Listes!$B$38,IF('Frais Forfaitaires'!$E348&lt;=Listes!$B$59,('Frais Forfaitaires'!$E348*(VLOOKUP('Frais Forfaitaires'!$D348,Listes!$A$60:$E$66,2,FALSE))),IF('Frais Forfaitaires'!$E348&gt;Listes!$E$59,('Frais Forfaitaires'!$E348*(VLOOKUP('Frais Forfaitaires'!$D348,Listes!$A$60:$E$66,5,FALSE))),('Frais Forfaitaires'!$E348*(VLOOKUP('Frais Forfaitaires'!$D348,Listes!$A$60:$E$66,3,FALSE)))+(VLOOKUP('Frais Forfaitaires'!$D348,Listes!$A$60:$E$66,4,FALSE))))))</f>
        <v/>
      </c>
      <c r="K348" s="39" t="str">
        <f>IF($G348="","",IF($C348=Listes!$B$37,IF('Frais Forfaitaires'!$E348&lt;=Listes!$B$48,('Frais Forfaitaires'!$E348*(VLOOKUP('Frais Forfaitaires'!$D348,Listes!$A$49:$E$55,2,FALSE))),IF('Frais Forfaitaires'!$E348&gt;Listes!$D$48,('Frais Forfaitaires'!$E348*(VLOOKUP('Frais Forfaitaires'!$D348,Listes!$A$49:$E$55,5,FALSE))),('Frais Forfaitaires'!$E348*(VLOOKUP('Frais Forfaitaires'!$D348,Listes!$A$49:$E$55,3,FALSE)))+(VLOOKUP('Frais Forfaitaires'!$D348,Listes!$A$49:$E$55,4,FALSE))))))</f>
        <v/>
      </c>
      <c r="L348" s="39" t="str">
        <f>IF($G348="","",IF($C348=Listes!$B$40,Listes!$I$37,IF($C348=Listes!$B$41,(VLOOKUP('Frais Forfaitaires'!$F348,Listes!$E$37:$F$42,2,FALSE)),IF($C348=Listes!$B$39,IF('Frais Forfaitaires'!$E348&lt;=Listes!$A$70,'Frais Forfaitaires'!$E348*Listes!$A$71,IF('Frais Forfaitaires'!$E348&gt;Listes!$D$70,'Frais Forfaitaires'!$E348*Listes!$D$71,(('Frais Forfaitaires'!$E348*Listes!$B$71)+Listes!$C$71)))))))</f>
        <v/>
      </c>
      <c r="M348" s="40" t="str">
        <f t="shared" si="12"/>
        <v/>
      </c>
      <c r="N348" s="125"/>
    </row>
    <row r="349" spans="1:14" ht="20.100000000000001" customHeight="1" x14ac:dyDescent="0.25">
      <c r="A349" s="27">
        <v>344</v>
      </c>
      <c r="B349" s="118"/>
      <c r="C349" s="118"/>
      <c r="D349" s="118"/>
      <c r="E349" s="118"/>
      <c r="F349" s="118"/>
      <c r="G349" s="50" t="str">
        <f>IF(C349="","",IF(C349="","",(VLOOKUP(C349,Listes!$B$37:$C$41,2,FALSE))))</f>
        <v/>
      </c>
      <c r="H349" s="118" t="str">
        <f t="shared" si="11"/>
        <v/>
      </c>
      <c r="I349" s="40" t="str">
        <f>IF(G349="","",IF(G349="","",(VLOOKUP(G349,Listes!$C$37:$D$41,2,FALSE))))</f>
        <v/>
      </c>
      <c r="J349" s="39" t="str">
        <f>IF($G349="","",IF($C349=Listes!$B$38,IF('Frais Forfaitaires'!$E349&lt;=Listes!$B$59,('Frais Forfaitaires'!$E349*(VLOOKUP('Frais Forfaitaires'!$D349,Listes!$A$60:$E$66,2,FALSE))),IF('Frais Forfaitaires'!$E349&gt;Listes!$E$59,('Frais Forfaitaires'!$E349*(VLOOKUP('Frais Forfaitaires'!$D349,Listes!$A$60:$E$66,5,FALSE))),('Frais Forfaitaires'!$E349*(VLOOKUP('Frais Forfaitaires'!$D349,Listes!$A$60:$E$66,3,FALSE)))+(VLOOKUP('Frais Forfaitaires'!$D349,Listes!$A$60:$E$66,4,FALSE))))))</f>
        <v/>
      </c>
      <c r="K349" s="39" t="str">
        <f>IF($G349="","",IF($C349=Listes!$B$37,IF('Frais Forfaitaires'!$E349&lt;=Listes!$B$48,('Frais Forfaitaires'!$E349*(VLOOKUP('Frais Forfaitaires'!$D349,Listes!$A$49:$E$55,2,FALSE))),IF('Frais Forfaitaires'!$E349&gt;Listes!$D$48,('Frais Forfaitaires'!$E349*(VLOOKUP('Frais Forfaitaires'!$D349,Listes!$A$49:$E$55,5,FALSE))),('Frais Forfaitaires'!$E349*(VLOOKUP('Frais Forfaitaires'!$D349,Listes!$A$49:$E$55,3,FALSE)))+(VLOOKUP('Frais Forfaitaires'!$D349,Listes!$A$49:$E$55,4,FALSE))))))</f>
        <v/>
      </c>
      <c r="L349" s="39" t="str">
        <f>IF($G349="","",IF($C349=Listes!$B$40,Listes!$I$37,IF($C349=Listes!$B$41,(VLOOKUP('Frais Forfaitaires'!$F349,Listes!$E$37:$F$42,2,FALSE)),IF($C349=Listes!$B$39,IF('Frais Forfaitaires'!$E349&lt;=Listes!$A$70,'Frais Forfaitaires'!$E349*Listes!$A$71,IF('Frais Forfaitaires'!$E349&gt;Listes!$D$70,'Frais Forfaitaires'!$E349*Listes!$D$71,(('Frais Forfaitaires'!$E349*Listes!$B$71)+Listes!$C$71)))))))</f>
        <v/>
      </c>
      <c r="M349" s="40" t="str">
        <f t="shared" si="12"/>
        <v/>
      </c>
      <c r="N349" s="125"/>
    </row>
    <row r="350" spans="1:14" ht="20.100000000000001" customHeight="1" x14ac:dyDescent="0.25">
      <c r="A350" s="27">
        <v>345</v>
      </c>
      <c r="B350" s="118"/>
      <c r="C350" s="118"/>
      <c r="D350" s="118"/>
      <c r="E350" s="118"/>
      <c r="F350" s="118"/>
      <c r="G350" s="50" t="str">
        <f>IF(C350="","",IF(C350="","",(VLOOKUP(C350,Listes!$B$37:$C$41,2,FALSE))))</f>
        <v/>
      </c>
      <c r="H350" s="118" t="str">
        <f t="shared" si="11"/>
        <v/>
      </c>
      <c r="I350" s="40" t="str">
        <f>IF(G350="","",IF(G350="","",(VLOOKUP(G350,Listes!$C$37:$D$41,2,FALSE))))</f>
        <v/>
      </c>
      <c r="J350" s="39" t="str">
        <f>IF($G350="","",IF($C350=Listes!$B$38,IF('Frais Forfaitaires'!$E350&lt;=Listes!$B$59,('Frais Forfaitaires'!$E350*(VLOOKUP('Frais Forfaitaires'!$D350,Listes!$A$60:$E$66,2,FALSE))),IF('Frais Forfaitaires'!$E350&gt;Listes!$E$59,('Frais Forfaitaires'!$E350*(VLOOKUP('Frais Forfaitaires'!$D350,Listes!$A$60:$E$66,5,FALSE))),('Frais Forfaitaires'!$E350*(VLOOKUP('Frais Forfaitaires'!$D350,Listes!$A$60:$E$66,3,FALSE)))+(VLOOKUP('Frais Forfaitaires'!$D350,Listes!$A$60:$E$66,4,FALSE))))))</f>
        <v/>
      </c>
      <c r="K350" s="39" t="str">
        <f>IF($G350="","",IF($C350=Listes!$B$37,IF('Frais Forfaitaires'!$E350&lt;=Listes!$B$48,('Frais Forfaitaires'!$E350*(VLOOKUP('Frais Forfaitaires'!$D350,Listes!$A$49:$E$55,2,FALSE))),IF('Frais Forfaitaires'!$E350&gt;Listes!$D$48,('Frais Forfaitaires'!$E350*(VLOOKUP('Frais Forfaitaires'!$D350,Listes!$A$49:$E$55,5,FALSE))),('Frais Forfaitaires'!$E350*(VLOOKUP('Frais Forfaitaires'!$D350,Listes!$A$49:$E$55,3,FALSE)))+(VLOOKUP('Frais Forfaitaires'!$D350,Listes!$A$49:$E$55,4,FALSE))))))</f>
        <v/>
      </c>
      <c r="L350" s="39" t="str">
        <f>IF($G350="","",IF($C350=Listes!$B$40,Listes!$I$37,IF($C350=Listes!$B$41,(VLOOKUP('Frais Forfaitaires'!$F350,Listes!$E$37:$F$42,2,FALSE)),IF($C350=Listes!$B$39,IF('Frais Forfaitaires'!$E350&lt;=Listes!$A$70,'Frais Forfaitaires'!$E350*Listes!$A$71,IF('Frais Forfaitaires'!$E350&gt;Listes!$D$70,'Frais Forfaitaires'!$E350*Listes!$D$71,(('Frais Forfaitaires'!$E350*Listes!$B$71)+Listes!$C$71)))))))</f>
        <v/>
      </c>
      <c r="M350" s="40" t="str">
        <f t="shared" si="12"/>
        <v/>
      </c>
      <c r="N350" s="125"/>
    </row>
    <row r="351" spans="1:14" ht="20.100000000000001" customHeight="1" x14ac:dyDescent="0.25">
      <c r="A351" s="27">
        <v>346</v>
      </c>
      <c r="B351" s="118"/>
      <c r="C351" s="118"/>
      <c r="D351" s="118"/>
      <c r="E351" s="118"/>
      <c r="F351" s="118"/>
      <c r="G351" s="50" t="str">
        <f>IF(C351="","",IF(C351="","",(VLOOKUP(C351,Listes!$B$37:$C$41,2,FALSE))))</f>
        <v/>
      </c>
      <c r="H351" s="118" t="str">
        <f t="shared" si="11"/>
        <v/>
      </c>
      <c r="I351" s="40" t="str">
        <f>IF(G351="","",IF(G351="","",(VLOOKUP(G351,Listes!$C$37:$D$41,2,FALSE))))</f>
        <v/>
      </c>
      <c r="J351" s="39" t="str">
        <f>IF($G351="","",IF($C351=Listes!$B$38,IF('Frais Forfaitaires'!$E351&lt;=Listes!$B$59,('Frais Forfaitaires'!$E351*(VLOOKUP('Frais Forfaitaires'!$D351,Listes!$A$60:$E$66,2,FALSE))),IF('Frais Forfaitaires'!$E351&gt;Listes!$E$59,('Frais Forfaitaires'!$E351*(VLOOKUP('Frais Forfaitaires'!$D351,Listes!$A$60:$E$66,5,FALSE))),('Frais Forfaitaires'!$E351*(VLOOKUP('Frais Forfaitaires'!$D351,Listes!$A$60:$E$66,3,FALSE)))+(VLOOKUP('Frais Forfaitaires'!$D351,Listes!$A$60:$E$66,4,FALSE))))))</f>
        <v/>
      </c>
      <c r="K351" s="39" t="str">
        <f>IF($G351="","",IF($C351=Listes!$B$37,IF('Frais Forfaitaires'!$E351&lt;=Listes!$B$48,('Frais Forfaitaires'!$E351*(VLOOKUP('Frais Forfaitaires'!$D351,Listes!$A$49:$E$55,2,FALSE))),IF('Frais Forfaitaires'!$E351&gt;Listes!$D$48,('Frais Forfaitaires'!$E351*(VLOOKUP('Frais Forfaitaires'!$D351,Listes!$A$49:$E$55,5,FALSE))),('Frais Forfaitaires'!$E351*(VLOOKUP('Frais Forfaitaires'!$D351,Listes!$A$49:$E$55,3,FALSE)))+(VLOOKUP('Frais Forfaitaires'!$D351,Listes!$A$49:$E$55,4,FALSE))))))</f>
        <v/>
      </c>
      <c r="L351" s="39" t="str">
        <f>IF($G351="","",IF($C351=Listes!$B$40,Listes!$I$37,IF($C351=Listes!$B$41,(VLOOKUP('Frais Forfaitaires'!$F351,Listes!$E$37:$F$42,2,FALSE)),IF($C351=Listes!$B$39,IF('Frais Forfaitaires'!$E351&lt;=Listes!$A$70,'Frais Forfaitaires'!$E351*Listes!$A$71,IF('Frais Forfaitaires'!$E351&gt;Listes!$D$70,'Frais Forfaitaires'!$E351*Listes!$D$71,(('Frais Forfaitaires'!$E351*Listes!$B$71)+Listes!$C$71)))))))</f>
        <v/>
      </c>
      <c r="M351" s="40" t="str">
        <f t="shared" si="12"/>
        <v/>
      </c>
      <c r="N351" s="125"/>
    </row>
    <row r="352" spans="1:14" ht="20.100000000000001" customHeight="1" x14ac:dyDescent="0.25">
      <c r="A352" s="27">
        <v>347</v>
      </c>
      <c r="B352" s="118"/>
      <c r="C352" s="118"/>
      <c r="D352" s="118"/>
      <c r="E352" s="118"/>
      <c r="F352" s="118"/>
      <c r="G352" s="50" t="str">
        <f>IF(C352="","",IF(C352="","",(VLOOKUP(C352,Listes!$B$37:$C$41,2,FALSE))))</f>
        <v/>
      </c>
      <c r="H352" s="118" t="str">
        <f t="shared" si="11"/>
        <v/>
      </c>
      <c r="I352" s="40" t="str">
        <f>IF(G352="","",IF(G352="","",(VLOOKUP(G352,Listes!$C$37:$D$41,2,FALSE))))</f>
        <v/>
      </c>
      <c r="J352" s="39" t="str">
        <f>IF($G352="","",IF($C352=Listes!$B$38,IF('Frais Forfaitaires'!$E352&lt;=Listes!$B$59,('Frais Forfaitaires'!$E352*(VLOOKUP('Frais Forfaitaires'!$D352,Listes!$A$60:$E$66,2,FALSE))),IF('Frais Forfaitaires'!$E352&gt;Listes!$E$59,('Frais Forfaitaires'!$E352*(VLOOKUP('Frais Forfaitaires'!$D352,Listes!$A$60:$E$66,5,FALSE))),('Frais Forfaitaires'!$E352*(VLOOKUP('Frais Forfaitaires'!$D352,Listes!$A$60:$E$66,3,FALSE)))+(VLOOKUP('Frais Forfaitaires'!$D352,Listes!$A$60:$E$66,4,FALSE))))))</f>
        <v/>
      </c>
      <c r="K352" s="39" t="str">
        <f>IF($G352="","",IF($C352=Listes!$B$37,IF('Frais Forfaitaires'!$E352&lt;=Listes!$B$48,('Frais Forfaitaires'!$E352*(VLOOKUP('Frais Forfaitaires'!$D352,Listes!$A$49:$E$55,2,FALSE))),IF('Frais Forfaitaires'!$E352&gt;Listes!$D$48,('Frais Forfaitaires'!$E352*(VLOOKUP('Frais Forfaitaires'!$D352,Listes!$A$49:$E$55,5,FALSE))),('Frais Forfaitaires'!$E352*(VLOOKUP('Frais Forfaitaires'!$D352,Listes!$A$49:$E$55,3,FALSE)))+(VLOOKUP('Frais Forfaitaires'!$D352,Listes!$A$49:$E$55,4,FALSE))))))</f>
        <v/>
      </c>
      <c r="L352" s="39" t="str">
        <f>IF($G352="","",IF($C352=Listes!$B$40,Listes!$I$37,IF($C352=Listes!$B$41,(VLOOKUP('Frais Forfaitaires'!$F352,Listes!$E$37:$F$42,2,FALSE)),IF($C352=Listes!$B$39,IF('Frais Forfaitaires'!$E352&lt;=Listes!$A$70,'Frais Forfaitaires'!$E352*Listes!$A$71,IF('Frais Forfaitaires'!$E352&gt;Listes!$D$70,'Frais Forfaitaires'!$E352*Listes!$D$71,(('Frais Forfaitaires'!$E352*Listes!$B$71)+Listes!$C$71)))))))</f>
        <v/>
      </c>
      <c r="M352" s="40" t="str">
        <f t="shared" si="12"/>
        <v/>
      </c>
      <c r="N352" s="125"/>
    </row>
    <row r="353" spans="1:14" ht="20.100000000000001" customHeight="1" x14ac:dyDescent="0.25">
      <c r="A353" s="27">
        <v>348</v>
      </c>
      <c r="B353" s="118"/>
      <c r="C353" s="118"/>
      <c r="D353" s="118"/>
      <c r="E353" s="118"/>
      <c r="F353" s="118"/>
      <c r="G353" s="50" t="str">
        <f>IF(C353="","",IF(C353="","",(VLOOKUP(C353,Listes!$B$37:$C$41,2,FALSE))))</f>
        <v/>
      </c>
      <c r="H353" s="118" t="str">
        <f t="shared" si="11"/>
        <v/>
      </c>
      <c r="I353" s="40" t="str">
        <f>IF(G353="","",IF(G353="","",(VLOOKUP(G353,Listes!$C$37:$D$41,2,FALSE))))</f>
        <v/>
      </c>
      <c r="J353" s="39" t="str">
        <f>IF($G353="","",IF($C353=Listes!$B$38,IF('Frais Forfaitaires'!$E353&lt;=Listes!$B$59,('Frais Forfaitaires'!$E353*(VLOOKUP('Frais Forfaitaires'!$D353,Listes!$A$60:$E$66,2,FALSE))),IF('Frais Forfaitaires'!$E353&gt;Listes!$E$59,('Frais Forfaitaires'!$E353*(VLOOKUP('Frais Forfaitaires'!$D353,Listes!$A$60:$E$66,5,FALSE))),('Frais Forfaitaires'!$E353*(VLOOKUP('Frais Forfaitaires'!$D353,Listes!$A$60:$E$66,3,FALSE)))+(VLOOKUP('Frais Forfaitaires'!$D353,Listes!$A$60:$E$66,4,FALSE))))))</f>
        <v/>
      </c>
      <c r="K353" s="39" t="str">
        <f>IF($G353="","",IF($C353=Listes!$B$37,IF('Frais Forfaitaires'!$E353&lt;=Listes!$B$48,('Frais Forfaitaires'!$E353*(VLOOKUP('Frais Forfaitaires'!$D353,Listes!$A$49:$E$55,2,FALSE))),IF('Frais Forfaitaires'!$E353&gt;Listes!$D$48,('Frais Forfaitaires'!$E353*(VLOOKUP('Frais Forfaitaires'!$D353,Listes!$A$49:$E$55,5,FALSE))),('Frais Forfaitaires'!$E353*(VLOOKUP('Frais Forfaitaires'!$D353,Listes!$A$49:$E$55,3,FALSE)))+(VLOOKUP('Frais Forfaitaires'!$D353,Listes!$A$49:$E$55,4,FALSE))))))</f>
        <v/>
      </c>
      <c r="L353" s="39" t="str">
        <f>IF($G353="","",IF($C353=Listes!$B$40,Listes!$I$37,IF($C353=Listes!$B$41,(VLOOKUP('Frais Forfaitaires'!$F353,Listes!$E$37:$F$42,2,FALSE)),IF($C353=Listes!$B$39,IF('Frais Forfaitaires'!$E353&lt;=Listes!$A$70,'Frais Forfaitaires'!$E353*Listes!$A$71,IF('Frais Forfaitaires'!$E353&gt;Listes!$D$70,'Frais Forfaitaires'!$E353*Listes!$D$71,(('Frais Forfaitaires'!$E353*Listes!$B$71)+Listes!$C$71)))))))</f>
        <v/>
      </c>
      <c r="M353" s="40" t="str">
        <f t="shared" si="12"/>
        <v/>
      </c>
      <c r="N353" s="125"/>
    </row>
    <row r="354" spans="1:14" ht="20.100000000000001" customHeight="1" x14ac:dyDescent="0.25">
      <c r="A354" s="27">
        <v>349</v>
      </c>
      <c r="B354" s="118"/>
      <c r="C354" s="118"/>
      <c r="D354" s="118"/>
      <c r="E354" s="118"/>
      <c r="F354" s="118"/>
      <c r="G354" s="50" t="str">
        <f>IF(C354="","",IF(C354="","",(VLOOKUP(C354,Listes!$B$37:$C$41,2,FALSE))))</f>
        <v/>
      </c>
      <c r="H354" s="118" t="str">
        <f t="shared" si="11"/>
        <v/>
      </c>
      <c r="I354" s="40" t="str">
        <f>IF(G354="","",IF(G354="","",(VLOOKUP(G354,Listes!$C$37:$D$41,2,FALSE))))</f>
        <v/>
      </c>
      <c r="J354" s="39" t="str">
        <f>IF($G354="","",IF($C354=Listes!$B$38,IF('Frais Forfaitaires'!$E354&lt;=Listes!$B$59,('Frais Forfaitaires'!$E354*(VLOOKUP('Frais Forfaitaires'!$D354,Listes!$A$60:$E$66,2,FALSE))),IF('Frais Forfaitaires'!$E354&gt;Listes!$E$59,('Frais Forfaitaires'!$E354*(VLOOKUP('Frais Forfaitaires'!$D354,Listes!$A$60:$E$66,5,FALSE))),('Frais Forfaitaires'!$E354*(VLOOKUP('Frais Forfaitaires'!$D354,Listes!$A$60:$E$66,3,FALSE)))+(VLOOKUP('Frais Forfaitaires'!$D354,Listes!$A$60:$E$66,4,FALSE))))))</f>
        <v/>
      </c>
      <c r="K354" s="39" t="str">
        <f>IF($G354="","",IF($C354=Listes!$B$37,IF('Frais Forfaitaires'!$E354&lt;=Listes!$B$48,('Frais Forfaitaires'!$E354*(VLOOKUP('Frais Forfaitaires'!$D354,Listes!$A$49:$E$55,2,FALSE))),IF('Frais Forfaitaires'!$E354&gt;Listes!$D$48,('Frais Forfaitaires'!$E354*(VLOOKUP('Frais Forfaitaires'!$D354,Listes!$A$49:$E$55,5,FALSE))),('Frais Forfaitaires'!$E354*(VLOOKUP('Frais Forfaitaires'!$D354,Listes!$A$49:$E$55,3,FALSE)))+(VLOOKUP('Frais Forfaitaires'!$D354,Listes!$A$49:$E$55,4,FALSE))))))</f>
        <v/>
      </c>
      <c r="L354" s="39" t="str">
        <f>IF($G354="","",IF($C354=Listes!$B$40,Listes!$I$37,IF($C354=Listes!$B$41,(VLOOKUP('Frais Forfaitaires'!$F354,Listes!$E$37:$F$42,2,FALSE)),IF($C354=Listes!$B$39,IF('Frais Forfaitaires'!$E354&lt;=Listes!$A$70,'Frais Forfaitaires'!$E354*Listes!$A$71,IF('Frais Forfaitaires'!$E354&gt;Listes!$D$70,'Frais Forfaitaires'!$E354*Listes!$D$71,(('Frais Forfaitaires'!$E354*Listes!$B$71)+Listes!$C$71)))))))</f>
        <v/>
      </c>
      <c r="M354" s="40" t="str">
        <f t="shared" si="12"/>
        <v/>
      </c>
      <c r="N354" s="125"/>
    </row>
    <row r="355" spans="1:14" ht="20.100000000000001" customHeight="1" x14ac:dyDescent="0.25">
      <c r="A355" s="27">
        <v>350</v>
      </c>
      <c r="B355" s="118"/>
      <c r="C355" s="118"/>
      <c r="D355" s="118"/>
      <c r="E355" s="118"/>
      <c r="F355" s="118"/>
      <c r="G355" s="50" t="str">
        <f>IF(C355="","",IF(C355="","",(VLOOKUP(C355,Listes!$B$37:$C$41,2,FALSE))))</f>
        <v/>
      </c>
      <c r="H355" s="118" t="str">
        <f t="shared" si="11"/>
        <v/>
      </c>
      <c r="I355" s="40" t="str">
        <f>IF(G355="","",IF(G355="","",(VLOOKUP(G355,Listes!$C$37:$D$41,2,FALSE))))</f>
        <v/>
      </c>
      <c r="J355" s="39" t="str">
        <f>IF($G355="","",IF($C355=Listes!$B$38,IF('Frais Forfaitaires'!$E355&lt;=Listes!$B$59,('Frais Forfaitaires'!$E355*(VLOOKUP('Frais Forfaitaires'!$D355,Listes!$A$60:$E$66,2,FALSE))),IF('Frais Forfaitaires'!$E355&gt;Listes!$E$59,('Frais Forfaitaires'!$E355*(VLOOKUP('Frais Forfaitaires'!$D355,Listes!$A$60:$E$66,5,FALSE))),('Frais Forfaitaires'!$E355*(VLOOKUP('Frais Forfaitaires'!$D355,Listes!$A$60:$E$66,3,FALSE)))+(VLOOKUP('Frais Forfaitaires'!$D355,Listes!$A$60:$E$66,4,FALSE))))))</f>
        <v/>
      </c>
      <c r="K355" s="39" t="str">
        <f>IF($G355="","",IF($C355=Listes!$B$37,IF('Frais Forfaitaires'!$E355&lt;=Listes!$B$48,('Frais Forfaitaires'!$E355*(VLOOKUP('Frais Forfaitaires'!$D355,Listes!$A$49:$E$55,2,FALSE))),IF('Frais Forfaitaires'!$E355&gt;Listes!$D$48,('Frais Forfaitaires'!$E355*(VLOOKUP('Frais Forfaitaires'!$D355,Listes!$A$49:$E$55,5,FALSE))),('Frais Forfaitaires'!$E355*(VLOOKUP('Frais Forfaitaires'!$D355,Listes!$A$49:$E$55,3,FALSE)))+(VLOOKUP('Frais Forfaitaires'!$D355,Listes!$A$49:$E$55,4,FALSE))))))</f>
        <v/>
      </c>
      <c r="L355" s="39" t="str">
        <f>IF($G355="","",IF($C355=Listes!$B$40,Listes!$I$37,IF($C355=Listes!$B$41,(VLOOKUP('Frais Forfaitaires'!$F355,Listes!$E$37:$F$42,2,FALSE)),IF($C355=Listes!$B$39,IF('Frais Forfaitaires'!$E355&lt;=Listes!$A$70,'Frais Forfaitaires'!$E355*Listes!$A$71,IF('Frais Forfaitaires'!$E355&gt;Listes!$D$70,'Frais Forfaitaires'!$E355*Listes!$D$71,(('Frais Forfaitaires'!$E355*Listes!$B$71)+Listes!$C$71)))))))</f>
        <v/>
      </c>
      <c r="M355" s="40" t="str">
        <f t="shared" si="12"/>
        <v/>
      </c>
      <c r="N355" s="125"/>
    </row>
    <row r="356" spans="1:14" ht="20.100000000000001" customHeight="1" x14ac:dyDescent="0.25">
      <c r="A356" s="27">
        <v>351</v>
      </c>
      <c r="B356" s="118"/>
      <c r="C356" s="118"/>
      <c r="D356" s="118"/>
      <c r="E356" s="118"/>
      <c r="F356" s="118"/>
      <c r="G356" s="50" t="str">
        <f>IF(C356="","",IF(C356="","",(VLOOKUP(C356,Listes!$B$37:$C$41,2,FALSE))))</f>
        <v/>
      </c>
      <c r="H356" s="118" t="str">
        <f t="shared" si="11"/>
        <v/>
      </c>
      <c r="I356" s="40" t="str">
        <f>IF(G356="","",IF(G356="","",(VLOOKUP(G356,Listes!$C$37:$D$41,2,FALSE))))</f>
        <v/>
      </c>
      <c r="J356" s="39" t="str">
        <f>IF($G356="","",IF($C356=Listes!$B$38,IF('Frais Forfaitaires'!$E356&lt;=Listes!$B$59,('Frais Forfaitaires'!$E356*(VLOOKUP('Frais Forfaitaires'!$D356,Listes!$A$60:$E$66,2,FALSE))),IF('Frais Forfaitaires'!$E356&gt;Listes!$E$59,('Frais Forfaitaires'!$E356*(VLOOKUP('Frais Forfaitaires'!$D356,Listes!$A$60:$E$66,5,FALSE))),('Frais Forfaitaires'!$E356*(VLOOKUP('Frais Forfaitaires'!$D356,Listes!$A$60:$E$66,3,FALSE)))+(VLOOKUP('Frais Forfaitaires'!$D356,Listes!$A$60:$E$66,4,FALSE))))))</f>
        <v/>
      </c>
      <c r="K356" s="39" t="str">
        <f>IF($G356="","",IF($C356=Listes!$B$37,IF('Frais Forfaitaires'!$E356&lt;=Listes!$B$48,('Frais Forfaitaires'!$E356*(VLOOKUP('Frais Forfaitaires'!$D356,Listes!$A$49:$E$55,2,FALSE))),IF('Frais Forfaitaires'!$E356&gt;Listes!$D$48,('Frais Forfaitaires'!$E356*(VLOOKUP('Frais Forfaitaires'!$D356,Listes!$A$49:$E$55,5,FALSE))),('Frais Forfaitaires'!$E356*(VLOOKUP('Frais Forfaitaires'!$D356,Listes!$A$49:$E$55,3,FALSE)))+(VLOOKUP('Frais Forfaitaires'!$D356,Listes!$A$49:$E$55,4,FALSE))))))</f>
        <v/>
      </c>
      <c r="L356" s="39" t="str">
        <f>IF($G356="","",IF($C356=Listes!$B$40,Listes!$I$37,IF($C356=Listes!$B$41,(VLOOKUP('Frais Forfaitaires'!$F356,Listes!$E$37:$F$42,2,FALSE)),IF($C356=Listes!$B$39,IF('Frais Forfaitaires'!$E356&lt;=Listes!$A$70,'Frais Forfaitaires'!$E356*Listes!$A$71,IF('Frais Forfaitaires'!$E356&gt;Listes!$D$70,'Frais Forfaitaires'!$E356*Listes!$D$71,(('Frais Forfaitaires'!$E356*Listes!$B$71)+Listes!$C$71)))))))</f>
        <v/>
      </c>
      <c r="M356" s="40" t="str">
        <f t="shared" si="12"/>
        <v/>
      </c>
      <c r="N356" s="125"/>
    </row>
    <row r="357" spans="1:14" ht="20.100000000000001" customHeight="1" x14ac:dyDescent="0.25">
      <c r="A357" s="27">
        <v>352</v>
      </c>
      <c r="B357" s="118"/>
      <c r="C357" s="118"/>
      <c r="D357" s="118"/>
      <c r="E357" s="118"/>
      <c r="F357" s="118"/>
      <c r="G357" s="50" t="str">
        <f>IF(C357="","",IF(C357="","",(VLOOKUP(C357,Listes!$B$37:$C$41,2,FALSE))))</f>
        <v/>
      </c>
      <c r="H357" s="118" t="str">
        <f t="shared" si="11"/>
        <v/>
      </c>
      <c r="I357" s="40" t="str">
        <f>IF(G357="","",IF(G357="","",(VLOOKUP(G357,Listes!$C$37:$D$41,2,FALSE))))</f>
        <v/>
      </c>
      <c r="J357" s="39" t="str">
        <f>IF($G357="","",IF($C357=Listes!$B$38,IF('Frais Forfaitaires'!$E357&lt;=Listes!$B$59,('Frais Forfaitaires'!$E357*(VLOOKUP('Frais Forfaitaires'!$D357,Listes!$A$60:$E$66,2,FALSE))),IF('Frais Forfaitaires'!$E357&gt;Listes!$E$59,('Frais Forfaitaires'!$E357*(VLOOKUP('Frais Forfaitaires'!$D357,Listes!$A$60:$E$66,5,FALSE))),('Frais Forfaitaires'!$E357*(VLOOKUP('Frais Forfaitaires'!$D357,Listes!$A$60:$E$66,3,FALSE)))+(VLOOKUP('Frais Forfaitaires'!$D357,Listes!$A$60:$E$66,4,FALSE))))))</f>
        <v/>
      </c>
      <c r="K357" s="39" t="str">
        <f>IF($G357="","",IF($C357=Listes!$B$37,IF('Frais Forfaitaires'!$E357&lt;=Listes!$B$48,('Frais Forfaitaires'!$E357*(VLOOKUP('Frais Forfaitaires'!$D357,Listes!$A$49:$E$55,2,FALSE))),IF('Frais Forfaitaires'!$E357&gt;Listes!$D$48,('Frais Forfaitaires'!$E357*(VLOOKUP('Frais Forfaitaires'!$D357,Listes!$A$49:$E$55,5,FALSE))),('Frais Forfaitaires'!$E357*(VLOOKUP('Frais Forfaitaires'!$D357,Listes!$A$49:$E$55,3,FALSE)))+(VLOOKUP('Frais Forfaitaires'!$D357,Listes!$A$49:$E$55,4,FALSE))))))</f>
        <v/>
      </c>
      <c r="L357" s="39" t="str">
        <f>IF($G357="","",IF($C357=Listes!$B$40,Listes!$I$37,IF($C357=Listes!$B$41,(VLOOKUP('Frais Forfaitaires'!$F357,Listes!$E$37:$F$42,2,FALSE)),IF($C357=Listes!$B$39,IF('Frais Forfaitaires'!$E357&lt;=Listes!$A$70,'Frais Forfaitaires'!$E357*Listes!$A$71,IF('Frais Forfaitaires'!$E357&gt;Listes!$D$70,'Frais Forfaitaires'!$E357*Listes!$D$71,(('Frais Forfaitaires'!$E357*Listes!$B$71)+Listes!$C$71)))))))</f>
        <v/>
      </c>
      <c r="M357" s="40" t="str">
        <f t="shared" si="12"/>
        <v/>
      </c>
      <c r="N357" s="125"/>
    </row>
    <row r="358" spans="1:14" ht="20.100000000000001" customHeight="1" x14ac:dyDescent="0.25">
      <c r="A358" s="27">
        <v>353</v>
      </c>
      <c r="B358" s="118"/>
      <c r="C358" s="118"/>
      <c r="D358" s="118"/>
      <c r="E358" s="118"/>
      <c r="F358" s="118"/>
      <c r="G358" s="50" t="str">
        <f>IF(C358="","",IF(C358="","",(VLOOKUP(C358,Listes!$B$37:$C$41,2,FALSE))))</f>
        <v/>
      </c>
      <c r="H358" s="118" t="str">
        <f t="shared" si="11"/>
        <v/>
      </c>
      <c r="I358" s="40" t="str">
        <f>IF(G358="","",IF(G358="","",(VLOOKUP(G358,Listes!$C$37:$D$41,2,FALSE))))</f>
        <v/>
      </c>
      <c r="J358" s="39" t="str">
        <f>IF($G358="","",IF($C358=Listes!$B$38,IF('Frais Forfaitaires'!$E358&lt;=Listes!$B$59,('Frais Forfaitaires'!$E358*(VLOOKUP('Frais Forfaitaires'!$D358,Listes!$A$60:$E$66,2,FALSE))),IF('Frais Forfaitaires'!$E358&gt;Listes!$E$59,('Frais Forfaitaires'!$E358*(VLOOKUP('Frais Forfaitaires'!$D358,Listes!$A$60:$E$66,5,FALSE))),('Frais Forfaitaires'!$E358*(VLOOKUP('Frais Forfaitaires'!$D358,Listes!$A$60:$E$66,3,FALSE)))+(VLOOKUP('Frais Forfaitaires'!$D358,Listes!$A$60:$E$66,4,FALSE))))))</f>
        <v/>
      </c>
      <c r="K358" s="39" t="str">
        <f>IF($G358="","",IF($C358=Listes!$B$37,IF('Frais Forfaitaires'!$E358&lt;=Listes!$B$48,('Frais Forfaitaires'!$E358*(VLOOKUP('Frais Forfaitaires'!$D358,Listes!$A$49:$E$55,2,FALSE))),IF('Frais Forfaitaires'!$E358&gt;Listes!$D$48,('Frais Forfaitaires'!$E358*(VLOOKUP('Frais Forfaitaires'!$D358,Listes!$A$49:$E$55,5,FALSE))),('Frais Forfaitaires'!$E358*(VLOOKUP('Frais Forfaitaires'!$D358,Listes!$A$49:$E$55,3,FALSE)))+(VLOOKUP('Frais Forfaitaires'!$D358,Listes!$A$49:$E$55,4,FALSE))))))</f>
        <v/>
      </c>
      <c r="L358" s="39" t="str">
        <f>IF($G358="","",IF($C358=Listes!$B$40,Listes!$I$37,IF($C358=Listes!$B$41,(VLOOKUP('Frais Forfaitaires'!$F358,Listes!$E$37:$F$42,2,FALSE)),IF($C358=Listes!$B$39,IF('Frais Forfaitaires'!$E358&lt;=Listes!$A$70,'Frais Forfaitaires'!$E358*Listes!$A$71,IF('Frais Forfaitaires'!$E358&gt;Listes!$D$70,'Frais Forfaitaires'!$E358*Listes!$D$71,(('Frais Forfaitaires'!$E358*Listes!$B$71)+Listes!$C$71)))))))</f>
        <v/>
      </c>
      <c r="M358" s="40" t="str">
        <f t="shared" si="12"/>
        <v/>
      </c>
      <c r="N358" s="125"/>
    </row>
    <row r="359" spans="1:14" ht="20.100000000000001" customHeight="1" x14ac:dyDescent="0.25">
      <c r="A359" s="27">
        <v>354</v>
      </c>
      <c r="B359" s="118"/>
      <c r="C359" s="118"/>
      <c r="D359" s="118"/>
      <c r="E359" s="118"/>
      <c r="F359" s="118"/>
      <c r="G359" s="50" t="str">
        <f>IF(C359="","",IF(C359="","",(VLOOKUP(C359,Listes!$B$37:$C$41,2,FALSE))))</f>
        <v/>
      </c>
      <c r="H359" s="118" t="str">
        <f t="shared" si="11"/>
        <v/>
      </c>
      <c r="I359" s="40" t="str">
        <f>IF(G359="","",IF(G359="","",(VLOOKUP(G359,Listes!$C$37:$D$41,2,FALSE))))</f>
        <v/>
      </c>
      <c r="J359" s="39" t="str">
        <f>IF($G359="","",IF($C359=Listes!$B$38,IF('Frais Forfaitaires'!$E359&lt;=Listes!$B$59,('Frais Forfaitaires'!$E359*(VLOOKUP('Frais Forfaitaires'!$D359,Listes!$A$60:$E$66,2,FALSE))),IF('Frais Forfaitaires'!$E359&gt;Listes!$E$59,('Frais Forfaitaires'!$E359*(VLOOKUP('Frais Forfaitaires'!$D359,Listes!$A$60:$E$66,5,FALSE))),('Frais Forfaitaires'!$E359*(VLOOKUP('Frais Forfaitaires'!$D359,Listes!$A$60:$E$66,3,FALSE)))+(VLOOKUP('Frais Forfaitaires'!$D359,Listes!$A$60:$E$66,4,FALSE))))))</f>
        <v/>
      </c>
      <c r="K359" s="39" t="str">
        <f>IF($G359="","",IF($C359=Listes!$B$37,IF('Frais Forfaitaires'!$E359&lt;=Listes!$B$48,('Frais Forfaitaires'!$E359*(VLOOKUP('Frais Forfaitaires'!$D359,Listes!$A$49:$E$55,2,FALSE))),IF('Frais Forfaitaires'!$E359&gt;Listes!$D$48,('Frais Forfaitaires'!$E359*(VLOOKUP('Frais Forfaitaires'!$D359,Listes!$A$49:$E$55,5,FALSE))),('Frais Forfaitaires'!$E359*(VLOOKUP('Frais Forfaitaires'!$D359,Listes!$A$49:$E$55,3,FALSE)))+(VLOOKUP('Frais Forfaitaires'!$D359,Listes!$A$49:$E$55,4,FALSE))))))</f>
        <v/>
      </c>
      <c r="L359" s="39" t="str">
        <f>IF($G359="","",IF($C359=Listes!$B$40,Listes!$I$37,IF($C359=Listes!$B$41,(VLOOKUP('Frais Forfaitaires'!$F359,Listes!$E$37:$F$42,2,FALSE)),IF($C359=Listes!$B$39,IF('Frais Forfaitaires'!$E359&lt;=Listes!$A$70,'Frais Forfaitaires'!$E359*Listes!$A$71,IF('Frais Forfaitaires'!$E359&gt;Listes!$D$70,'Frais Forfaitaires'!$E359*Listes!$D$71,(('Frais Forfaitaires'!$E359*Listes!$B$71)+Listes!$C$71)))))))</f>
        <v/>
      </c>
      <c r="M359" s="40" t="str">
        <f t="shared" si="12"/>
        <v/>
      </c>
      <c r="N359" s="125"/>
    </row>
    <row r="360" spans="1:14" ht="20.100000000000001" customHeight="1" x14ac:dyDescent="0.25">
      <c r="A360" s="27">
        <v>355</v>
      </c>
      <c r="B360" s="118"/>
      <c r="C360" s="118"/>
      <c r="D360" s="118"/>
      <c r="E360" s="118"/>
      <c r="F360" s="118"/>
      <c r="G360" s="50" t="str">
        <f>IF(C360="","",IF(C360="","",(VLOOKUP(C360,Listes!$B$37:$C$41,2,FALSE))))</f>
        <v/>
      </c>
      <c r="H360" s="118" t="str">
        <f t="shared" si="11"/>
        <v/>
      </c>
      <c r="I360" s="40" t="str">
        <f>IF(G360="","",IF(G360="","",(VLOOKUP(G360,Listes!$C$37:$D$41,2,FALSE))))</f>
        <v/>
      </c>
      <c r="J360" s="39" t="str">
        <f>IF($G360="","",IF($C360=Listes!$B$38,IF('Frais Forfaitaires'!$E360&lt;=Listes!$B$59,('Frais Forfaitaires'!$E360*(VLOOKUP('Frais Forfaitaires'!$D360,Listes!$A$60:$E$66,2,FALSE))),IF('Frais Forfaitaires'!$E360&gt;Listes!$E$59,('Frais Forfaitaires'!$E360*(VLOOKUP('Frais Forfaitaires'!$D360,Listes!$A$60:$E$66,5,FALSE))),('Frais Forfaitaires'!$E360*(VLOOKUP('Frais Forfaitaires'!$D360,Listes!$A$60:$E$66,3,FALSE)))+(VLOOKUP('Frais Forfaitaires'!$D360,Listes!$A$60:$E$66,4,FALSE))))))</f>
        <v/>
      </c>
      <c r="K360" s="39" t="str">
        <f>IF($G360="","",IF($C360=Listes!$B$37,IF('Frais Forfaitaires'!$E360&lt;=Listes!$B$48,('Frais Forfaitaires'!$E360*(VLOOKUP('Frais Forfaitaires'!$D360,Listes!$A$49:$E$55,2,FALSE))),IF('Frais Forfaitaires'!$E360&gt;Listes!$D$48,('Frais Forfaitaires'!$E360*(VLOOKUP('Frais Forfaitaires'!$D360,Listes!$A$49:$E$55,5,FALSE))),('Frais Forfaitaires'!$E360*(VLOOKUP('Frais Forfaitaires'!$D360,Listes!$A$49:$E$55,3,FALSE)))+(VLOOKUP('Frais Forfaitaires'!$D360,Listes!$A$49:$E$55,4,FALSE))))))</f>
        <v/>
      </c>
      <c r="L360" s="39" t="str">
        <f>IF($G360="","",IF($C360=Listes!$B$40,Listes!$I$37,IF($C360=Listes!$B$41,(VLOOKUP('Frais Forfaitaires'!$F360,Listes!$E$37:$F$42,2,FALSE)),IF($C360=Listes!$B$39,IF('Frais Forfaitaires'!$E360&lt;=Listes!$A$70,'Frais Forfaitaires'!$E360*Listes!$A$71,IF('Frais Forfaitaires'!$E360&gt;Listes!$D$70,'Frais Forfaitaires'!$E360*Listes!$D$71,(('Frais Forfaitaires'!$E360*Listes!$B$71)+Listes!$C$71)))))))</f>
        <v/>
      </c>
      <c r="M360" s="40" t="str">
        <f t="shared" si="12"/>
        <v/>
      </c>
      <c r="N360" s="125"/>
    </row>
    <row r="361" spans="1:14" ht="20.100000000000001" customHeight="1" x14ac:dyDescent="0.25">
      <c r="A361" s="27">
        <v>356</v>
      </c>
      <c r="B361" s="118"/>
      <c r="C361" s="118"/>
      <c r="D361" s="118"/>
      <c r="E361" s="118"/>
      <c r="F361" s="118"/>
      <c r="G361" s="50" t="str">
        <f>IF(C361="","",IF(C361="","",(VLOOKUP(C361,Listes!$B$37:$C$41,2,FALSE))))</f>
        <v/>
      </c>
      <c r="H361" s="118" t="str">
        <f t="shared" si="11"/>
        <v/>
      </c>
      <c r="I361" s="40" t="str">
        <f>IF(G361="","",IF(G361="","",(VLOOKUP(G361,Listes!$C$37:$D$41,2,FALSE))))</f>
        <v/>
      </c>
      <c r="J361" s="39" t="str">
        <f>IF($G361="","",IF($C361=Listes!$B$38,IF('Frais Forfaitaires'!$E361&lt;=Listes!$B$59,('Frais Forfaitaires'!$E361*(VLOOKUP('Frais Forfaitaires'!$D361,Listes!$A$60:$E$66,2,FALSE))),IF('Frais Forfaitaires'!$E361&gt;Listes!$E$59,('Frais Forfaitaires'!$E361*(VLOOKUP('Frais Forfaitaires'!$D361,Listes!$A$60:$E$66,5,FALSE))),('Frais Forfaitaires'!$E361*(VLOOKUP('Frais Forfaitaires'!$D361,Listes!$A$60:$E$66,3,FALSE)))+(VLOOKUP('Frais Forfaitaires'!$D361,Listes!$A$60:$E$66,4,FALSE))))))</f>
        <v/>
      </c>
      <c r="K361" s="39" t="str">
        <f>IF($G361="","",IF($C361=Listes!$B$37,IF('Frais Forfaitaires'!$E361&lt;=Listes!$B$48,('Frais Forfaitaires'!$E361*(VLOOKUP('Frais Forfaitaires'!$D361,Listes!$A$49:$E$55,2,FALSE))),IF('Frais Forfaitaires'!$E361&gt;Listes!$D$48,('Frais Forfaitaires'!$E361*(VLOOKUP('Frais Forfaitaires'!$D361,Listes!$A$49:$E$55,5,FALSE))),('Frais Forfaitaires'!$E361*(VLOOKUP('Frais Forfaitaires'!$D361,Listes!$A$49:$E$55,3,FALSE)))+(VLOOKUP('Frais Forfaitaires'!$D361,Listes!$A$49:$E$55,4,FALSE))))))</f>
        <v/>
      </c>
      <c r="L361" s="39" t="str">
        <f>IF($G361="","",IF($C361=Listes!$B$40,Listes!$I$37,IF($C361=Listes!$B$41,(VLOOKUP('Frais Forfaitaires'!$F361,Listes!$E$37:$F$42,2,FALSE)),IF($C361=Listes!$B$39,IF('Frais Forfaitaires'!$E361&lt;=Listes!$A$70,'Frais Forfaitaires'!$E361*Listes!$A$71,IF('Frais Forfaitaires'!$E361&gt;Listes!$D$70,'Frais Forfaitaires'!$E361*Listes!$D$71,(('Frais Forfaitaires'!$E361*Listes!$B$71)+Listes!$C$71)))))))</f>
        <v/>
      </c>
      <c r="M361" s="40" t="str">
        <f t="shared" si="12"/>
        <v/>
      </c>
      <c r="N361" s="125"/>
    </row>
    <row r="362" spans="1:14" ht="20.100000000000001" customHeight="1" x14ac:dyDescent="0.25">
      <c r="A362" s="27">
        <v>357</v>
      </c>
      <c r="B362" s="118"/>
      <c r="C362" s="118"/>
      <c r="D362" s="118"/>
      <c r="E362" s="118"/>
      <c r="F362" s="118"/>
      <c r="G362" s="50" t="str">
        <f>IF(C362="","",IF(C362="","",(VLOOKUP(C362,Listes!$B$37:$C$41,2,FALSE))))</f>
        <v/>
      </c>
      <c r="H362" s="118" t="str">
        <f t="shared" si="11"/>
        <v/>
      </c>
      <c r="I362" s="40" t="str">
        <f>IF(G362="","",IF(G362="","",(VLOOKUP(G362,Listes!$C$37:$D$41,2,FALSE))))</f>
        <v/>
      </c>
      <c r="J362" s="39" t="str">
        <f>IF($G362="","",IF($C362=Listes!$B$38,IF('Frais Forfaitaires'!$E362&lt;=Listes!$B$59,('Frais Forfaitaires'!$E362*(VLOOKUP('Frais Forfaitaires'!$D362,Listes!$A$60:$E$66,2,FALSE))),IF('Frais Forfaitaires'!$E362&gt;Listes!$E$59,('Frais Forfaitaires'!$E362*(VLOOKUP('Frais Forfaitaires'!$D362,Listes!$A$60:$E$66,5,FALSE))),('Frais Forfaitaires'!$E362*(VLOOKUP('Frais Forfaitaires'!$D362,Listes!$A$60:$E$66,3,FALSE)))+(VLOOKUP('Frais Forfaitaires'!$D362,Listes!$A$60:$E$66,4,FALSE))))))</f>
        <v/>
      </c>
      <c r="K362" s="39" t="str">
        <f>IF($G362="","",IF($C362=Listes!$B$37,IF('Frais Forfaitaires'!$E362&lt;=Listes!$B$48,('Frais Forfaitaires'!$E362*(VLOOKUP('Frais Forfaitaires'!$D362,Listes!$A$49:$E$55,2,FALSE))),IF('Frais Forfaitaires'!$E362&gt;Listes!$D$48,('Frais Forfaitaires'!$E362*(VLOOKUP('Frais Forfaitaires'!$D362,Listes!$A$49:$E$55,5,FALSE))),('Frais Forfaitaires'!$E362*(VLOOKUP('Frais Forfaitaires'!$D362,Listes!$A$49:$E$55,3,FALSE)))+(VLOOKUP('Frais Forfaitaires'!$D362,Listes!$A$49:$E$55,4,FALSE))))))</f>
        <v/>
      </c>
      <c r="L362" s="39" t="str">
        <f>IF($G362="","",IF($C362=Listes!$B$40,Listes!$I$37,IF($C362=Listes!$B$41,(VLOOKUP('Frais Forfaitaires'!$F362,Listes!$E$37:$F$42,2,FALSE)),IF($C362=Listes!$B$39,IF('Frais Forfaitaires'!$E362&lt;=Listes!$A$70,'Frais Forfaitaires'!$E362*Listes!$A$71,IF('Frais Forfaitaires'!$E362&gt;Listes!$D$70,'Frais Forfaitaires'!$E362*Listes!$D$71,(('Frais Forfaitaires'!$E362*Listes!$B$71)+Listes!$C$71)))))))</f>
        <v/>
      </c>
      <c r="M362" s="40" t="str">
        <f t="shared" si="12"/>
        <v/>
      </c>
      <c r="N362" s="125"/>
    </row>
    <row r="363" spans="1:14" ht="20.100000000000001" customHeight="1" x14ac:dyDescent="0.25">
      <c r="A363" s="27">
        <v>358</v>
      </c>
      <c r="B363" s="118"/>
      <c r="C363" s="118"/>
      <c r="D363" s="118"/>
      <c r="E363" s="118"/>
      <c r="F363" s="118"/>
      <c r="G363" s="50" t="str">
        <f>IF(C363="","",IF(C363="","",(VLOOKUP(C363,Listes!$B$37:$C$41,2,FALSE))))</f>
        <v/>
      </c>
      <c r="H363" s="118" t="str">
        <f t="shared" si="11"/>
        <v/>
      </c>
      <c r="I363" s="40" t="str">
        <f>IF(G363="","",IF(G363="","",(VLOOKUP(G363,Listes!$C$37:$D$41,2,FALSE))))</f>
        <v/>
      </c>
      <c r="J363" s="39" t="str">
        <f>IF($G363="","",IF($C363=Listes!$B$38,IF('Frais Forfaitaires'!$E363&lt;=Listes!$B$59,('Frais Forfaitaires'!$E363*(VLOOKUP('Frais Forfaitaires'!$D363,Listes!$A$60:$E$66,2,FALSE))),IF('Frais Forfaitaires'!$E363&gt;Listes!$E$59,('Frais Forfaitaires'!$E363*(VLOOKUP('Frais Forfaitaires'!$D363,Listes!$A$60:$E$66,5,FALSE))),('Frais Forfaitaires'!$E363*(VLOOKUP('Frais Forfaitaires'!$D363,Listes!$A$60:$E$66,3,FALSE)))+(VLOOKUP('Frais Forfaitaires'!$D363,Listes!$A$60:$E$66,4,FALSE))))))</f>
        <v/>
      </c>
      <c r="K363" s="39" t="str">
        <f>IF($G363="","",IF($C363=Listes!$B$37,IF('Frais Forfaitaires'!$E363&lt;=Listes!$B$48,('Frais Forfaitaires'!$E363*(VLOOKUP('Frais Forfaitaires'!$D363,Listes!$A$49:$E$55,2,FALSE))),IF('Frais Forfaitaires'!$E363&gt;Listes!$D$48,('Frais Forfaitaires'!$E363*(VLOOKUP('Frais Forfaitaires'!$D363,Listes!$A$49:$E$55,5,FALSE))),('Frais Forfaitaires'!$E363*(VLOOKUP('Frais Forfaitaires'!$D363,Listes!$A$49:$E$55,3,FALSE)))+(VLOOKUP('Frais Forfaitaires'!$D363,Listes!$A$49:$E$55,4,FALSE))))))</f>
        <v/>
      </c>
      <c r="L363" s="39" t="str">
        <f>IF($G363="","",IF($C363=Listes!$B$40,Listes!$I$37,IF($C363=Listes!$B$41,(VLOOKUP('Frais Forfaitaires'!$F363,Listes!$E$37:$F$42,2,FALSE)),IF($C363=Listes!$B$39,IF('Frais Forfaitaires'!$E363&lt;=Listes!$A$70,'Frais Forfaitaires'!$E363*Listes!$A$71,IF('Frais Forfaitaires'!$E363&gt;Listes!$D$70,'Frais Forfaitaires'!$E363*Listes!$D$71,(('Frais Forfaitaires'!$E363*Listes!$B$71)+Listes!$C$71)))))))</f>
        <v/>
      </c>
      <c r="M363" s="40" t="str">
        <f t="shared" si="12"/>
        <v/>
      </c>
      <c r="N363" s="125"/>
    </row>
    <row r="364" spans="1:14" ht="20.100000000000001" customHeight="1" x14ac:dyDescent="0.25">
      <c r="A364" s="27">
        <v>359</v>
      </c>
      <c r="B364" s="118"/>
      <c r="C364" s="118"/>
      <c r="D364" s="118"/>
      <c r="E364" s="118"/>
      <c r="F364" s="118"/>
      <c r="G364" s="50" t="str">
        <f>IF(C364="","",IF(C364="","",(VLOOKUP(C364,Listes!$B$37:$C$41,2,FALSE))))</f>
        <v/>
      </c>
      <c r="H364" s="118" t="str">
        <f t="shared" si="11"/>
        <v/>
      </c>
      <c r="I364" s="40" t="str">
        <f>IF(G364="","",IF(G364="","",(VLOOKUP(G364,Listes!$C$37:$D$41,2,FALSE))))</f>
        <v/>
      </c>
      <c r="J364" s="39" t="str">
        <f>IF($G364="","",IF($C364=Listes!$B$38,IF('Frais Forfaitaires'!$E364&lt;=Listes!$B$59,('Frais Forfaitaires'!$E364*(VLOOKUP('Frais Forfaitaires'!$D364,Listes!$A$60:$E$66,2,FALSE))),IF('Frais Forfaitaires'!$E364&gt;Listes!$E$59,('Frais Forfaitaires'!$E364*(VLOOKUP('Frais Forfaitaires'!$D364,Listes!$A$60:$E$66,5,FALSE))),('Frais Forfaitaires'!$E364*(VLOOKUP('Frais Forfaitaires'!$D364,Listes!$A$60:$E$66,3,FALSE)))+(VLOOKUP('Frais Forfaitaires'!$D364,Listes!$A$60:$E$66,4,FALSE))))))</f>
        <v/>
      </c>
      <c r="K364" s="39" t="str">
        <f>IF($G364="","",IF($C364=Listes!$B$37,IF('Frais Forfaitaires'!$E364&lt;=Listes!$B$48,('Frais Forfaitaires'!$E364*(VLOOKUP('Frais Forfaitaires'!$D364,Listes!$A$49:$E$55,2,FALSE))),IF('Frais Forfaitaires'!$E364&gt;Listes!$D$48,('Frais Forfaitaires'!$E364*(VLOOKUP('Frais Forfaitaires'!$D364,Listes!$A$49:$E$55,5,FALSE))),('Frais Forfaitaires'!$E364*(VLOOKUP('Frais Forfaitaires'!$D364,Listes!$A$49:$E$55,3,FALSE)))+(VLOOKUP('Frais Forfaitaires'!$D364,Listes!$A$49:$E$55,4,FALSE))))))</f>
        <v/>
      </c>
      <c r="L364" s="39" t="str">
        <f>IF($G364="","",IF($C364=Listes!$B$40,Listes!$I$37,IF($C364=Listes!$B$41,(VLOOKUP('Frais Forfaitaires'!$F364,Listes!$E$37:$F$42,2,FALSE)),IF($C364=Listes!$B$39,IF('Frais Forfaitaires'!$E364&lt;=Listes!$A$70,'Frais Forfaitaires'!$E364*Listes!$A$71,IF('Frais Forfaitaires'!$E364&gt;Listes!$D$70,'Frais Forfaitaires'!$E364*Listes!$D$71,(('Frais Forfaitaires'!$E364*Listes!$B$71)+Listes!$C$71)))))))</f>
        <v/>
      </c>
      <c r="M364" s="40" t="str">
        <f t="shared" si="12"/>
        <v/>
      </c>
      <c r="N364" s="125"/>
    </row>
    <row r="365" spans="1:14" ht="20.100000000000001" customHeight="1" x14ac:dyDescent="0.25">
      <c r="A365" s="27">
        <v>360</v>
      </c>
      <c r="B365" s="118"/>
      <c r="C365" s="118"/>
      <c r="D365" s="118"/>
      <c r="E365" s="118"/>
      <c r="F365" s="118"/>
      <c r="G365" s="50" t="str">
        <f>IF(C365="","",IF(C365="","",(VLOOKUP(C365,Listes!$B$37:$C$41,2,FALSE))))</f>
        <v/>
      </c>
      <c r="H365" s="118" t="str">
        <f t="shared" si="11"/>
        <v/>
      </c>
      <c r="I365" s="40" t="str">
        <f>IF(G365="","",IF(G365="","",(VLOOKUP(G365,Listes!$C$37:$D$41,2,FALSE))))</f>
        <v/>
      </c>
      <c r="J365" s="39" t="str">
        <f>IF($G365="","",IF($C365=Listes!$B$38,IF('Frais Forfaitaires'!$E365&lt;=Listes!$B$59,('Frais Forfaitaires'!$E365*(VLOOKUP('Frais Forfaitaires'!$D365,Listes!$A$60:$E$66,2,FALSE))),IF('Frais Forfaitaires'!$E365&gt;Listes!$E$59,('Frais Forfaitaires'!$E365*(VLOOKUP('Frais Forfaitaires'!$D365,Listes!$A$60:$E$66,5,FALSE))),('Frais Forfaitaires'!$E365*(VLOOKUP('Frais Forfaitaires'!$D365,Listes!$A$60:$E$66,3,FALSE)))+(VLOOKUP('Frais Forfaitaires'!$D365,Listes!$A$60:$E$66,4,FALSE))))))</f>
        <v/>
      </c>
      <c r="K365" s="39" t="str">
        <f>IF($G365="","",IF($C365=Listes!$B$37,IF('Frais Forfaitaires'!$E365&lt;=Listes!$B$48,('Frais Forfaitaires'!$E365*(VLOOKUP('Frais Forfaitaires'!$D365,Listes!$A$49:$E$55,2,FALSE))),IF('Frais Forfaitaires'!$E365&gt;Listes!$D$48,('Frais Forfaitaires'!$E365*(VLOOKUP('Frais Forfaitaires'!$D365,Listes!$A$49:$E$55,5,FALSE))),('Frais Forfaitaires'!$E365*(VLOOKUP('Frais Forfaitaires'!$D365,Listes!$A$49:$E$55,3,FALSE)))+(VLOOKUP('Frais Forfaitaires'!$D365,Listes!$A$49:$E$55,4,FALSE))))))</f>
        <v/>
      </c>
      <c r="L365" s="39" t="str">
        <f>IF($G365="","",IF($C365=Listes!$B$40,Listes!$I$37,IF($C365=Listes!$B$41,(VLOOKUP('Frais Forfaitaires'!$F365,Listes!$E$37:$F$42,2,FALSE)),IF($C365=Listes!$B$39,IF('Frais Forfaitaires'!$E365&lt;=Listes!$A$70,'Frais Forfaitaires'!$E365*Listes!$A$71,IF('Frais Forfaitaires'!$E365&gt;Listes!$D$70,'Frais Forfaitaires'!$E365*Listes!$D$71,(('Frais Forfaitaires'!$E365*Listes!$B$71)+Listes!$C$71)))))))</f>
        <v/>
      </c>
      <c r="M365" s="40" t="str">
        <f t="shared" si="12"/>
        <v/>
      </c>
      <c r="N365" s="125"/>
    </row>
    <row r="366" spans="1:14" ht="20.100000000000001" customHeight="1" x14ac:dyDescent="0.25">
      <c r="A366" s="27">
        <v>361</v>
      </c>
      <c r="B366" s="118"/>
      <c r="C366" s="118"/>
      <c r="D366" s="118"/>
      <c r="E366" s="118"/>
      <c r="F366" s="118"/>
      <c r="G366" s="50" t="str">
        <f>IF(C366="","",IF(C366="","",(VLOOKUP(C366,Listes!$B$37:$C$41,2,FALSE))))</f>
        <v/>
      </c>
      <c r="H366" s="118" t="str">
        <f t="shared" si="11"/>
        <v/>
      </c>
      <c r="I366" s="40" t="str">
        <f>IF(G366="","",IF(G366="","",(VLOOKUP(G366,Listes!$C$37:$D$41,2,FALSE))))</f>
        <v/>
      </c>
      <c r="J366" s="39" t="str">
        <f>IF($G366="","",IF($C366=Listes!$B$38,IF('Frais Forfaitaires'!$E366&lt;=Listes!$B$59,('Frais Forfaitaires'!$E366*(VLOOKUP('Frais Forfaitaires'!$D366,Listes!$A$60:$E$66,2,FALSE))),IF('Frais Forfaitaires'!$E366&gt;Listes!$E$59,('Frais Forfaitaires'!$E366*(VLOOKUP('Frais Forfaitaires'!$D366,Listes!$A$60:$E$66,5,FALSE))),('Frais Forfaitaires'!$E366*(VLOOKUP('Frais Forfaitaires'!$D366,Listes!$A$60:$E$66,3,FALSE)))+(VLOOKUP('Frais Forfaitaires'!$D366,Listes!$A$60:$E$66,4,FALSE))))))</f>
        <v/>
      </c>
      <c r="K366" s="39" t="str">
        <f>IF($G366="","",IF($C366=Listes!$B$37,IF('Frais Forfaitaires'!$E366&lt;=Listes!$B$48,('Frais Forfaitaires'!$E366*(VLOOKUP('Frais Forfaitaires'!$D366,Listes!$A$49:$E$55,2,FALSE))),IF('Frais Forfaitaires'!$E366&gt;Listes!$D$48,('Frais Forfaitaires'!$E366*(VLOOKUP('Frais Forfaitaires'!$D366,Listes!$A$49:$E$55,5,FALSE))),('Frais Forfaitaires'!$E366*(VLOOKUP('Frais Forfaitaires'!$D366,Listes!$A$49:$E$55,3,FALSE)))+(VLOOKUP('Frais Forfaitaires'!$D366,Listes!$A$49:$E$55,4,FALSE))))))</f>
        <v/>
      </c>
      <c r="L366" s="39" t="str">
        <f>IF($G366="","",IF($C366=Listes!$B$40,Listes!$I$37,IF($C366=Listes!$B$41,(VLOOKUP('Frais Forfaitaires'!$F366,Listes!$E$37:$F$42,2,FALSE)),IF($C366=Listes!$B$39,IF('Frais Forfaitaires'!$E366&lt;=Listes!$A$70,'Frais Forfaitaires'!$E366*Listes!$A$71,IF('Frais Forfaitaires'!$E366&gt;Listes!$D$70,'Frais Forfaitaires'!$E366*Listes!$D$71,(('Frais Forfaitaires'!$E366*Listes!$B$71)+Listes!$C$71)))))))</f>
        <v/>
      </c>
      <c r="M366" s="40" t="str">
        <f t="shared" si="12"/>
        <v/>
      </c>
      <c r="N366" s="125"/>
    </row>
    <row r="367" spans="1:14" ht="20.100000000000001" customHeight="1" x14ac:dyDescent="0.25">
      <c r="A367" s="27">
        <v>362</v>
      </c>
      <c r="B367" s="118"/>
      <c r="C367" s="118"/>
      <c r="D367" s="118"/>
      <c r="E367" s="118"/>
      <c r="F367" s="118"/>
      <c r="G367" s="50" t="str">
        <f>IF(C367="","",IF(C367="","",(VLOOKUP(C367,Listes!$B$37:$C$41,2,FALSE))))</f>
        <v/>
      </c>
      <c r="H367" s="118" t="str">
        <f t="shared" si="11"/>
        <v/>
      </c>
      <c r="I367" s="40" t="str">
        <f>IF(G367="","",IF(G367="","",(VLOOKUP(G367,Listes!$C$37:$D$41,2,FALSE))))</f>
        <v/>
      </c>
      <c r="J367" s="39" t="str">
        <f>IF($G367="","",IF($C367=Listes!$B$38,IF('Frais Forfaitaires'!$E367&lt;=Listes!$B$59,('Frais Forfaitaires'!$E367*(VLOOKUP('Frais Forfaitaires'!$D367,Listes!$A$60:$E$66,2,FALSE))),IF('Frais Forfaitaires'!$E367&gt;Listes!$E$59,('Frais Forfaitaires'!$E367*(VLOOKUP('Frais Forfaitaires'!$D367,Listes!$A$60:$E$66,5,FALSE))),('Frais Forfaitaires'!$E367*(VLOOKUP('Frais Forfaitaires'!$D367,Listes!$A$60:$E$66,3,FALSE)))+(VLOOKUP('Frais Forfaitaires'!$D367,Listes!$A$60:$E$66,4,FALSE))))))</f>
        <v/>
      </c>
      <c r="K367" s="39" t="str">
        <f>IF($G367="","",IF($C367=Listes!$B$37,IF('Frais Forfaitaires'!$E367&lt;=Listes!$B$48,('Frais Forfaitaires'!$E367*(VLOOKUP('Frais Forfaitaires'!$D367,Listes!$A$49:$E$55,2,FALSE))),IF('Frais Forfaitaires'!$E367&gt;Listes!$D$48,('Frais Forfaitaires'!$E367*(VLOOKUP('Frais Forfaitaires'!$D367,Listes!$A$49:$E$55,5,FALSE))),('Frais Forfaitaires'!$E367*(VLOOKUP('Frais Forfaitaires'!$D367,Listes!$A$49:$E$55,3,FALSE)))+(VLOOKUP('Frais Forfaitaires'!$D367,Listes!$A$49:$E$55,4,FALSE))))))</f>
        <v/>
      </c>
      <c r="L367" s="39" t="str">
        <f>IF($G367="","",IF($C367=Listes!$B$40,Listes!$I$37,IF($C367=Listes!$B$41,(VLOOKUP('Frais Forfaitaires'!$F367,Listes!$E$37:$F$42,2,FALSE)),IF($C367=Listes!$B$39,IF('Frais Forfaitaires'!$E367&lt;=Listes!$A$70,'Frais Forfaitaires'!$E367*Listes!$A$71,IF('Frais Forfaitaires'!$E367&gt;Listes!$D$70,'Frais Forfaitaires'!$E367*Listes!$D$71,(('Frais Forfaitaires'!$E367*Listes!$B$71)+Listes!$C$71)))))))</f>
        <v/>
      </c>
      <c r="M367" s="40" t="str">
        <f t="shared" si="12"/>
        <v/>
      </c>
      <c r="N367" s="125"/>
    </row>
    <row r="368" spans="1:14" ht="20.100000000000001" customHeight="1" x14ac:dyDescent="0.25">
      <c r="A368" s="27">
        <v>363</v>
      </c>
      <c r="B368" s="118"/>
      <c r="C368" s="118"/>
      <c r="D368" s="118"/>
      <c r="E368" s="118"/>
      <c r="F368" s="118"/>
      <c r="G368" s="50" t="str">
        <f>IF(C368="","",IF(C368="","",(VLOOKUP(C368,Listes!$B$37:$C$41,2,FALSE))))</f>
        <v/>
      </c>
      <c r="H368" s="118" t="str">
        <f t="shared" si="11"/>
        <v/>
      </c>
      <c r="I368" s="40" t="str">
        <f>IF(G368="","",IF(G368="","",(VLOOKUP(G368,Listes!$C$37:$D$41,2,FALSE))))</f>
        <v/>
      </c>
      <c r="J368" s="39" t="str">
        <f>IF($G368="","",IF($C368=Listes!$B$38,IF('Frais Forfaitaires'!$E368&lt;=Listes!$B$59,('Frais Forfaitaires'!$E368*(VLOOKUP('Frais Forfaitaires'!$D368,Listes!$A$60:$E$66,2,FALSE))),IF('Frais Forfaitaires'!$E368&gt;Listes!$E$59,('Frais Forfaitaires'!$E368*(VLOOKUP('Frais Forfaitaires'!$D368,Listes!$A$60:$E$66,5,FALSE))),('Frais Forfaitaires'!$E368*(VLOOKUP('Frais Forfaitaires'!$D368,Listes!$A$60:$E$66,3,FALSE)))+(VLOOKUP('Frais Forfaitaires'!$D368,Listes!$A$60:$E$66,4,FALSE))))))</f>
        <v/>
      </c>
      <c r="K368" s="39" t="str">
        <f>IF($G368="","",IF($C368=Listes!$B$37,IF('Frais Forfaitaires'!$E368&lt;=Listes!$B$48,('Frais Forfaitaires'!$E368*(VLOOKUP('Frais Forfaitaires'!$D368,Listes!$A$49:$E$55,2,FALSE))),IF('Frais Forfaitaires'!$E368&gt;Listes!$D$48,('Frais Forfaitaires'!$E368*(VLOOKUP('Frais Forfaitaires'!$D368,Listes!$A$49:$E$55,5,FALSE))),('Frais Forfaitaires'!$E368*(VLOOKUP('Frais Forfaitaires'!$D368,Listes!$A$49:$E$55,3,FALSE)))+(VLOOKUP('Frais Forfaitaires'!$D368,Listes!$A$49:$E$55,4,FALSE))))))</f>
        <v/>
      </c>
      <c r="L368" s="39" t="str">
        <f>IF($G368="","",IF($C368=Listes!$B$40,Listes!$I$37,IF($C368=Listes!$B$41,(VLOOKUP('Frais Forfaitaires'!$F368,Listes!$E$37:$F$42,2,FALSE)),IF($C368=Listes!$B$39,IF('Frais Forfaitaires'!$E368&lt;=Listes!$A$70,'Frais Forfaitaires'!$E368*Listes!$A$71,IF('Frais Forfaitaires'!$E368&gt;Listes!$D$70,'Frais Forfaitaires'!$E368*Listes!$D$71,(('Frais Forfaitaires'!$E368*Listes!$B$71)+Listes!$C$71)))))))</f>
        <v/>
      </c>
      <c r="M368" s="40" t="str">
        <f t="shared" si="12"/>
        <v/>
      </c>
      <c r="N368" s="125"/>
    </row>
    <row r="369" spans="1:14" ht="20.100000000000001" customHeight="1" x14ac:dyDescent="0.25">
      <c r="A369" s="27">
        <v>364</v>
      </c>
      <c r="B369" s="118"/>
      <c r="C369" s="118"/>
      <c r="D369" s="118"/>
      <c r="E369" s="118"/>
      <c r="F369" s="118"/>
      <c r="G369" s="50" t="str">
        <f>IF(C369="","",IF(C369="","",(VLOOKUP(C369,Listes!$B$37:$C$41,2,FALSE))))</f>
        <v/>
      </c>
      <c r="H369" s="118" t="str">
        <f t="shared" si="11"/>
        <v/>
      </c>
      <c r="I369" s="40" t="str">
        <f>IF(G369="","",IF(G369="","",(VLOOKUP(G369,Listes!$C$37:$D$41,2,FALSE))))</f>
        <v/>
      </c>
      <c r="J369" s="39" t="str">
        <f>IF($G369="","",IF($C369=Listes!$B$38,IF('Frais Forfaitaires'!$E369&lt;=Listes!$B$59,('Frais Forfaitaires'!$E369*(VLOOKUP('Frais Forfaitaires'!$D369,Listes!$A$60:$E$66,2,FALSE))),IF('Frais Forfaitaires'!$E369&gt;Listes!$E$59,('Frais Forfaitaires'!$E369*(VLOOKUP('Frais Forfaitaires'!$D369,Listes!$A$60:$E$66,5,FALSE))),('Frais Forfaitaires'!$E369*(VLOOKUP('Frais Forfaitaires'!$D369,Listes!$A$60:$E$66,3,FALSE)))+(VLOOKUP('Frais Forfaitaires'!$D369,Listes!$A$60:$E$66,4,FALSE))))))</f>
        <v/>
      </c>
      <c r="K369" s="39" t="str">
        <f>IF($G369="","",IF($C369=Listes!$B$37,IF('Frais Forfaitaires'!$E369&lt;=Listes!$B$48,('Frais Forfaitaires'!$E369*(VLOOKUP('Frais Forfaitaires'!$D369,Listes!$A$49:$E$55,2,FALSE))),IF('Frais Forfaitaires'!$E369&gt;Listes!$D$48,('Frais Forfaitaires'!$E369*(VLOOKUP('Frais Forfaitaires'!$D369,Listes!$A$49:$E$55,5,FALSE))),('Frais Forfaitaires'!$E369*(VLOOKUP('Frais Forfaitaires'!$D369,Listes!$A$49:$E$55,3,FALSE)))+(VLOOKUP('Frais Forfaitaires'!$D369,Listes!$A$49:$E$55,4,FALSE))))))</f>
        <v/>
      </c>
      <c r="L369" s="39" t="str">
        <f>IF($G369="","",IF($C369=Listes!$B$40,Listes!$I$37,IF($C369=Listes!$B$41,(VLOOKUP('Frais Forfaitaires'!$F369,Listes!$E$37:$F$42,2,FALSE)),IF($C369=Listes!$B$39,IF('Frais Forfaitaires'!$E369&lt;=Listes!$A$70,'Frais Forfaitaires'!$E369*Listes!$A$71,IF('Frais Forfaitaires'!$E369&gt;Listes!$D$70,'Frais Forfaitaires'!$E369*Listes!$D$71,(('Frais Forfaitaires'!$E369*Listes!$B$71)+Listes!$C$71)))))))</f>
        <v/>
      </c>
      <c r="M369" s="40" t="str">
        <f t="shared" si="12"/>
        <v/>
      </c>
      <c r="N369" s="125"/>
    </row>
    <row r="370" spans="1:14" ht="20.100000000000001" customHeight="1" x14ac:dyDescent="0.25">
      <c r="A370" s="27">
        <v>365</v>
      </c>
      <c r="B370" s="118"/>
      <c r="C370" s="118"/>
      <c r="D370" s="118"/>
      <c r="E370" s="118"/>
      <c r="F370" s="118"/>
      <c r="G370" s="50" t="str">
        <f>IF(C370="","",IF(C370="","",(VLOOKUP(C370,Listes!$B$37:$C$41,2,FALSE))))</f>
        <v/>
      </c>
      <c r="H370" s="118" t="str">
        <f t="shared" si="11"/>
        <v/>
      </c>
      <c r="I370" s="40" t="str">
        <f>IF(G370="","",IF(G370="","",(VLOOKUP(G370,Listes!$C$37:$D$41,2,FALSE))))</f>
        <v/>
      </c>
      <c r="J370" s="39" t="str">
        <f>IF($G370="","",IF($C370=Listes!$B$38,IF('Frais Forfaitaires'!$E370&lt;=Listes!$B$59,('Frais Forfaitaires'!$E370*(VLOOKUP('Frais Forfaitaires'!$D370,Listes!$A$60:$E$66,2,FALSE))),IF('Frais Forfaitaires'!$E370&gt;Listes!$E$59,('Frais Forfaitaires'!$E370*(VLOOKUP('Frais Forfaitaires'!$D370,Listes!$A$60:$E$66,5,FALSE))),('Frais Forfaitaires'!$E370*(VLOOKUP('Frais Forfaitaires'!$D370,Listes!$A$60:$E$66,3,FALSE)))+(VLOOKUP('Frais Forfaitaires'!$D370,Listes!$A$60:$E$66,4,FALSE))))))</f>
        <v/>
      </c>
      <c r="K370" s="39" t="str">
        <f>IF($G370="","",IF($C370=Listes!$B$37,IF('Frais Forfaitaires'!$E370&lt;=Listes!$B$48,('Frais Forfaitaires'!$E370*(VLOOKUP('Frais Forfaitaires'!$D370,Listes!$A$49:$E$55,2,FALSE))),IF('Frais Forfaitaires'!$E370&gt;Listes!$D$48,('Frais Forfaitaires'!$E370*(VLOOKUP('Frais Forfaitaires'!$D370,Listes!$A$49:$E$55,5,FALSE))),('Frais Forfaitaires'!$E370*(VLOOKUP('Frais Forfaitaires'!$D370,Listes!$A$49:$E$55,3,FALSE)))+(VLOOKUP('Frais Forfaitaires'!$D370,Listes!$A$49:$E$55,4,FALSE))))))</f>
        <v/>
      </c>
      <c r="L370" s="39" t="str">
        <f>IF($G370="","",IF($C370=Listes!$B$40,Listes!$I$37,IF($C370=Listes!$B$41,(VLOOKUP('Frais Forfaitaires'!$F370,Listes!$E$37:$F$42,2,FALSE)),IF($C370=Listes!$B$39,IF('Frais Forfaitaires'!$E370&lt;=Listes!$A$70,'Frais Forfaitaires'!$E370*Listes!$A$71,IF('Frais Forfaitaires'!$E370&gt;Listes!$D$70,'Frais Forfaitaires'!$E370*Listes!$D$71,(('Frais Forfaitaires'!$E370*Listes!$B$71)+Listes!$C$71)))))))</f>
        <v/>
      </c>
      <c r="M370" s="40" t="str">
        <f t="shared" si="12"/>
        <v/>
      </c>
      <c r="N370" s="125"/>
    </row>
    <row r="371" spans="1:14" ht="20.100000000000001" customHeight="1" x14ac:dyDescent="0.25">
      <c r="A371" s="27">
        <v>366</v>
      </c>
      <c r="B371" s="118"/>
      <c r="C371" s="118"/>
      <c r="D371" s="118"/>
      <c r="E371" s="118"/>
      <c r="F371" s="118"/>
      <c r="G371" s="50" t="str">
        <f>IF(C371="","",IF(C371="","",(VLOOKUP(C371,Listes!$B$37:$C$41,2,FALSE))))</f>
        <v/>
      </c>
      <c r="H371" s="118" t="str">
        <f t="shared" si="11"/>
        <v/>
      </c>
      <c r="I371" s="40" t="str">
        <f>IF(G371="","",IF(G371="","",(VLOOKUP(G371,Listes!$C$37:$D$41,2,FALSE))))</f>
        <v/>
      </c>
      <c r="J371" s="39" t="str">
        <f>IF($G371="","",IF($C371=Listes!$B$38,IF('Frais Forfaitaires'!$E371&lt;=Listes!$B$59,('Frais Forfaitaires'!$E371*(VLOOKUP('Frais Forfaitaires'!$D371,Listes!$A$60:$E$66,2,FALSE))),IF('Frais Forfaitaires'!$E371&gt;Listes!$E$59,('Frais Forfaitaires'!$E371*(VLOOKUP('Frais Forfaitaires'!$D371,Listes!$A$60:$E$66,5,FALSE))),('Frais Forfaitaires'!$E371*(VLOOKUP('Frais Forfaitaires'!$D371,Listes!$A$60:$E$66,3,FALSE)))+(VLOOKUP('Frais Forfaitaires'!$D371,Listes!$A$60:$E$66,4,FALSE))))))</f>
        <v/>
      </c>
      <c r="K371" s="39" t="str">
        <f>IF($G371="","",IF($C371=Listes!$B$37,IF('Frais Forfaitaires'!$E371&lt;=Listes!$B$48,('Frais Forfaitaires'!$E371*(VLOOKUP('Frais Forfaitaires'!$D371,Listes!$A$49:$E$55,2,FALSE))),IF('Frais Forfaitaires'!$E371&gt;Listes!$D$48,('Frais Forfaitaires'!$E371*(VLOOKUP('Frais Forfaitaires'!$D371,Listes!$A$49:$E$55,5,FALSE))),('Frais Forfaitaires'!$E371*(VLOOKUP('Frais Forfaitaires'!$D371,Listes!$A$49:$E$55,3,FALSE)))+(VLOOKUP('Frais Forfaitaires'!$D371,Listes!$A$49:$E$55,4,FALSE))))))</f>
        <v/>
      </c>
      <c r="L371" s="39" t="str">
        <f>IF($G371="","",IF($C371=Listes!$B$40,Listes!$I$37,IF($C371=Listes!$B$41,(VLOOKUP('Frais Forfaitaires'!$F371,Listes!$E$37:$F$42,2,FALSE)),IF($C371=Listes!$B$39,IF('Frais Forfaitaires'!$E371&lt;=Listes!$A$70,'Frais Forfaitaires'!$E371*Listes!$A$71,IF('Frais Forfaitaires'!$E371&gt;Listes!$D$70,'Frais Forfaitaires'!$E371*Listes!$D$71,(('Frais Forfaitaires'!$E371*Listes!$B$71)+Listes!$C$71)))))))</f>
        <v/>
      </c>
      <c r="M371" s="40" t="str">
        <f t="shared" si="12"/>
        <v/>
      </c>
      <c r="N371" s="125"/>
    </row>
    <row r="372" spans="1:14" ht="20.100000000000001" customHeight="1" x14ac:dyDescent="0.25">
      <c r="A372" s="27">
        <v>367</v>
      </c>
      <c r="B372" s="118"/>
      <c r="C372" s="118"/>
      <c r="D372" s="118"/>
      <c r="E372" s="118"/>
      <c r="F372" s="118"/>
      <c r="G372" s="50" t="str">
        <f>IF(C372="","",IF(C372="","",(VLOOKUP(C372,Listes!$B$37:$C$41,2,FALSE))))</f>
        <v/>
      </c>
      <c r="H372" s="118" t="str">
        <f t="shared" si="11"/>
        <v/>
      </c>
      <c r="I372" s="40" t="str">
        <f>IF(G372="","",IF(G372="","",(VLOOKUP(G372,Listes!$C$37:$D$41,2,FALSE))))</f>
        <v/>
      </c>
      <c r="J372" s="39" t="str">
        <f>IF($G372="","",IF($C372=Listes!$B$38,IF('Frais Forfaitaires'!$E372&lt;=Listes!$B$59,('Frais Forfaitaires'!$E372*(VLOOKUP('Frais Forfaitaires'!$D372,Listes!$A$60:$E$66,2,FALSE))),IF('Frais Forfaitaires'!$E372&gt;Listes!$E$59,('Frais Forfaitaires'!$E372*(VLOOKUP('Frais Forfaitaires'!$D372,Listes!$A$60:$E$66,5,FALSE))),('Frais Forfaitaires'!$E372*(VLOOKUP('Frais Forfaitaires'!$D372,Listes!$A$60:$E$66,3,FALSE)))+(VLOOKUP('Frais Forfaitaires'!$D372,Listes!$A$60:$E$66,4,FALSE))))))</f>
        <v/>
      </c>
      <c r="K372" s="39" t="str">
        <f>IF($G372="","",IF($C372=Listes!$B$37,IF('Frais Forfaitaires'!$E372&lt;=Listes!$B$48,('Frais Forfaitaires'!$E372*(VLOOKUP('Frais Forfaitaires'!$D372,Listes!$A$49:$E$55,2,FALSE))),IF('Frais Forfaitaires'!$E372&gt;Listes!$D$48,('Frais Forfaitaires'!$E372*(VLOOKUP('Frais Forfaitaires'!$D372,Listes!$A$49:$E$55,5,FALSE))),('Frais Forfaitaires'!$E372*(VLOOKUP('Frais Forfaitaires'!$D372,Listes!$A$49:$E$55,3,FALSE)))+(VLOOKUP('Frais Forfaitaires'!$D372,Listes!$A$49:$E$55,4,FALSE))))))</f>
        <v/>
      </c>
      <c r="L372" s="39" t="str">
        <f>IF($G372="","",IF($C372=Listes!$B$40,Listes!$I$37,IF($C372=Listes!$B$41,(VLOOKUP('Frais Forfaitaires'!$F372,Listes!$E$37:$F$42,2,FALSE)),IF($C372=Listes!$B$39,IF('Frais Forfaitaires'!$E372&lt;=Listes!$A$70,'Frais Forfaitaires'!$E372*Listes!$A$71,IF('Frais Forfaitaires'!$E372&gt;Listes!$D$70,'Frais Forfaitaires'!$E372*Listes!$D$71,(('Frais Forfaitaires'!$E372*Listes!$B$71)+Listes!$C$71)))))))</f>
        <v/>
      </c>
      <c r="M372" s="40" t="str">
        <f t="shared" si="12"/>
        <v/>
      </c>
      <c r="N372" s="125"/>
    </row>
    <row r="373" spans="1:14" ht="20.100000000000001" customHeight="1" x14ac:dyDescent="0.25">
      <c r="A373" s="27">
        <v>368</v>
      </c>
      <c r="B373" s="118"/>
      <c r="C373" s="118"/>
      <c r="D373" s="118"/>
      <c r="E373" s="118"/>
      <c r="F373" s="118"/>
      <c r="G373" s="50" t="str">
        <f>IF(C373="","",IF(C373="","",(VLOOKUP(C373,Listes!$B$37:$C$41,2,FALSE))))</f>
        <v/>
      </c>
      <c r="H373" s="118" t="str">
        <f t="shared" si="11"/>
        <v/>
      </c>
      <c r="I373" s="40" t="str">
        <f>IF(G373="","",IF(G373="","",(VLOOKUP(G373,Listes!$C$37:$D$41,2,FALSE))))</f>
        <v/>
      </c>
      <c r="J373" s="39" t="str">
        <f>IF($G373="","",IF($C373=Listes!$B$38,IF('Frais Forfaitaires'!$E373&lt;=Listes!$B$59,('Frais Forfaitaires'!$E373*(VLOOKUP('Frais Forfaitaires'!$D373,Listes!$A$60:$E$66,2,FALSE))),IF('Frais Forfaitaires'!$E373&gt;Listes!$E$59,('Frais Forfaitaires'!$E373*(VLOOKUP('Frais Forfaitaires'!$D373,Listes!$A$60:$E$66,5,FALSE))),('Frais Forfaitaires'!$E373*(VLOOKUP('Frais Forfaitaires'!$D373,Listes!$A$60:$E$66,3,FALSE)))+(VLOOKUP('Frais Forfaitaires'!$D373,Listes!$A$60:$E$66,4,FALSE))))))</f>
        <v/>
      </c>
      <c r="K373" s="39" t="str">
        <f>IF($G373="","",IF($C373=Listes!$B$37,IF('Frais Forfaitaires'!$E373&lt;=Listes!$B$48,('Frais Forfaitaires'!$E373*(VLOOKUP('Frais Forfaitaires'!$D373,Listes!$A$49:$E$55,2,FALSE))),IF('Frais Forfaitaires'!$E373&gt;Listes!$D$48,('Frais Forfaitaires'!$E373*(VLOOKUP('Frais Forfaitaires'!$D373,Listes!$A$49:$E$55,5,FALSE))),('Frais Forfaitaires'!$E373*(VLOOKUP('Frais Forfaitaires'!$D373,Listes!$A$49:$E$55,3,FALSE)))+(VLOOKUP('Frais Forfaitaires'!$D373,Listes!$A$49:$E$55,4,FALSE))))))</f>
        <v/>
      </c>
      <c r="L373" s="39" t="str">
        <f>IF($G373="","",IF($C373=Listes!$B$40,Listes!$I$37,IF($C373=Listes!$B$41,(VLOOKUP('Frais Forfaitaires'!$F373,Listes!$E$37:$F$42,2,FALSE)),IF($C373=Listes!$B$39,IF('Frais Forfaitaires'!$E373&lt;=Listes!$A$70,'Frais Forfaitaires'!$E373*Listes!$A$71,IF('Frais Forfaitaires'!$E373&gt;Listes!$D$70,'Frais Forfaitaires'!$E373*Listes!$D$71,(('Frais Forfaitaires'!$E373*Listes!$B$71)+Listes!$C$71)))))))</f>
        <v/>
      </c>
      <c r="M373" s="40" t="str">
        <f t="shared" si="12"/>
        <v/>
      </c>
      <c r="N373" s="125"/>
    </row>
    <row r="374" spans="1:14" ht="20.100000000000001" customHeight="1" x14ac:dyDescent="0.25">
      <c r="A374" s="27">
        <v>369</v>
      </c>
      <c r="B374" s="118"/>
      <c r="C374" s="118"/>
      <c r="D374" s="118"/>
      <c r="E374" s="118"/>
      <c r="F374" s="118"/>
      <c r="G374" s="50" t="str">
        <f>IF(C374="","",IF(C374="","",(VLOOKUP(C374,Listes!$B$37:$C$41,2,FALSE))))</f>
        <v/>
      </c>
      <c r="H374" s="118" t="str">
        <f t="shared" si="11"/>
        <v/>
      </c>
      <c r="I374" s="40" t="str">
        <f>IF(G374="","",IF(G374="","",(VLOOKUP(G374,Listes!$C$37:$D$41,2,FALSE))))</f>
        <v/>
      </c>
      <c r="J374" s="39" t="str">
        <f>IF($G374="","",IF($C374=Listes!$B$38,IF('Frais Forfaitaires'!$E374&lt;=Listes!$B$59,('Frais Forfaitaires'!$E374*(VLOOKUP('Frais Forfaitaires'!$D374,Listes!$A$60:$E$66,2,FALSE))),IF('Frais Forfaitaires'!$E374&gt;Listes!$E$59,('Frais Forfaitaires'!$E374*(VLOOKUP('Frais Forfaitaires'!$D374,Listes!$A$60:$E$66,5,FALSE))),('Frais Forfaitaires'!$E374*(VLOOKUP('Frais Forfaitaires'!$D374,Listes!$A$60:$E$66,3,FALSE)))+(VLOOKUP('Frais Forfaitaires'!$D374,Listes!$A$60:$E$66,4,FALSE))))))</f>
        <v/>
      </c>
      <c r="K374" s="39" t="str">
        <f>IF($G374="","",IF($C374=Listes!$B$37,IF('Frais Forfaitaires'!$E374&lt;=Listes!$B$48,('Frais Forfaitaires'!$E374*(VLOOKUP('Frais Forfaitaires'!$D374,Listes!$A$49:$E$55,2,FALSE))),IF('Frais Forfaitaires'!$E374&gt;Listes!$D$48,('Frais Forfaitaires'!$E374*(VLOOKUP('Frais Forfaitaires'!$D374,Listes!$A$49:$E$55,5,FALSE))),('Frais Forfaitaires'!$E374*(VLOOKUP('Frais Forfaitaires'!$D374,Listes!$A$49:$E$55,3,FALSE)))+(VLOOKUP('Frais Forfaitaires'!$D374,Listes!$A$49:$E$55,4,FALSE))))))</f>
        <v/>
      </c>
      <c r="L374" s="39" t="str">
        <f>IF($G374="","",IF($C374=Listes!$B$40,Listes!$I$37,IF($C374=Listes!$B$41,(VLOOKUP('Frais Forfaitaires'!$F374,Listes!$E$37:$F$42,2,FALSE)),IF($C374=Listes!$B$39,IF('Frais Forfaitaires'!$E374&lt;=Listes!$A$70,'Frais Forfaitaires'!$E374*Listes!$A$71,IF('Frais Forfaitaires'!$E374&gt;Listes!$D$70,'Frais Forfaitaires'!$E374*Listes!$D$71,(('Frais Forfaitaires'!$E374*Listes!$B$71)+Listes!$C$71)))))))</f>
        <v/>
      </c>
      <c r="M374" s="40" t="str">
        <f t="shared" si="12"/>
        <v/>
      </c>
      <c r="N374" s="125"/>
    </row>
    <row r="375" spans="1:14" ht="20.100000000000001" customHeight="1" x14ac:dyDescent="0.25">
      <c r="A375" s="27">
        <v>370</v>
      </c>
      <c r="B375" s="118"/>
      <c r="C375" s="118"/>
      <c r="D375" s="118"/>
      <c r="E375" s="118"/>
      <c r="F375" s="118"/>
      <c r="G375" s="50" t="str">
        <f>IF(C375="","",IF(C375="","",(VLOOKUP(C375,Listes!$B$37:$C$41,2,FALSE))))</f>
        <v/>
      </c>
      <c r="H375" s="118" t="str">
        <f t="shared" si="11"/>
        <v/>
      </c>
      <c r="I375" s="40" t="str">
        <f>IF(G375="","",IF(G375="","",(VLOOKUP(G375,Listes!$C$37:$D$41,2,FALSE))))</f>
        <v/>
      </c>
      <c r="J375" s="39" t="str">
        <f>IF($G375="","",IF($C375=Listes!$B$38,IF('Frais Forfaitaires'!$E375&lt;=Listes!$B$59,('Frais Forfaitaires'!$E375*(VLOOKUP('Frais Forfaitaires'!$D375,Listes!$A$60:$E$66,2,FALSE))),IF('Frais Forfaitaires'!$E375&gt;Listes!$E$59,('Frais Forfaitaires'!$E375*(VLOOKUP('Frais Forfaitaires'!$D375,Listes!$A$60:$E$66,5,FALSE))),('Frais Forfaitaires'!$E375*(VLOOKUP('Frais Forfaitaires'!$D375,Listes!$A$60:$E$66,3,FALSE)))+(VLOOKUP('Frais Forfaitaires'!$D375,Listes!$A$60:$E$66,4,FALSE))))))</f>
        <v/>
      </c>
      <c r="K375" s="39" t="str">
        <f>IF($G375="","",IF($C375=Listes!$B$37,IF('Frais Forfaitaires'!$E375&lt;=Listes!$B$48,('Frais Forfaitaires'!$E375*(VLOOKUP('Frais Forfaitaires'!$D375,Listes!$A$49:$E$55,2,FALSE))),IF('Frais Forfaitaires'!$E375&gt;Listes!$D$48,('Frais Forfaitaires'!$E375*(VLOOKUP('Frais Forfaitaires'!$D375,Listes!$A$49:$E$55,5,FALSE))),('Frais Forfaitaires'!$E375*(VLOOKUP('Frais Forfaitaires'!$D375,Listes!$A$49:$E$55,3,FALSE)))+(VLOOKUP('Frais Forfaitaires'!$D375,Listes!$A$49:$E$55,4,FALSE))))))</f>
        <v/>
      </c>
      <c r="L375" s="39" t="str">
        <f>IF($G375="","",IF($C375=Listes!$B$40,Listes!$I$37,IF($C375=Listes!$B$41,(VLOOKUP('Frais Forfaitaires'!$F375,Listes!$E$37:$F$42,2,FALSE)),IF($C375=Listes!$B$39,IF('Frais Forfaitaires'!$E375&lt;=Listes!$A$70,'Frais Forfaitaires'!$E375*Listes!$A$71,IF('Frais Forfaitaires'!$E375&gt;Listes!$D$70,'Frais Forfaitaires'!$E375*Listes!$D$71,(('Frais Forfaitaires'!$E375*Listes!$B$71)+Listes!$C$71)))))))</f>
        <v/>
      </c>
      <c r="M375" s="40" t="str">
        <f t="shared" si="12"/>
        <v/>
      </c>
      <c r="N375" s="125"/>
    </row>
    <row r="376" spans="1:14" ht="20.100000000000001" customHeight="1" x14ac:dyDescent="0.25">
      <c r="A376" s="27">
        <v>371</v>
      </c>
      <c r="B376" s="118"/>
      <c r="C376" s="118"/>
      <c r="D376" s="118"/>
      <c r="E376" s="118"/>
      <c r="F376" s="118"/>
      <c r="G376" s="50" t="str">
        <f>IF(C376="","",IF(C376="","",(VLOOKUP(C376,Listes!$B$37:$C$41,2,FALSE))))</f>
        <v/>
      </c>
      <c r="H376" s="118" t="str">
        <f t="shared" si="11"/>
        <v/>
      </c>
      <c r="I376" s="40" t="str">
        <f>IF(G376="","",IF(G376="","",(VLOOKUP(G376,Listes!$C$37:$D$41,2,FALSE))))</f>
        <v/>
      </c>
      <c r="J376" s="39" t="str">
        <f>IF($G376="","",IF($C376=Listes!$B$38,IF('Frais Forfaitaires'!$E376&lt;=Listes!$B$59,('Frais Forfaitaires'!$E376*(VLOOKUP('Frais Forfaitaires'!$D376,Listes!$A$60:$E$66,2,FALSE))),IF('Frais Forfaitaires'!$E376&gt;Listes!$E$59,('Frais Forfaitaires'!$E376*(VLOOKUP('Frais Forfaitaires'!$D376,Listes!$A$60:$E$66,5,FALSE))),('Frais Forfaitaires'!$E376*(VLOOKUP('Frais Forfaitaires'!$D376,Listes!$A$60:$E$66,3,FALSE)))+(VLOOKUP('Frais Forfaitaires'!$D376,Listes!$A$60:$E$66,4,FALSE))))))</f>
        <v/>
      </c>
      <c r="K376" s="39" t="str">
        <f>IF($G376="","",IF($C376=Listes!$B$37,IF('Frais Forfaitaires'!$E376&lt;=Listes!$B$48,('Frais Forfaitaires'!$E376*(VLOOKUP('Frais Forfaitaires'!$D376,Listes!$A$49:$E$55,2,FALSE))),IF('Frais Forfaitaires'!$E376&gt;Listes!$D$48,('Frais Forfaitaires'!$E376*(VLOOKUP('Frais Forfaitaires'!$D376,Listes!$A$49:$E$55,5,FALSE))),('Frais Forfaitaires'!$E376*(VLOOKUP('Frais Forfaitaires'!$D376,Listes!$A$49:$E$55,3,FALSE)))+(VLOOKUP('Frais Forfaitaires'!$D376,Listes!$A$49:$E$55,4,FALSE))))))</f>
        <v/>
      </c>
      <c r="L376" s="39" t="str">
        <f>IF($G376="","",IF($C376=Listes!$B$40,Listes!$I$37,IF($C376=Listes!$B$41,(VLOOKUP('Frais Forfaitaires'!$F376,Listes!$E$37:$F$42,2,FALSE)),IF($C376=Listes!$B$39,IF('Frais Forfaitaires'!$E376&lt;=Listes!$A$70,'Frais Forfaitaires'!$E376*Listes!$A$71,IF('Frais Forfaitaires'!$E376&gt;Listes!$D$70,'Frais Forfaitaires'!$E376*Listes!$D$71,(('Frais Forfaitaires'!$E376*Listes!$B$71)+Listes!$C$71)))))))</f>
        <v/>
      </c>
      <c r="M376" s="40" t="str">
        <f t="shared" si="12"/>
        <v/>
      </c>
      <c r="N376" s="125"/>
    </row>
    <row r="377" spans="1:14" ht="20.100000000000001" customHeight="1" x14ac:dyDescent="0.25">
      <c r="A377" s="27">
        <v>372</v>
      </c>
      <c r="B377" s="118"/>
      <c r="C377" s="118"/>
      <c r="D377" s="118"/>
      <c r="E377" s="118"/>
      <c r="F377" s="118"/>
      <c r="G377" s="50" t="str">
        <f>IF(C377="","",IF(C377="","",(VLOOKUP(C377,Listes!$B$37:$C$41,2,FALSE))))</f>
        <v/>
      </c>
      <c r="H377" s="118" t="str">
        <f t="shared" si="11"/>
        <v/>
      </c>
      <c r="I377" s="40" t="str">
        <f>IF(G377="","",IF(G377="","",(VLOOKUP(G377,Listes!$C$37:$D$41,2,FALSE))))</f>
        <v/>
      </c>
      <c r="J377" s="39" t="str">
        <f>IF($G377="","",IF($C377=Listes!$B$38,IF('Frais Forfaitaires'!$E377&lt;=Listes!$B$59,('Frais Forfaitaires'!$E377*(VLOOKUP('Frais Forfaitaires'!$D377,Listes!$A$60:$E$66,2,FALSE))),IF('Frais Forfaitaires'!$E377&gt;Listes!$E$59,('Frais Forfaitaires'!$E377*(VLOOKUP('Frais Forfaitaires'!$D377,Listes!$A$60:$E$66,5,FALSE))),('Frais Forfaitaires'!$E377*(VLOOKUP('Frais Forfaitaires'!$D377,Listes!$A$60:$E$66,3,FALSE)))+(VLOOKUP('Frais Forfaitaires'!$D377,Listes!$A$60:$E$66,4,FALSE))))))</f>
        <v/>
      </c>
      <c r="K377" s="39" t="str">
        <f>IF($G377="","",IF($C377=Listes!$B$37,IF('Frais Forfaitaires'!$E377&lt;=Listes!$B$48,('Frais Forfaitaires'!$E377*(VLOOKUP('Frais Forfaitaires'!$D377,Listes!$A$49:$E$55,2,FALSE))),IF('Frais Forfaitaires'!$E377&gt;Listes!$D$48,('Frais Forfaitaires'!$E377*(VLOOKUP('Frais Forfaitaires'!$D377,Listes!$A$49:$E$55,5,FALSE))),('Frais Forfaitaires'!$E377*(VLOOKUP('Frais Forfaitaires'!$D377,Listes!$A$49:$E$55,3,FALSE)))+(VLOOKUP('Frais Forfaitaires'!$D377,Listes!$A$49:$E$55,4,FALSE))))))</f>
        <v/>
      </c>
      <c r="L377" s="39" t="str">
        <f>IF($G377="","",IF($C377=Listes!$B$40,Listes!$I$37,IF($C377=Listes!$B$41,(VLOOKUP('Frais Forfaitaires'!$F377,Listes!$E$37:$F$42,2,FALSE)),IF($C377=Listes!$B$39,IF('Frais Forfaitaires'!$E377&lt;=Listes!$A$70,'Frais Forfaitaires'!$E377*Listes!$A$71,IF('Frais Forfaitaires'!$E377&gt;Listes!$D$70,'Frais Forfaitaires'!$E377*Listes!$D$71,(('Frais Forfaitaires'!$E377*Listes!$B$71)+Listes!$C$71)))))))</f>
        <v/>
      </c>
      <c r="M377" s="40" t="str">
        <f t="shared" si="12"/>
        <v/>
      </c>
      <c r="N377" s="125"/>
    </row>
    <row r="378" spans="1:14" ht="20.100000000000001" customHeight="1" x14ac:dyDescent="0.25">
      <c r="A378" s="27">
        <v>373</v>
      </c>
      <c r="B378" s="118"/>
      <c r="C378" s="118"/>
      <c r="D378" s="118"/>
      <c r="E378" s="118"/>
      <c r="F378" s="118"/>
      <c r="G378" s="50" t="str">
        <f>IF(C378="","",IF(C378="","",(VLOOKUP(C378,Listes!$B$37:$C$41,2,FALSE))))</f>
        <v/>
      </c>
      <c r="H378" s="118" t="str">
        <f t="shared" si="11"/>
        <v/>
      </c>
      <c r="I378" s="40" t="str">
        <f>IF(G378="","",IF(G378="","",(VLOOKUP(G378,Listes!$C$37:$D$41,2,FALSE))))</f>
        <v/>
      </c>
      <c r="J378" s="39" t="str">
        <f>IF($G378="","",IF($C378=Listes!$B$38,IF('Frais Forfaitaires'!$E378&lt;=Listes!$B$59,('Frais Forfaitaires'!$E378*(VLOOKUP('Frais Forfaitaires'!$D378,Listes!$A$60:$E$66,2,FALSE))),IF('Frais Forfaitaires'!$E378&gt;Listes!$E$59,('Frais Forfaitaires'!$E378*(VLOOKUP('Frais Forfaitaires'!$D378,Listes!$A$60:$E$66,5,FALSE))),('Frais Forfaitaires'!$E378*(VLOOKUP('Frais Forfaitaires'!$D378,Listes!$A$60:$E$66,3,FALSE)))+(VLOOKUP('Frais Forfaitaires'!$D378,Listes!$A$60:$E$66,4,FALSE))))))</f>
        <v/>
      </c>
      <c r="K378" s="39" t="str">
        <f>IF($G378="","",IF($C378=Listes!$B$37,IF('Frais Forfaitaires'!$E378&lt;=Listes!$B$48,('Frais Forfaitaires'!$E378*(VLOOKUP('Frais Forfaitaires'!$D378,Listes!$A$49:$E$55,2,FALSE))),IF('Frais Forfaitaires'!$E378&gt;Listes!$D$48,('Frais Forfaitaires'!$E378*(VLOOKUP('Frais Forfaitaires'!$D378,Listes!$A$49:$E$55,5,FALSE))),('Frais Forfaitaires'!$E378*(VLOOKUP('Frais Forfaitaires'!$D378,Listes!$A$49:$E$55,3,FALSE)))+(VLOOKUP('Frais Forfaitaires'!$D378,Listes!$A$49:$E$55,4,FALSE))))))</f>
        <v/>
      </c>
      <c r="L378" s="39" t="str">
        <f>IF($G378="","",IF($C378=Listes!$B$40,Listes!$I$37,IF($C378=Listes!$B$41,(VLOOKUP('Frais Forfaitaires'!$F378,Listes!$E$37:$F$42,2,FALSE)),IF($C378=Listes!$B$39,IF('Frais Forfaitaires'!$E378&lt;=Listes!$A$70,'Frais Forfaitaires'!$E378*Listes!$A$71,IF('Frais Forfaitaires'!$E378&gt;Listes!$D$70,'Frais Forfaitaires'!$E378*Listes!$D$71,(('Frais Forfaitaires'!$E378*Listes!$B$71)+Listes!$C$71)))))))</f>
        <v/>
      </c>
      <c r="M378" s="40" t="str">
        <f t="shared" si="12"/>
        <v/>
      </c>
      <c r="N378" s="125"/>
    </row>
    <row r="379" spans="1:14" ht="20.100000000000001" customHeight="1" x14ac:dyDescent="0.25">
      <c r="A379" s="27">
        <v>374</v>
      </c>
      <c r="B379" s="118"/>
      <c r="C379" s="118"/>
      <c r="D379" s="118"/>
      <c r="E379" s="118"/>
      <c r="F379" s="118"/>
      <c r="G379" s="50" t="str">
        <f>IF(C379="","",IF(C379="","",(VLOOKUP(C379,Listes!$B$37:$C$41,2,FALSE))))</f>
        <v/>
      </c>
      <c r="H379" s="118" t="str">
        <f t="shared" si="11"/>
        <v/>
      </c>
      <c r="I379" s="40" t="str">
        <f>IF(G379="","",IF(G379="","",(VLOOKUP(G379,Listes!$C$37:$D$41,2,FALSE))))</f>
        <v/>
      </c>
      <c r="J379" s="39" t="str">
        <f>IF($G379="","",IF($C379=Listes!$B$38,IF('Frais Forfaitaires'!$E379&lt;=Listes!$B$59,('Frais Forfaitaires'!$E379*(VLOOKUP('Frais Forfaitaires'!$D379,Listes!$A$60:$E$66,2,FALSE))),IF('Frais Forfaitaires'!$E379&gt;Listes!$E$59,('Frais Forfaitaires'!$E379*(VLOOKUP('Frais Forfaitaires'!$D379,Listes!$A$60:$E$66,5,FALSE))),('Frais Forfaitaires'!$E379*(VLOOKUP('Frais Forfaitaires'!$D379,Listes!$A$60:$E$66,3,FALSE)))+(VLOOKUP('Frais Forfaitaires'!$D379,Listes!$A$60:$E$66,4,FALSE))))))</f>
        <v/>
      </c>
      <c r="K379" s="39" t="str">
        <f>IF($G379="","",IF($C379=Listes!$B$37,IF('Frais Forfaitaires'!$E379&lt;=Listes!$B$48,('Frais Forfaitaires'!$E379*(VLOOKUP('Frais Forfaitaires'!$D379,Listes!$A$49:$E$55,2,FALSE))),IF('Frais Forfaitaires'!$E379&gt;Listes!$D$48,('Frais Forfaitaires'!$E379*(VLOOKUP('Frais Forfaitaires'!$D379,Listes!$A$49:$E$55,5,FALSE))),('Frais Forfaitaires'!$E379*(VLOOKUP('Frais Forfaitaires'!$D379,Listes!$A$49:$E$55,3,FALSE)))+(VLOOKUP('Frais Forfaitaires'!$D379,Listes!$A$49:$E$55,4,FALSE))))))</f>
        <v/>
      </c>
      <c r="L379" s="39" t="str">
        <f>IF($G379="","",IF($C379=Listes!$B$40,Listes!$I$37,IF($C379=Listes!$B$41,(VLOOKUP('Frais Forfaitaires'!$F379,Listes!$E$37:$F$42,2,FALSE)),IF($C379=Listes!$B$39,IF('Frais Forfaitaires'!$E379&lt;=Listes!$A$70,'Frais Forfaitaires'!$E379*Listes!$A$71,IF('Frais Forfaitaires'!$E379&gt;Listes!$D$70,'Frais Forfaitaires'!$E379*Listes!$D$71,(('Frais Forfaitaires'!$E379*Listes!$B$71)+Listes!$C$71)))))))</f>
        <v/>
      </c>
      <c r="M379" s="40" t="str">
        <f t="shared" si="12"/>
        <v/>
      </c>
      <c r="N379" s="125"/>
    </row>
    <row r="380" spans="1:14" ht="20.100000000000001" customHeight="1" x14ac:dyDescent="0.25">
      <c r="A380" s="27">
        <v>375</v>
      </c>
      <c r="B380" s="118"/>
      <c r="C380" s="118"/>
      <c r="D380" s="118"/>
      <c r="E380" s="118"/>
      <c r="F380" s="118"/>
      <c r="G380" s="50" t="str">
        <f>IF(C380="","",IF(C380="","",(VLOOKUP(C380,Listes!$B$37:$C$41,2,FALSE))))</f>
        <v/>
      </c>
      <c r="H380" s="118" t="str">
        <f t="shared" si="11"/>
        <v/>
      </c>
      <c r="I380" s="40" t="str">
        <f>IF(G380="","",IF(G380="","",(VLOOKUP(G380,Listes!$C$37:$D$41,2,FALSE))))</f>
        <v/>
      </c>
      <c r="J380" s="39" t="str">
        <f>IF($G380="","",IF($C380=Listes!$B$38,IF('Frais Forfaitaires'!$E380&lt;=Listes!$B$59,('Frais Forfaitaires'!$E380*(VLOOKUP('Frais Forfaitaires'!$D380,Listes!$A$60:$E$66,2,FALSE))),IF('Frais Forfaitaires'!$E380&gt;Listes!$E$59,('Frais Forfaitaires'!$E380*(VLOOKUP('Frais Forfaitaires'!$D380,Listes!$A$60:$E$66,5,FALSE))),('Frais Forfaitaires'!$E380*(VLOOKUP('Frais Forfaitaires'!$D380,Listes!$A$60:$E$66,3,FALSE)))+(VLOOKUP('Frais Forfaitaires'!$D380,Listes!$A$60:$E$66,4,FALSE))))))</f>
        <v/>
      </c>
      <c r="K380" s="39" t="str">
        <f>IF($G380="","",IF($C380=Listes!$B$37,IF('Frais Forfaitaires'!$E380&lt;=Listes!$B$48,('Frais Forfaitaires'!$E380*(VLOOKUP('Frais Forfaitaires'!$D380,Listes!$A$49:$E$55,2,FALSE))),IF('Frais Forfaitaires'!$E380&gt;Listes!$D$48,('Frais Forfaitaires'!$E380*(VLOOKUP('Frais Forfaitaires'!$D380,Listes!$A$49:$E$55,5,FALSE))),('Frais Forfaitaires'!$E380*(VLOOKUP('Frais Forfaitaires'!$D380,Listes!$A$49:$E$55,3,FALSE)))+(VLOOKUP('Frais Forfaitaires'!$D380,Listes!$A$49:$E$55,4,FALSE))))))</f>
        <v/>
      </c>
      <c r="L380" s="39" t="str">
        <f>IF($G380="","",IF($C380=Listes!$B$40,Listes!$I$37,IF($C380=Listes!$B$41,(VLOOKUP('Frais Forfaitaires'!$F380,Listes!$E$37:$F$42,2,FALSE)),IF($C380=Listes!$B$39,IF('Frais Forfaitaires'!$E380&lt;=Listes!$A$70,'Frais Forfaitaires'!$E380*Listes!$A$71,IF('Frais Forfaitaires'!$E380&gt;Listes!$D$70,'Frais Forfaitaires'!$E380*Listes!$D$71,(('Frais Forfaitaires'!$E380*Listes!$B$71)+Listes!$C$71)))))))</f>
        <v/>
      </c>
      <c r="M380" s="40" t="str">
        <f t="shared" si="12"/>
        <v/>
      </c>
      <c r="N380" s="125"/>
    </row>
    <row r="381" spans="1:14" ht="20.100000000000001" customHeight="1" x14ac:dyDescent="0.25">
      <c r="A381" s="27">
        <v>376</v>
      </c>
      <c r="B381" s="118"/>
      <c r="C381" s="118"/>
      <c r="D381" s="118"/>
      <c r="E381" s="118"/>
      <c r="F381" s="118"/>
      <c r="G381" s="50" t="str">
        <f>IF(C381="","",IF(C381="","",(VLOOKUP(C381,Listes!$B$37:$C$41,2,FALSE))))</f>
        <v/>
      </c>
      <c r="H381" s="118" t="str">
        <f t="shared" si="11"/>
        <v/>
      </c>
      <c r="I381" s="40" t="str">
        <f>IF(G381="","",IF(G381="","",(VLOOKUP(G381,Listes!$C$37:$D$41,2,FALSE))))</f>
        <v/>
      </c>
      <c r="J381" s="39" t="str">
        <f>IF($G381="","",IF($C381=Listes!$B$38,IF('Frais Forfaitaires'!$E381&lt;=Listes!$B$59,('Frais Forfaitaires'!$E381*(VLOOKUP('Frais Forfaitaires'!$D381,Listes!$A$60:$E$66,2,FALSE))),IF('Frais Forfaitaires'!$E381&gt;Listes!$E$59,('Frais Forfaitaires'!$E381*(VLOOKUP('Frais Forfaitaires'!$D381,Listes!$A$60:$E$66,5,FALSE))),('Frais Forfaitaires'!$E381*(VLOOKUP('Frais Forfaitaires'!$D381,Listes!$A$60:$E$66,3,FALSE)))+(VLOOKUP('Frais Forfaitaires'!$D381,Listes!$A$60:$E$66,4,FALSE))))))</f>
        <v/>
      </c>
      <c r="K381" s="39" t="str">
        <f>IF($G381="","",IF($C381=Listes!$B$37,IF('Frais Forfaitaires'!$E381&lt;=Listes!$B$48,('Frais Forfaitaires'!$E381*(VLOOKUP('Frais Forfaitaires'!$D381,Listes!$A$49:$E$55,2,FALSE))),IF('Frais Forfaitaires'!$E381&gt;Listes!$D$48,('Frais Forfaitaires'!$E381*(VLOOKUP('Frais Forfaitaires'!$D381,Listes!$A$49:$E$55,5,FALSE))),('Frais Forfaitaires'!$E381*(VLOOKUP('Frais Forfaitaires'!$D381,Listes!$A$49:$E$55,3,FALSE)))+(VLOOKUP('Frais Forfaitaires'!$D381,Listes!$A$49:$E$55,4,FALSE))))))</f>
        <v/>
      </c>
      <c r="L381" s="39" t="str">
        <f>IF($G381="","",IF($C381=Listes!$B$40,Listes!$I$37,IF($C381=Listes!$B$41,(VLOOKUP('Frais Forfaitaires'!$F381,Listes!$E$37:$F$42,2,FALSE)),IF($C381=Listes!$B$39,IF('Frais Forfaitaires'!$E381&lt;=Listes!$A$70,'Frais Forfaitaires'!$E381*Listes!$A$71,IF('Frais Forfaitaires'!$E381&gt;Listes!$D$70,'Frais Forfaitaires'!$E381*Listes!$D$71,(('Frais Forfaitaires'!$E381*Listes!$B$71)+Listes!$C$71)))))))</f>
        <v/>
      </c>
      <c r="M381" s="40" t="str">
        <f t="shared" si="12"/>
        <v/>
      </c>
      <c r="N381" s="125"/>
    </row>
    <row r="382" spans="1:14" ht="20.100000000000001" customHeight="1" x14ac:dyDescent="0.25">
      <c r="A382" s="27">
        <v>377</v>
      </c>
      <c r="B382" s="118"/>
      <c r="C382" s="118"/>
      <c r="D382" s="118"/>
      <c r="E382" s="118"/>
      <c r="F382" s="118"/>
      <c r="G382" s="50" t="str">
        <f>IF(C382="","",IF(C382="","",(VLOOKUP(C382,Listes!$B$37:$C$41,2,FALSE))))</f>
        <v/>
      </c>
      <c r="H382" s="118" t="str">
        <f t="shared" si="11"/>
        <v/>
      </c>
      <c r="I382" s="40" t="str">
        <f>IF(G382="","",IF(G382="","",(VLOOKUP(G382,Listes!$C$37:$D$41,2,FALSE))))</f>
        <v/>
      </c>
      <c r="J382" s="39" t="str">
        <f>IF($G382="","",IF($C382=Listes!$B$38,IF('Frais Forfaitaires'!$E382&lt;=Listes!$B$59,('Frais Forfaitaires'!$E382*(VLOOKUP('Frais Forfaitaires'!$D382,Listes!$A$60:$E$66,2,FALSE))),IF('Frais Forfaitaires'!$E382&gt;Listes!$E$59,('Frais Forfaitaires'!$E382*(VLOOKUP('Frais Forfaitaires'!$D382,Listes!$A$60:$E$66,5,FALSE))),('Frais Forfaitaires'!$E382*(VLOOKUP('Frais Forfaitaires'!$D382,Listes!$A$60:$E$66,3,FALSE)))+(VLOOKUP('Frais Forfaitaires'!$D382,Listes!$A$60:$E$66,4,FALSE))))))</f>
        <v/>
      </c>
      <c r="K382" s="39" t="str">
        <f>IF($G382="","",IF($C382=Listes!$B$37,IF('Frais Forfaitaires'!$E382&lt;=Listes!$B$48,('Frais Forfaitaires'!$E382*(VLOOKUP('Frais Forfaitaires'!$D382,Listes!$A$49:$E$55,2,FALSE))),IF('Frais Forfaitaires'!$E382&gt;Listes!$D$48,('Frais Forfaitaires'!$E382*(VLOOKUP('Frais Forfaitaires'!$D382,Listes!$A$49:$E$55,5,FALSE))),('Frais Forfaitaires'!$E382*(VLOOKUP('Frais Forfaitaires'!$D382,Listes!$A$49:$E$55,3,FALSE)))+(VLOOKUP('Frais Forfaitaires'!$D382,Listes!$A$49:$E$55,4,FALSE))))))</f>
        <v/>
      </c>
      <c r="L382" s="39" t="str">
        <f>IF($G382="","",IF($C382=Listes!$B$40,Listes!$I$37,IF($C382=Listes!$B$41,(VLOOKUP('Frais Forfaitaires'!$F382,Listes!$E$37:$F$42,2,FALSE)),IF($C382=Listes!$B$39,IF('Frais Forfaitaires'!$E382&lt;=Listes!$A$70,'Frais Forfaitaires'!$E382*Listes!$A$71,IF('Frais Forfaitaires'!$E382&gt;Listes!$D$70,'Frais Forfaitaires'!$E382*Listes!$D$71,(('Frais Forfaitaires'!$E382*Listes!$B$71)+Listes!$C$71)))))))</f>
        <v/>
      </c>
      <c r="M382" s="40" t="str">
        <f t="shared" si="12"/>
        <v/>
      </c>
      <c r="N382" s="125"/>
    </row>
    <row r="383" spans="1:14" ht="20.100000000000001" customHeight="1" x14ac:dyDescent="0.25">
      <c r="A383" s="27">
        <v>378</v>
      </c>
      <c r="B383" s="118"/>
      <c r="C383" s="118"/>
      <c r="D383" s="118"/>
      <c r="E383" s="118"/>
      <c r="F383" s="118"/>
      <c r="G383" s="50" t="str">
        <f>IF(C383="","",IF(C383="","",(VLOOKUP(C383,Listes!$B$37:$C$41,2,FALSE))))</f>
        <v/>
      </c>
      <c r="H383" s="118" t="str">
        <f t="shared" si="11"/>
        <v/>
      </c>
      <c r="I383" s="40" t="str">
        <f>IF(G383="","",IF(G383="","",(VLOOKUP(G383,Listes!$C$37:$D$41,2,FALSE))))</f>
        <v/>
      </c>
      <c r="J383" s="39" t="str">
        <f>IF($G383="","",IF($C383=Listes!$B$38,IF('Frais Forfaitaires'!$E383&lt;=Listes!$B$59,('Frais Forfaitaires'!$E383*(VLOOKUP('Frais Forfaitaires'!$D383,Listes!$A$60:$E$66,2,FALSE))),IF('Frais Forfaitaires'!$E383&gt;Listes!$E$59,('Frais Forfaitaires'!$E383*(VLOOKUP('Frais Forfaitaires'!$D383,Listes!$A$60:$E$66,5,FALSE))),('Frais Forfaitaires'!$E383*(VLOOKUP('Frais Forfaitaires'!$D383,Listes!$A$60:$E$66,3,FALSE)))+(VLOOKUP('Frais Forfaitaires'!$D383,Listes!$A$60:$E$66,4,FALSE))))))</f>
        <v/>
      </c>
      <c r="K383" s="39" t="str">
        <f>IF($G383="","",IF($C383=Listes!$B$37,IF('Frais Forfaitaires'!$E383&lt;=Listes!$B$48,('Frais Forfaitaires'!$E383*(VLOOKUP('Frais Forfaitaires'!$D383,Listes!$A$49:$E$55,2,FALSE))),IF('Frais Forfaitaires'!$E383&gt;Listes!$D$48,('Frais Forfaitaires'!$E383*(VLOOKUP('Frais Forfaitaires'!$D383,Listes!$A$49:$E$55,5,FALSE))),('Frais Forfaitaires'!$E383*(VLOOKUP('Frais Forfaitaires'!$D383,Listes!$A$49:$E$55,3,FALSE)))+(VLOOKUP('Frais Forfaitaires'!$D383,Listes!$A$49:$E$55,4,FALSE))))))</f>
        <v/>
      </c>
      <c r="L383" s="39" t="str">
        <f>IF($G383="","",IF($C383=Listes!$B$40,Listes!$I$37,IF($C383=Listes!$B$41,(VLOOKUP('Frais Forfaitaires'!$F383,Listes!$E$37:$F$42,2,FALSE)),IF($C383=Listes!$B$39,IF('Frais Forfaitaires'!$E383&lt;=Listes!$A$70,'Frais Forfaitaires'!$E383*Listes!$A$71,IF('Frais Forfaitaires'!$E383&gt;Listes!$D$70,'Frais Forfaitaires'!$E383*Listes!$D$71,(('Frais Forfaitaires'!$E383*Listes!$B$71)+Listes!$C$71)))))))</f>
        <v/>
      </c>
      <c r="M383" s="40" t="str">
        <f t="shared" si="12"/>
        <v/>
      </c>
      <c r="N383" s="125"/>
    </row>
    <row r="384" spans="1:14" ht="20.100000000000001" customHeight="1" x14ac:dyDescent="0.25">
      <c r="A384" s="27">
        <v>379</v>
      </c>
      <c r="B384" s="118"/>
      <c r="C384" s="118"/>
      <c r="D384" s="118"/>
      <c r="E384" s="118"/>
      <c r="F384" s="118"/>
      <c r="G384" s="50" t="str">
        <f>IF(C384="","",IF(C384="","",(VLOOKUP(C384,Listes!$B$37:$C$41,2,FALSE))))</f>
        <v/>
      </c>
      <c r="H384" s="118" t="str">
        <f t="shared" si="11"/>
        <v/>
      </c>
      <c r="I384" s="40" t="str">
        <f>IF(G384="","",IF(G384="","",(VLOOKUP(G384,Listes!$C$37:$D$41,2,FALSE))))</f>
        <v/>
      </c>
      <c r="J384" s="39" t="str">
        <f>IF($G384="","",IF($C384=Listes!$B$38,IF('Frais Forfaitaires'!$E384&lt;=Listes!$B$59,('Frais Forfaitaires'!$E384*(VLOOKUP('Frais Forfaitaires'!$D384,Listes!$A$60:$E$66,2,FALSE))),IF('Frais Forfaitaires'!$E384&gt;Listes!$E$59,('Frais Forfaitaires'!$E384*(VLOOKUP('Frais Forfaitaires'!$D384,Listes!$A$60:$E$66,5,FALSE))),('Frais Forfaitaires'!$E384*(VLOOKUP('Frais Forfaitaires'!$D384,Listes!$A$60:$E$66,3,FALSE)))+(VLOOKUP('Frais Forfaitaires'!$D384,Listes!$A$60:$E$66,4,FALSE))))))</f>
        <v/>
      </c>
      <c r="K384" s="39" t="str">
        <f>IF($G384="","",IF($C384=Listes!$B$37,IF('Frais Forfaitaires'!$E384&lt;=Listes!$B$48,('Frais Forfaitaires'!$E384*(VLOOKUP('Frais Forfaitaires'!$D384,Listes!$A$49:$E$55,2,FALSE))),IF('Frais Forfaitaires'!$E384&gt;Listes!$D$48,('Frais Forfaitaires'!$E384*(VLOOKUP('Frais Forfaitaires'!$D384,Listes!$A$49:$E$55,5,FALSE))),('Frais Forfaitaires'!$E384*(VLOOKUP('Frais Forfaitaires'!$D384,Listes!$A$49:$E$55,3,FALSE)))+(VLOOKUP('Frais Forfaitaires'!$D384,Listes!$A$49:$E$55,4,FALSE))))))</f>
        <v/>
      </c>
      <c r="L384" s="39" t="str">
        <f>IF($G384="","",IF($C384=Listes!$B$40,Listes!$I$37,IF($C384=Listes!$B$41,(VLOOKUP('Frais Forfaitaires'!$F384,Listes!$E$37:$F$42,2,FALSE)),IF($C384=Listes!$B$39,IF('Frais Forfaitaires'!$E384&lt;=Listes!$A$70,'Frais Forfaitaires'!$E384*Listes!$A$71,IF('Frais Forfaitaires'!$E384&gt;Listes!$D$70,'Frais Forfaitaires'!$E384*Listes!$D$71,(('Frais Forfaitaires'!$E384*Listes!$B$71)+Listes!$C$71)))))))</f>
        <v/>
      </c>
      <c r="M384" s="40" t="str">
        <f t="shared" si="12"/>
        <v/>
      </c>
      <c r="N384" s="125"/>
    </row>
    <row r="385" spans="1:14" ht="20.100000000000001" customHeight="1" x14ac:dyDescent="0.25">
      <c r="A385" s="27">
        <v>380</v>
      </c>
      <c r="B385" s="118"/>
      <c r="C385" s="118"/>
      <c r="D385" s="118"/>
      <c r="E385" s="118"/>
      <c r="F385" s="118"/>
      <c r="G385" s="50" t="str">
        <f>IF(C385="","",IF(C385="","",(VLOOKUP(C385,Listes!$B$37:$C$41,2,FALSE))))</f>
        <v/>
      </c>
      <c r="H385" s="118" t="str">
        <f t="shared" si="11"/>
        <v/>
      </c>
      <c r="I385" s="40" t="str">
        <f>IF(G385="","",IF(G385="","",(VLOOKUP(G385,Listes!$C$37:$D$41,2,FALSE))))</f>
        <v/>
      </c>
      <c r="J385" s="39" t="str">
        <f>IF($G385="","",IF($C385=Listes!$B$38,IF('Frais Forfaitaires'!$E385&lt;=Listes!$B$59,('Frais Forfaitaires'!$E385*(VLOOKUP('Frais Forfaitaires'!$D385,Listes!$A$60:$E$66,2,FALSE))),IF('Frais Forfaitaires'!$E385&gt;Listes!$E$59,('Frais Forfaitaires'!$E385*(VLOOKUP('Frais Forfaitaires'!$D385,Listes!$A$60:$E$66,5,FALSE))),('Frais Forfaitaires'!$E385*(VLOOKUP('Frais Forfaitaires'!$D385,Listes!$A$60:$E$66,3,FALSE)))+(VLOOKUP('Frais Forfaitaires'!$D385,Listes!$A$60:$E$66,4,FALSE))))))</f>
        <v/>
      </c>
      <c r="K385" s="39" t="str">
        <f>IF($G385="","",IF($C385=Listes!$B$37,IF('Frais Forfaitaires'!$E385&lt;=Listes!$B$48,('Frais Forfaitaires'!$E385*(VLOOKUP('Frais Forfaitaires'!$D385,Listes!$A$49:$E$55,2,FALSE))),IF('Frais Forfaitaires'!$E385&gt;Listes!$D$48,('Frais Forfaitaires'!$E385*(VLOOKUP('Frais Forfaitaires'!$D385,Listes!$A$49:$E$55,5,FALSE))),('Frais Forfaitaires'!$E385*(VLOOKUP('Frais Forfaitaires'!$D385,Listes!$A$49:$E$55,3,FALSE)))+(VLOOKUP('Frais Forfaitaires'!$D385,Listes!$A$49:$E$55,4,FALSE))))))</f>
        <v/>
      </c>
      <c r="L385" s="39" t="str">
        <f>IF($G385="","",IF($C385=Listes!$B$40,Listes!$I$37,IF($C385=Listes!$B$41,(VLOOKUP('Frais Forfaitaires'!$F385,Listes!$E$37:$F$42,2,FALSE)),IF($C385=Listes!$B$39,IF('Frais Forfaitaires'!$E385&lt;=Listes!$A$70,'Frais Forfaitaires'!$E385*Listes!$A$71,IF('Frais Forfaitaires'!$E385&gt;Listes!$D$70,'Frais Forfaitaires'!$E385*Listes!$D$71,(('Frais Forfaitaires'!$E385*Listes!$B$71)+Listes!$C$71)))))))</f>
        <v/>
      </c>
      <c r="M385" s="40" t="str">
        <f t="shared" si="12"/>
        <v/>
      </c>
      <c r="N385" s="125"/>
    </row>
    <row r="386" spans="1:14" ht="20.100000000000001" customHeight="1" x14ac:dyDescent="0.25">
      <c r="A386" s="27">
        <v>381</v>
      </c>
      <c r="B386" s="118"/>
      <c r="C386" s="118"/>
      <c r="D386" s="118"/>
      <c r="E386" s="118"/>
      <c r="F386" s="118"/>
      <c r="G386" s="50" t="str">
        <f>IF(C386="","",IF(C386="","",(VLOOKUP(C386,Listes!$B$37:$C$41,2,FALSE))))</f>
        <v/>
      </c>
      <c r="H386" s="118" t="str">
        <f t="shared" si="11"/>
        <v/>
      </c>
      <c r="I386" s="40" t="str">
        <f>IF(G386="","",IF(G386="","",(VLOOKUP(G386,Listes!$C$37:$D$41,2,FALSE))))</f>
        <v/>
      </c>
      <c r="J386" s="39" t="str">
        <f>IF($G386="","",IF($C386=Listes!$B$38,IF('Frais Forfaitaires'!$E386&lt;=Listes!$B$59,('Frais Forfaitaires'!$E386*(VLOOKUP('Frais Forfaitaires'!$D386,Listes!$A$60:$E$66,2,FALSE))),IF('Frais Forfaitaires'!$E386&gt;Listes!$E$59,('Frais Forfaitaires'!$E386*(VLOOKUP('Frais Forfaitaires'!$D386,Listes!$A$60:$E$66,5,FALSE))),('Frais Forfaitaires'!$E386*(VLOOKUP('Frais Forfaitaires'!$D386,Listes!$A$60:$E$66,3,FALSE)))+(VLOOKUP('Frais Forfaitaires'!$D386,Listes!$A$60:$E$66,4,FALSE))))))</f>
        <v/>
      </c>
      <c r="K386" s="39" t="str">
        <f>IF($G386="","",IF($C386=Listes!$B$37,IF('Frais Forfaitaires'!$E386&lt;=Listes!$B$48,('Frais Forfaitaires'!$E386*(VLOOKUP('Frais Forfaitaires'!$D386,Listes!$A$49:$E$55,2,FALSE))),IF('Frais Forfaitaires'!$E386&gt;Listes!$D$48,('Frais Forfaitaires'!$E386*(VLOOKUP('Frais Forfaitaires'!$D386,Listes!$A$49:$E$55,5,FALSE))),('Frais Forfaitaires'!$E386*(VLOOKUP('Frais Forfaitaires'!$D386,Listes!$A$49:$E$55,3,FALSE)))+(VLOOKUP('Frais Forfaitaires'!$D386,Listes!$A$49:$E$55,4,FALSE))))))</f>
        <v/>
      </c>
      <c r="L386" s="39" t="str">
        <f>IF($G386="","",IF($C386=Listes!$B$40,Listes!$I$37,IF($C386=Listes!$B$41,(VLOOKUP('Frais Forfaitaires'!$F386,Listes!$E$37:$F$42,2,FALSE)),IF($C386=Listes!$B$39,IF('Frais Forfaitaires'!$E386&lt;=Listes!$A$70,'Frais Forfaitaires'!$E386*Listes!$A$71,IF('Frais Forfaitaires'!$E386&gt;Listes!$D$70,'Frais Forfaitaires'!$E386*Listes!$D$71,(('Frais Forfaitaires'!$E386*Listes!$B$71)+Listes!$C$71)))))))</f>
        <v/>
      </c>
      <c r="M386" s="40" t="str">
        <f t="shared" si="12"/>
        <v/>
      </c>
      <c r="N386" s="125"/>
    </row>
    <row r="387" spans="1:14" ht="20.100000000000001" customHeight="1" x14ac:dyDescent="0.25">
      <c r="A387" s="27">
        <v>382</v>
      </c>
      <c r="B387" s="118"/>
      <c r="C387" s="118"/>
      <c r="D387" s="118"/>
      <c r="E387" s="118"/>
      <c r="F387" s="118"/>
      <c r="G387" s="50" t="str">
        <f>IF(C387="","",IF(C387="","",(VLOOKUP(C387,Listes!$B$37:$C$41,2,FALSE))))</f>
        <v/>
      </c>
      <c r="H387" s="118" t="str">
        <f t="shared" si="11"/>
        <v/>
      </c>
      <c r="I387" s="40" t="str">
        <f>IF(G387="","",IF(G387="","",(VLOOKUP(G387,Listes!$C$37:$D$41,2,FALSE))))</f>
        <v/>
      </c>
      <c r="J387" s="39" t="str">
        <f>IF($G387="","",IF($C387=Listes!$B$38,IF('Frais Forfaitaires'!$E387&lt;=Listes!$B$59,('Frais Forfaitaires'!$E387*(VLOOKUP('Frais Forfaitaires'!$D387,Listes!$A$60:$E$66,2,FALSE))),IF('Frais Forfaitaires'!$E387&gt;Listes!$E$59,('Frais Forfaitaires'!$E387*(VLOOKUP('Frais Forfaitaires'!$D387,Listes!$A$60:$E$66,5,FALSE))),('Frais Forfaitaires'!$E387*(VLOOKUP('Frais Forfaitaires'!$D387,Listes!$A$60:$E$66,3,FALSE)))+(VLOOKUP('Frais Forfaitaires'!$D387,Listes!$A$60:$E$66,4,FALSE))))))</f>
        <v/>
      </c>
      <c r="K387" s="39" t="str">
        <f>IF($G387="","",IF($C387=Listes!$B$37,IF('Frais Forfaitaires'!$E387&lt;=Listes!$B$48,('Frais Forfaitaires'!$E387*(VLOOKUP('Frais Forfaitaires'!$D387,Listes!$A$49:$E$55,2,FALSE))),IF('Frais Forfaitaires'!$E387&gt;Listes!$D$48,('Frais Forfaitaires'!$E387*(VLOOKUP('Frais Forfaitaires'!$D387,Listes!$A$49:$E$55,5,FALSE))),('Frais Forfaitaires'!$E387*(VLOOKUP('Frais Forfaitaires'!$D387,Listes!$A$49:$E$55,3,FALSE)))+(VLOOKUP('Frais Forfaitaires'!$D387,Listes!$A$49:$E$55,4,FALSE))))))</f>
        <v/>
      </c>
      <c r="L387" s="39" t="str">
        <f>IF($G387="","",IF($C387=Listes!$B$40,Listes!$I$37,IF($C387=Listes!$B$41,(VLOOKUP('Frais Forfaitaires'!$F387,Listes!$E$37:$F$42,2,FALSE)),IF($C387=Listes!$B$39,IF('Frais Forfaitaires'!$E387&lt;=Listes!$A$70,'Frais Forfaitaires'!$E387*Listes!$A$71,IF('Frais Forfaitaires'!$E387&gt;Listes!$D$70,'Frais Forfaitaires'!$E387*Listes!$D$71,(('Frais Forfaitaires'!$E387*Listes!$B$71)+Listes!$C$71)))))))</f>
        <v/>
      </c>
      <c r="M387" s="40" t="str">
        <f t="shared" si="12"/>
        <v/>
      </c>
      <c r="N387" s="125"/>
    </row>
    <row r="388" spans="1:14" ht="20.100000000000001" customHeight="1" x14ac:dyDescent="0.25">
      <c r="A388" s="27">
        <v>383</v>
      </c>
      <c r="B388" s="118"/>
      <c r="C388" s="118"/>
      <c r="D388" s="118"/>
      <c r="E388" s="118"/>
      <c r="F388" s="118"/>
      <c r="G388" s="50" t="str">
        <f>IF(C388="","",IF(C388="","",(VLOOKUP(C388,Listes!$B$37:$C$41,2,FALSE))))</f>
        <v/>
      </c>
      <c r="H388" s="118" t="str">
        <f t="shared" si="11"/>
        <v/>
      </c>
      <c r="I388" s="40" t="str">
        <f>IF(G388="","",IF(G388="","",(VLOOKUP(G388,Listes!$C$37:$D$41,2,FALSE))))</f>
        <v/>
      </c>
      <c r="J388" s="39" t="str">
        <f>IF($G388="","",IF($C388=Listes!$B$38,IF('Frais Forfaitaires'!$E388&lt;=Listes!$B$59,('Frais Forfaitaires'!$E388*(VLOOKUP('Frais Forfaitaires'!$D388,Listes!$A$60:$E$66,2,FALSE))),IF('Frais Forfaitaires'!$E388&gt;Listes!$E$59,('Frais Forfaitaires'!$E388*(VLOOKUP('Frais Forfaitaires'!$D388,Listes!$A$60:$E$66,5,FALSE))),('Frais Forfaitaires'!$E388*(VLOOKUP('Frais Forfaitaires'!$D388,Listes!$A$60:$E$66,3,FALSE)))+(VLOOKUP('Frais Forfaitaires'!$D388,Listes!$A$60:$E$66,4,FALSE))))))</f>
        <v/>
      </c>
      <c r="K388" s="39" t="str">
        <f>IF($G388="","",IF($C388=Listes!$B$37,IF('Frais Forfaitaires'!$E388&lt;=Listes!$B$48,('Frais Forfaitaires'!$E388*(VLOOKUP('Frais Forfaitaires'!$D388,Listes!$A$49:$E$55,2,FALSE))),IF('Frais Forfaitaires'!$E388&gt;Listes!$D$48,('Frais Forfaitaires'!$E388*(VLOOKUP('Frais Forfaitaires'!$D388,Listes!$A$49:$E$55,5,FALSE))),('Frais Forfaitaires'!$E388*(VLOOKUP('Frais Forfaitaires'!$D388,Listes!$A$49:$E$55,3,FALSE)))+(VLOOKUP('Frais Forfaitaires'!$D388,Listes!$A$49:$E$55,4,FALSE))))))</f>
        <v/>
      </c>
      <c r="L388" s="39" t="str">
        <f>IF($G388="","",IF($C388=Listes!$B$40,Listes!$I$37,IF($C388=Listes!$B$41,(VLOOKUP('Frais Forfaitaires'!$F388,Listes!$E$37:$F$42,2,FALSE)),IF($C388=Listes!$B$39,IF('Frais Forfaitaires'!$E388&lt;=Listes!$A$70,'Frais Forfaitaires'!$E388*Listes!$A$71,IF('Frais Forfaitaires'!$E388&gt;Listes!$D$70,'Frais Forfaitaires'!$E388*Listes!$D$71,(('Frais Forfaitaires'!$E388*Listes!$B$71)+Listes!$C$71)))))))</f>
        <v/>
      </c>
      <c r="M388" s="40" t="str">
        <f t="shared" si="12"/>
        <v/>
      </c>
      <c r="N388" s="125"/>
    </row>
    <row r="389" spans="1:14" ht="20.100000000000001" customHeight="1" x14ac:dyDescent="0.25">
      <c r="A389" s="27">
        <v>384</v>
      </c>
      <c r="B389" s="118"/>
      <c r="C389" s="118"/>
      <c r="D389" s="118"/>
      <c r="E389" s="118"/>
      <c r="F389" s="118"/>
      <c r="G389" s="50" t="str">
        <f>IF(C389="","",IF(C389="","",(VLOOKUP(C389,Listes!$B$37:$C$41,2,FALSE))))</f>
        <v/>
      </c>
      <c r="H389" s="118" t="str">
        <f t="shared" si="11"/>
        <v/>
      </c>
      <c r="I389" s="40" t="str">
        <f>IF(G389="","",IF(G389="","",(VLOOKUP(G389,Listes!$C$37:$D$41,2,FALSE))))</f>
        <v/>
      </c>
      <c r="J389" s="39" t="str">
        <f>IF($G389="","",IF($C389=Listes!$B$38,IF('Frais Forfaitaires'!$E389&lt;=Listes!$B$59,('Frais Forfaitaires'!$E389*(VLOOKUP('Frais Forfaitaires'!$D389,Listes!$A$60:$E$66,2,FALSE))),IF('Frais Forfaitaires'!$E389&gt;Listes!$E$59,('Frais Forfaitaires'!$E389*(VLOOKUP('Frais Forfaitaires'!$D389,Listes!$A$60:$E$66,5,FALSE))),('Frais Forfaitaires'!$E389*(VLOOKUP('Frais Forfaitaires'!$D389,Listes!$A$60:$E$66,3,FALSE)))+(VLOOKUP('Frais Forfaitaires'!$D389,Listes!$A$60:$E$66,4,FALSE))))))</f>
        <v/>
      </c>
      <c r="K389" s="39" t="str">
        <f>IF($G389="","",IF($C389=Listes!$B$37,IF('Frais Forfaitaires'!$E389&lt;=Listes!$B$48,('Frais Forfaitaires'!$E389*(VLOOKUP('Frais Forfaitaires'!$D389,Listes!$A$49:$E$55,2,FALSE))),IF('Frais Forfaitaires'!$E389&gt;Listes!$D$48,('Frais Forfaitaires'!$E389*(VLOOKUP('Frais Forfaitaires'!$D389,Listes!$A$49:$E$55,5,FALSE))),('Frais Forfaitaires'!$E389*(VLOOKUP('Frais Forfaitaires'!$D389,Listes!$A$49:$E$55,3,FALSE)))+(VLOOKUP('Frais Forfaitaires'!$D389,Listes!$A$49:$E$55,4,FALSE))))))</f>
        <v/>
      </c>
      <c r="L389" s="39" t="str">
        <f>IF($G389="","",IF($C389=Listes!$B$40,Listes!$I$37,IF($C389=Listes!$B$41,(VLOOKUP('Frais Forfaitaires'!$F389,Listes!$E$37:$F$42,2,FALSE)),IF($C389=Listes!$B$39,IF('Frais Forfaitaires'!$E389&lt;=Listes!$A$70,'Frais Forfaitaires'!$E389*Listes!$A$71,IF('Frais Forfaitaires'!$E389&gt;Listes!$D$70,'Frais Forfaitaires'!$E389*Listes!$D$71,(('Frais Forfaitaires'!$E389*Listes!$B$71)+Listes!$C$71)))))))</f>
        <v/>
      </c>
      <c r="M389" s="40" t="str">
        <f t="shared" si="12"/>
        <v/>
      </c>
      <c r="N389" s="125"/>
    </row>
    <row r="390" spans="1:14" ht="20.100000000000001" customHeight="1" x14ac:dyDescent="0.25">
      <c r="A390" s="27">
        <v>385</v>
      </c>
      <c r="B390" s="118"/>
      <c r="C390" s="118"/>
      <c r="D390" s="118"/>
      <c r="E390" s="118"/>
      <c r="F390" s="118"/>
      <c r="G390" s="50" t="str">
        <f>IF(C390="","",IF(C390="","",(VLOOKUP(C390,Listes!$B$37:$C$41,2,FALSE))))</f>
        <v/>
      </c>
      <c r="H390" s="118" t="str">
        <f t="shared" ref="H390:H453" si="13">IF(G390="Frais de déplacement (barèmes kilométriques) ",1,"")</f>
        <v/>
      </c>
      <c r="I390" s="40" t="str">
        <f>IF(G390="","",IF(G390="","",(VLOOKUP(G390,Listes!$C$37:$D$41,2,FALSE))))</f>
        <v/>
      </c>
      <c r="J390" s="39" t="str">
        <f>IF($G390="","",IF($C390=Listes!$B$38,IF('Frais Forfaitaires'!$E390&lt;=Listes!$B$59,('Frais Forfaitaires'!$E390*(VLOOKUP('Frais Forfaitaires'!$D390,Listes!$A$60:$E$66,2,FALSE))),IF('Frais Forfaitaires'!$E390&gt;Listes!$E$59,('Frais Forfaitaires'!$E390*(VLOOKUP('Frais Forfaitaires'!$D390,Listes!$A$60:$E$66,5,FALSE))),('Frais Forfaitaires'!$E390*(VLOOKUP('Frais Forfaitaires'!$D390,Listes!$A$60:$E$66,3,FALSE)))+(VLOOKUP('Frais Forfaitaires'!$D390,Listes!$A$60:$E$66,4,FALSE))))))</f>
        <v/>
      </c>
      <c r="K390" s="39" t="str">
        <f>IF($G390="","",IF($C390=Listes!$B$37,IF('Frais Forfaitaires'!$E390&lt;=Listes!$B$48,('Frais Forfaitaires'!$E390*(VLOOKUP('Frais Forfaitaires'!$D390,Listes!$A$49:$E$55,2,FALSE))),IF('Frais Forfaitaires'!$E390&gt;Listes!$D$48,('Frais Forfaitaires'!$E390*(VLOOKUP('Frais Forfaitaires'!$D390,Listes!$A$49:$E$55,5,FALSE))),('Frais Forfaitaires'!$E390*(VLOOKUP('Frais Forfaitaires'!$D390,Listes!$A$49:$E$55,3,FALSE)))+(VLOOKUP('Frais Forfaitaires'!$D390,Listes!$A$49:$E$55,4,FALSE))))))</f>
        <v/>
      </c>
      <c r="L390" s="39" t="str">
        <f>IF($G390="","",IF($C390=Listes!$B$40,Listes!$I$37,IF($C390=Listes!$B$41,(VLOOKUP('Frais Forfaitaires'!$F390,Listes!$E$37:$F$42,2,FALSE)),IF($C390=Listes!$B$39,IF('Frais Forfaitaires'!$E390&lt;=Listes!$A$70,'Frais Forfaitaires'!$E390*Listes!$A$71,IF('Frais Forfaitaires'!$E390&gt;Listes!$D$70,'Frais Forfaitaires'!$E390*Listes!$D$71,(('Frais Forfaitaires'!$E390*Listes!$B$71)+Listes!$C$71)))))))</f>
        <v/>
      </c>
      <c r="M390" s="40" t="str">
        <f t="shared" ref="M390:M453" si="14">IF($H390="","",($L390+$K390+$J390)*$H390)</f>
        <v/>
      </c>
      <c r="N390" s="125"/>
    </row>
    <row r="391" spans="1:14" ht="20.100000000000001" customHeight="1" x14ac:dyDescent="0.25">
      <c r="A391" s="27">
        <v>386</v>
      </c>
      <c r="B391" s="118"/>
      <c r="C391" s="118"/>
      <c r="D391" s="118"/>
      <c r="E391" s="118"/>
      <c r="F391" s="118"/>
      <c r="G391" s="50" t="str">
        <f>IF(C391="","",IF(C391="","",(VLOOKUP(C391,Listes!$B$37:$C$41,2,FALSE))))</f>
        <v/>
      </c>
      <c r="H391" s="118" t="str">
        <f t="shared" si="13"/>
        <v/>
      </c>
      <c r="I391" s="40" t="str">
        <f>IF(G391="","",IF(G391="","",(VLOOKUP(G391,Listes!$C$37:$D$41,2,FALSE))))</f>
        <v/>
      </c>
      <c r="J391" s="39" t="str">
        <f>IF($G391="","",IF($C391=Listes!$B$38,IF('Frais Forfaitaires'!$E391&lt;=Listes!$B$59,('Frais Forfaitaires'!$E391*(VLOOKUP('Frais Forfaitaires'!$D391,Listes!$A$60:$E$66,2,FALSE))),IF('Frais Forfaitaires'!$E391&gt;Listes!$E$59,('Frais Forfaitaires'!$E391*(VLOOKUP('Frais Forfaitaires'!$D391,Listes!$A$60:$E$66,5,FALSE))),('Frais Forfaitaires'!$E391*(VLOOKUP('Frais Forfaitaires'!$D391,Listes!$A$60:$E$66,3,FALSE)))+(VLOOKUP('Frais Forfaitaires'!$D391,Listes!$A$60:$E$66,4,FALSE))))))</f>
        <v/>
      </c>
      <c r="K391" s="39" t="str">
        <f>IF($G391="","",IF($C391=Listes!$B$37,IF('Frais Forfaitaires'!$E391&lt;=Listes!$B$48,('Frais Forfaitaires'!$E391*(VLOOKUP('Frais Forfaitaires'!$D391,Listes!$A$49:$E$55,2,FALSE))),IF('Frais Forfaitaires'!$E391&gt;Listes!$D$48,('Frais Forfaitaires'!$E391*(VLOOKUP('Frais Forfaitaires'!$D391,Listes!$A$49:$E$55,5,FALSE))),('Frais Forfaitaires'!$E391*(VLOOKUP('Frais Forfaitaires'!$D391,Listes!$A$49:$E$55,3,FALSE)))+(VLOOKUP('Frais Forfaitaires'!$D391,Listes!$A$49:$E$55,4,FALSE))))))</f>
        <v/>
      </c>
      <c r="L391" s="39" t="str">
        <f>IF($G391="","",IF($C391=Listes!$B$40,Listes!$I$37,IF($C391=Listes!$B$41,(VLOOKUP('Frais Forfaitaires'!$F391,Listes!$E$37:$F$42,2,FALSE)),IF($C391=Listes!$B$39,IF('Frais Forfaitaires'!$E391&lt;=Listes!$A$70,'Frais Forfaitaires'!$E391*Listes!$A$71,IF('Frais Forfaitaires'!$E391&gt;Listes!$D$70,'Frais Forfaitaires'!$E391*Listes!$D$71,(('Frais Forfaitaires'!$E391*Listes!$B$71)+Listes!$C$71)))))))</f>
        <v/>
      </c>
      <c r="M391" s="40" t="str">
        <f t="shared" si="14"/>
        <v/>
      </c>
      <c r="N391" s="125"/>
    </row>
    <row r="392" spans="1:14" ht="20.100000000000001" customHeight="1" x14ac:dyDescent="0.25">
      <c r="A392" s="27">
        <v>387</v>
      </c>
      <c r="B392" s="118"/>
      <c r="C392" s="118"/>
      <c r="D392" s="118"/>
      <c r="E392" s="118"/>
      <c r="F392" s="118"/>
      <c r="G392" s="50" t="str">
        <f>IF(C392="","",IF(C392="","",(VLOOKUP(C392,Listes!$B$37:$C$41,2,FALSE))))</f>
        <v/>
      </c>
      <c r="H392" s="118" t="str">
        <f t="shared" si="13"/>
        <v/>
      </c>
      <c r="I392" s="40" t="str">
        <f>IF(G392="","",IF(G392="","",(VLOOKUP(G392,Listes!$C$37:$D$41,2,FALSE))))</f>
        <v/>
      </c>
      <c r="J392" s="39" t="str">
        <f>IF($G392="","",IF($C392=Listes!$B$38,IF('Frais Forfaitaires'!$E392&lt;=Listes!$B$59,('Frais Forfaitaires'!$E392*(VLOOKUP('Frais Forfaitaires'!$D392,Listes!$A$60:$E$66,2,FALSE))),IF('Frais Forfaitaires'!$E392&gt;Listes!$E$59,('Frais Forfaitaires'!$E392*(VLOOKUP('Frais Forfaitaires'!$D392,Listes!$A$60:$E$66,5,FALSE))),('Frais Forfaitaires'!$E392*(VLOOKUP('Frais Forfaitaires'!$D392,Listes!$A$60:$E$66,3,FALSE)))+(VLOOKUP('Frais Forfaitaires'!$D392,Listes!$A$60:$E$66,4,FALSE))))))</f>
        <v/>
      </c>
      <c r="K392" s="39" t="str">
        <f>IF($G392="","",IF($C392=Listes!$B$37,IF('Frais Forfaitaires'!$E392&lt;=Listes!$B$48,('Frais Forfaitaires'!$E392*(VLOOKUP('Frais Forfaitaires'!$D392,Listes!$A$49:$E$55,2,FALSE))),IF('Frais Forfaitaires'!$E392&gt;Listes!$D$48,('Frais Forfaitaires'!$E392*(VLOOKUP('Frais Forfaitaires'!$D392,Listes!$A$49:$E$55,5,FALSE))),('Frais Forfaitaires'!$E392*(VLOOKUP('Frais Forfaitaires'!$D392,Listes!$A$49:$E$55,3,FALSE)))+(VLOOKUP('Frais Forfaitaires'!$D392,Listes!$A$49:$E$55,4,FALSE))))))</f>
        <v/>
      </c>
      <c r="L392" s="39" t="str">
        <f>IF($G392="","",IF($C392=Listes!$B$40,Listes!$I$37,IF($C392=Listes!$B$41,(VLOOKUP('Frais Forfaitaires'!$F392,Listes!$E$37:$F$42,2,FALSE)),IF($C392=Listes!$B$39,IF('Frais Forfaitaires'!$E392&lt;=Listes!$A$70,'Frais Forfaitaires'!$E392*Listes!$A$71,IF('Frais Forfaitaires'!$E392&gt;Listes!$D$70,'Frais Forfaitaires'!$E392*Listes!$D$71,(('Frais Forfaitaires'!$E392*Listes!$B$71)+Listes!$C$71)))))))</f>
        <v/>
      </c>
      <c r="M392" s="40" t="str">
        <f t="shared" si="14"/>
        <v/>
      </c>
      <c r="N392" s="125"/>
    </row>
    <row r="393" spans="1:14" ht="20.100000000000001" customHeight="1" x14ac:dyDescent="0.25">
      <c r="A393" s="27">
        <v>388</v>
      </c>
      <c r="B393" s="118"/>
      <c r="C393" s="118"/>
      <c r="D393" s="118"/>
      <c r="E393" s="118"/>
      <c r="F393" s="118"/>
      <c r="G393" s="50" t="str">
        <f>IF(C393="","",IF(C393="","",(VLOOKUP(C393,Listes!$B$37:$C$41,2,FALSE))))</f>
        <v/>
      </c>
      <c r="H393" s="118" t="str">
        <f t="shared" si="13"/>
        <v/>
      </c>
      <c r="I393" s="40" t="str">
        <f>IF(G393="","",IF(G393="","",(VLOOKUP(G393,Listes!$C$37:$D$41,2,FALSE))))</f>
        <v/>
      </c>
      <c r="J393" s="39" t="str">
        <f>IF($G393="","",IF($C393=Listes!$B$38,IF('Frais Forfaitaires'!$E393&lt;=Listes!$B$59,('Frais Forfaitaires'!$E393*(VLOOKUP('Frais Forfaitaires'!$D393,Listes!$A$60:$E$66,2,FALSE))),IF('Frais Forfaitaires'!$E393&gt;Listes!$E$59,('Frais Forfaitaires'!$E393*(VLOOKUP('Frais Forfaitaires'!$D393,Listes!$A$60:$E$66,5,FALSE))),('Frais Forfaitaires'!$E393*(VLOOKUP('Frais Forfaitaires'!$D393,Listes!$A$60:$E$66,3,FALSE)))+(VLOOKUP('Frais Forfaitaires'!$D393,Listes!$A$60:$E$66,4,FALSE))))))</f>
        <v/>
      </c>
      <c r="K393" s="39" t="str">
        <f>IF($G393="","",IF($C393=Listes!$B$37,IF('Frais Forfaitaires'!$E393&lt;=Listes!$B$48,('Frais Forfaitaires'!$E393*(VLOOKUP('Frais Forfaitaires'!$D393,Listes!$A$49:$E$55,2,FALSE))),IF('Frais Forfaitaires'!$E393&gt;Listes!$D$48,('Frais Forfaitaires'!$E393*(VLOOKUP('Frais Forfaitaires'!$D393,Listes!$A$49:$E$55,5,FALSE))),('Frais Forfaitaires'!$E393*(VLOOKUP('Frais Forfaitaires'!$D393,Listes!$A$49:$E$55,3,FALSE)))+(VLOOKUP('Frais Forfaitaires'!$D393,Listes!$A$49:$E$55,4,FALSE))))))</f>
        <v/>
      </c>
      <c r="L393" s="39" t="str">
        <f>IF($G393="","",IF($C393=Listes!$B$40,Listes!$I$37,IF($C393=Listes!$B$41,(VLOOKUP('Frais Forfaitaires'!$F393,Listes!$E$37:$F$42,2,FALSE)),IF($C393=Listes!$B$39,IF('Frais Forfaitaires'!$E393&lt;=Listes!$A$70,'Frais Forfaitaires'!$E393*Listes!$A$71,IF('Frais Forfaitaires'!$E393&gt;Listes!$D$70,'Frais Forfaitaires'!$E393*Listes!$D$71,(('Frais Forfaitaires'!$E393*Listes!$B$71)+Listes!$C$71)))))))</f>
        <v/>
      </c>
      <c r="M393" s="40" t="str">
        <f t="shared" si="14"/>
        <v/>
      </c>
      <c r="N393" s="125"/>
    </row>
    <row r="394" spans="1:14" ht="20.100000000000001" customHeight="1" x14ac:dyDescent="0.25">
      <c r="A394" s="27">
        <v>389</v>
      </c>
      <c r="B394" s="118"/>
      <c r="C394" s="118"/>
      <c r="D394" s="118"/>
      <c r="E394" s="118"/>
      <c r="F394" s="118"/>
      <c r="G394" s="50" t="str">
        <f>IF(C394="","",IF(C394="","",(VLOOKUP(C394,Listes!$B$37:$C$41,2,FALSE))))</f>
        <v/>
      </c>
      <c r="H394" s="118" t="str">
        <f t="shared" si="13"/>
        <v/>
      </c>
      <c r="I394" s="40" t="str">
        <f>IF(G394="","",IF(G394="","",(VLOOKUP(G394,Listes!$C$37:$D$41,2,FALSE))))</f>
        <v/>
      </c>
      <c r="J394" s="39" t="str">
        <f>IF($G394="","",IF($C394=Listes!$B$38,IF('Frais Forfaitaires'!$E394&lt;=Listes!$B$59,('Frais Forfaitaires'!$E394*(VLOOKUP('Frais Forfaitaires'!$D394,Listes!$A$60:$E$66,2,FALSE))),IF('Frais Forfaitaires'!$E394&gt;Listes!$E$59,('Frais Forfaitaires'!$E394*(VLOOKUP('Frais Forfaitaires'!$D394,Listes!$A$60:$E$66,5,FALSE))),('Frais Forfaitaires'!$E394*(VLOOKUP('Frais Forfaitaires'!$D394,Listes!$A$60:$E$66,3,FALSE)))+(VLOOKUP('Frais Forfaitaires'!$D394,Listes!$A$60:$E$66,4,FALSE))))))</f>
        <v/>
      </c>
      <c r="K394" s="39" t="str">
        <f>IF($G394="","",IF($C394=Listes!$B$37,IF('Frais Forfaitaires'!$E394&lt;=Listes!$B$48,('Frais Forfaitaires'!$E394*(VLOOKUP('Frais Forfaitaires'!$D394,Listes!$A$49:$E$55,2,FALSE))),IF('Frais Forfaitaires'!$E394&gt;Listes!$D$48,('Frais Forfaitaires'!$E394*(VLOOKUP('Frais Forfaitaires'!$D394,Listes!$A$49:$E$55,5,FALSE))),('Frais Forfaitaires'!$E394*(VLOOKUP('Frais Forfaitaires'!$D394,Listes!$A$49:$E$55,3,FALSE)))+(VLOOKUP('Frais Forfaitaires'!$D394,Listes!$A$49:$E$55,4,FALSE))))))</f>
        <v/>
      </c>
      <c r="L394" s="39" t="str">
        <f>IF($G394="","",IF($C394=Listes!$B$40,Listes!$I$37,IF($C394=Listes!$B$41,(VLOOKUP('Frais Forfaitaires'!$F394,Listes!$E$37:$F$42,2,FALSE)),IF($C394=Listes!$B$39,IF('Frais Forfaitaires'!$E394&lt;=Listes!$A$70,'Frais Forfaitaires'!$E394*Listes!$A$71,IF('Frais Forfaitaires'!$E394&gt;Listes!$D$70,'Frais Forfaitaires'!$E394*Listes!$D$71,(('Frais Forfaitaires'!$E394*Listes!$B$71)+Listes!$C$71)))))))</f>
        <v/>
      </c>
      <c r="M394" s="40" t="str">
        <f t="shared" si="14"/>
        <v/>
      </c>
      <c r="N394" s="125"/>
    </row>
    <row r="395" spans="1:14" ht="20.100000000000001" customHeight="1" x14ac:dyDescent="0.25">
      <c r="A395" s="27">
        <v>390</v>
      </c>
      <c r="B395" s="118"/>
      <c r="C395" s="118"/>
      <c r="D395" s="118"/>
      <c r="E395" s="118"/>
      <c r="F395" s="118"/>
      <c r="G395" s="50" t="str">
        <f>IF(C395="","",IF(C395="","",(VLOOKUP(C395,Listes!$B$37:$C$41,2,FALSE))))</f>
        <v/>
      </c>
      <c r="H395" s="118" t="str">
        <f t="shared" si="13"/>
        <v/>
      </c>
      <c r="I395" s="40" t="str">
        <f>IF(G395="","",IF(G395="","",(VLOOKUP(G395,Listes!$C$37:$D$41,2,FALSE))))</f>
        <v/>
      </c>
      <c r="J395" s="39" t="str">
        <f>IF($G395="","",IF($C395=Listes!$B$38,IF('Frais Forfaitaires'!$E395&lt;=Listes!$B$59,('Frais Forfaitaires'!$E395*(VLOOKUP('Frais Forfaitaires'!$D395,Listes!$A$60:$E$66,2,FALSE))),IF('Frais Forfaitaires'!$E395&gt;Listes!$E$59,('Frais Forfaitaires'!$E395*(VLOOKUP('Frais Forfaitaires'!$D395,Listes!$A$60:$E$66,5,FALSE))),('Frais Forfaitaires'!$E395*(VLOOKUP('Frais Forfaitaires'!$D395,Listes!$A$60:$E$66,3,FALSE)))+(VLOOKUP('Frais Forfaitaires'!$D395,Listes!$A$60:$E$66,4,FALSE))))))</f>
        <v/>
      </c>
      <c r="K395" s="39" t="str">
        <f>IF($G395="","",IF($C395=Listes!$B$37,IF('Frais Forfaitaires'!$E395&lt;=Listes!$B$48,('Frais Forfaitaires'!$E395*(VLOOKUP('Frais Forfaitaires'!$D395,Listes!$A$49:$E$55,2,FALSE))),IF('Frais Forfaitaires'!$E395&gt;Listes!$D$48,('Frais Forfaitaires'!$E395*(VLOOKUP('Frais Forfaitaires'!$D395,Listes!$A$49:$E$55,5,FALSE))),('Frais Forfaitaires'!$E395*(VLOOKUP('Frais Forfaitaires'!$D395,Listes!$A$49:$E$55,3,FALSE)))+(VLOOKUP('Frais Forfaitaires'!$D395,Listes!$A$49:$E$55,4,FALSE))))))</f>
        <v/>
      </c>
      <c r="L395" s="39" t="str">
        <f>IF($G395="","",IF($C395=Listes!$B$40,Listes!$I$37,IF($C395=Listes!$B$41,(VLOOKUP('Frais Forfaitaires'!$F395,Listes!$E$37:$F$42,2,FALSE)),IF($C395=Listes!$B$39,IF('Frais Forfaitaires'!$E395&lt;=Listes!$A$70,'Frais Forfaitaires'!$E395*Listes!$A$71,IF('Frais Forfaitaires'!$E395&gt;Listes!$D$70,'Frais Forfaitaires'!$E395*Listes!$D$71,(('Frais Forfaitaires'!$E395*Listes!$B$71)+Listes!$C$71)))))))</f>
        <v/>
      </c>
      <c r="M395" s="40" t="str">
        <f t="shared" si="14"/>
        <v/>
      </c>
      <c r="N395" s="125"/>
    </row>
    <row r="396" spans="1:14" ht="20.100000000000001" customHeight="1" x14ac:dyDescent="0.25">
      <c r="A396" s="27">
        <v>391</v>
      </c>
      <c r="B396" s="118"/>
      <c r="C396" s="118"/>
      <c r="D396" s="118"/>
      <c r="E396" s="118"/>
      <c r="F396" s="118"/>
      <c r="G396" s="50" t="str">
        <f>IF(C396="","",IF(C396="","",(VLOOKUP(C396,Listes!$B$37:$C$41,2,FALSE))))</f>
        <v/>
      </c>
      <c r="H396" s="118" t="str">
        <f t="shared" si="13"/>
        <v/>
      </c>
      <c r="I396" s="40" t="str">
        <f>IF(G396="","",IF(G396="","",(VLOOKUP(G396,Listes!$C$37:$D$41,2,FALSE))))</f>
        <v/>
      </c>
      <c r="J396" s="39" t="str">
        <f>IF($G396="","",IF($C396=Listes!$B$38,IF('Frais Forfaitaires'!$E396&lt;=Listes!$B$59,('Frais Forfaitaires'!$E396*(VLOOKUP('Frais Forfaitaires'!$D396,Listes!$A$60:$E$66,2,FALSE))),IF('Frais Forfaitaires'!$E396&gt;Listes!$E$59,('Frais Forfaitaires'!$E396*(VLOOKUP('Frais Forfaitaires'!$D396,Listes!$A$60:$E$66,5,FALSE))),('Frais Forfaitaires'!$E396*(VLOOKUP('Frais Forfaitaires'!$D396,Listes!$A$60:$E$66,3,FALSE)))+(VLOOKUP('Frais Forfaitaires'!$D396,Listes!$A$60:$E$66,4,FALSE))))))</f>
        <v/>
      </c>
      <c r="K396" s="39" t="str">
        <f>IF($G396="","",IF($C396=Listes!$B$37,IF('Frais Forfaitaires'!$E396&lt;=Listes!$B$48,('Frais Forfaitaires'!$E396*(VLOOKUP('Frais Forfaitaires'!$D396,Listes!$A$49:$E$55,2,FALSE))),IF('Frais Forfaitaires'!$E396&gt;Listes!$D$48,('Frais Forfaitaires'!$E396*(VLOOKUP('Frais Forfaitaires'!$D396,Listes!$A$49:$E$55,5,FALSE))),('Frais Forfaitaires'!$E396*(VLOOKUP('Frais Forfaitaires'!$D396,Listes!$A$49:$E$55,3,FALSE)))+(VLOOKUP('Frais Forfaitaires'!$D396,Listes!$A$49:$E$55,4,FALSE))))))</f>
        <v/>
      </c>
      <c r="L396" s="39" t="str">
        <f>IF($G396="","",IF($C396=Listes!$B$40,Listes!$I$37,IF($C396=Listes!$B$41,(VLOOKUP('Frais Forfaitaires'!$F396,Listes!$E$37:$F$42,2,FALSE)),IF($C396=Listes!$B$39,IF('Frais Forfaitaires'!$E396&lt;=Listes!$A$70,'Frais Forfaitaires'!$E396*Listes!$A$71,IF('Frais Forfaitaires'!$E396&gt;Listes!$D$70,'Frais Forfaitaires'!$E396*Listes!$D$71,(('Frais Forfaitaires'!$E396*Listes!$B$71)+Listes!$C$71)))))))</f>
        <v/>
      </c>
      <c r="M396" s="40" t="str">
        <f t="shared" si="14"/>
        <v/>
      </c>
      <c r="N396" s="125"/>
    </row>
    <row r="397" spans="1:14" ht="20.100000000000001" customHeight="1" x14ac:dyDescent="0.25">
      <c r="A397" s="27">
        <v>392</v>
      </c>
      <c r="B397" s="118"/>
      <c r="C397" s="118"/>
      <c r="D397" s="118"/>
      <c r="E397" s="118"/>
      <c r="F397" s="118"/>
      <c r="G397" s="50" t="str">
        <f>IF(C397="","",IF(C397="","",(VLOOKUP(C397,Listes!$B$37:$C$41,2,FALSE))))</f>
        <v/>
      </c>
      <c r="H397" s="118" t="str">
        <f t="shared" si="13"/>
        <v/>
      </c>
      <c r="I397" s="40" t="str">
        <f>IF(G397="","",IF(G397="","",(VLOOKUP(G397,Listes!$C$37:$D$41,2,FALSE))))</f>
        <v/>
      </c>
      <c r="J397" s="39" t="str">
        <f>IF($G397="","",IF($C397=Listes!$B$38,IF('Frais Forfaitaires'!$E397&lt;=Listes!$B$59,('Frais Forfaitaires'!$E397*(VLOOKUP('Frais Forfaitaires'!$D397,Listes!$A$60:$E$66,2,FALSE))),IF('Frais Forfaitaires'!$E397&gt;Listes!$E$59,('Frais Forfaitaires'!$E397*(VLOOKUP('Frais Forfaitaires'!$D397,Listes!$A$60:$E$66,5,FALSE))),('Frais Forfaitaires'!$E397*(VLOOKUP('Frais Forfaitaires'!$D397,Listes!$A$60:$E$66,3,FALSE)))+(VLOOKUP('Frais Forfaitaires'!$D397,Listes!$A$60:$E$66,4,FALSE))))))</f>
        <v/>
      </c>
      <c r="K397" s="39" t="str">
        <f>IF($G397="","",IF($C397=Listes!$B$37,IF('Frais Forfaitaires'!$E397&lt;=Listes!$B$48,('Frais Forfaitaires'!$E397*(VLOOKUP('Frais Forfaitaires'!$D397,Listes!$A$49:$E$55,2,FALSE))),IF('Frais Forfaitaires'!$E397&gt;Listes!$D$48,('Frais Forfaitaires'!$E397*(VLOOKUP('Frais Forfaitaires'!$D397,Listes!$A$49:$E$55,5,FALSE))),('Frais Forfaitaires'!$E397*(VLOOKUP('Frais Forfaitaires'!$D397,Listes!$A$49:$E$55,3,FALSE)))+(VLOOKUP('Frais Forfaitaires'!$D397,Listes!$A$49:$E$55,4,FALSE))))))</f>
        <v/>
      </c>
      <c r="L397" s="39" t="str">
        <f>IF($G397="","",IF($C397=Listes!$B$40,Listes!$I$37,IF($C397=Listes!$B$41,(VLOOKUP('Frais Forfaitaires'!$F397,Listes!$E$37:$F$42,2,FALSE)),IF($C397=Listes!$B$39,IF('Frais Forfaitaires'!$E397&lt;=Listes!$A$70,'Frais Forfaitaires'!$E397*Listes!$A$71,IF('Frais Forfaitaires'!$E397&gt;Listes!$D$70,'Frais Forfaitaires'!$E397*Listes!$D$71,(('Frais Forfaitaires'!$E397*Listes!$B$71)+Listes!$C$71)))))))</f>
        <v/>
      </c>
      <c r="M397" s="40" t="str">
        <f t="shared" si="14"/>
        <v/>
      </c>
      <c r="N397" s="125"/>
    </row>
    <row r="398" spans="1:14" ht="20.100000000000001" customHeight="1" x14ac:dyDescent="0.25">
      <c r="A398" s="27">
        <v>393</v>
      </c>
      <c r="B398" s="118"/>
      <c r="C398" s="118"/>
      <c r="D398" s="118"/>
      <c r="E398" s="118"/>
      <c r="F398" s="118"/>
      <c r="G398" s="50" t="str">
        <f>IF(C398="","",IF(C398="","",(VLOOKUP(C398,Listes!$B$37:$C$41,2,FALSE))))</f>
        <v/>
      </c>
      <c r="H398" s="118" t="str">
        <f t="shared" si="13"/>
        <v/>
      </c>
      <c r="I398" s="40" t="str">
        <f>IF(G398="","",IF(G398="","",(VLOOKUP(G398,Listes!$C$37:$D$41,2,FALSE))))</f>
        <v/>
      </c>
      <c r="J398" s="39" t="str">
        <f>IF($G398="","",IF($C398=Listes!$B$38,IF('Frais Forfaitaires'!$E398&lt;=Listes!$B$59,('Frais Forfaitaires'!$E398*(VLOOKUP('Frais Forfaitaires'!$D398,Listes!$A$60:$E$66,2,FALSE))),IF('Frais Forfaitaires'!$E398&gt;Listes!$E$59,('Frais Forfaitaires'!$E398*(VLOOKUP('Frais Forfaitaires'!$D398,Listes!$A$60:$E$66,5,FALSE))),('Frais Forfaitaires'!$E398*(VLOOKUP('Frais Forfaitaires'!$D398,Listes!$A$60:$E$66,3,FALSE)))+(VLOOKUP('Frais Forfaitaires'!$D398,Listes!$A$60:$E$66,4,FALSE))))))</f>
        <v/>
      </c>
      <c r="K398" s="39" t="str">
        <f>IF($G398="","",IF($C398=Listes!$B$37,IF('Frais Forfaitaires'!$E398&lt;=Listes!$B$48,('Frais Forfaitaires'!$E398*(VLOOKUP('Frais Forfaitaires'!$D398,Listes!$A$49:$E$55,2,FALSE))),IF('Frais Forfaitaires'!$E398&gt;Listes!$D$48,('Frais Forfaitaires'!$E398*(VLOOKUP('Frais Forfaitaires'!$D398,Listes!$A$49:$E$55,5,FALSE))),('Frais Forfaitaires'!$E398*(VLOOKUP('Frais Forfaitaires'!$D398,Listes!$A$49:$E$55,3,FALSE)))+(VLOOKUP('Frais Forfaitaires'!$D398,Listes!$A$49:$E$55,4,FALSE))))))</f>
        <v/>
      </c>
      <c r="L398" s="39" t="str">
        <f>IF($G398="","",IF($C398=Listes!$B$40,Listes!$I$37,IF($C398=Listes!$B$41,(VLOOKUP('Frais Forfaitaires'!$F398,Listes!$E$37:$F$42,2,FALSE)),IF($C398=Listes!$B$39,IF('Frais Forfaitaires'!$E398&lt;=Listes!$A$70,'Frais Forfaitaires'!$E398*Listes!$A$71,IF('Frais Forfaitaires'!$E398&gt;Listes!$D$70,'Frais Forfaitaires'!$E398*Listes!$D$71,(('Frais Forfaitaires'!$E398*Listes!$B$71)+Listes!$C$71)))))))</f>
        <v/>
      </c>
      <c r="M398" s="40" t="str">
        <f t="shared" si="14"/>
        <v/>
      </c>
      <c r="N398" s="125"/>
    </row>
    <row r="399" spans="1:14" ht="20.100000000000001" customHeight="1" x14ac:dyDescent="0.25">
      <c r="A399" s="27">
        <v>394</v>
      </c>
      <c r="B399" s="118"/>
      <c r="C399" s="118"/>
      <c r="D399" s="118"/>
      <c r="E399" s="118"/>
      <c r="F399" s="118"/>
      <c r="G399" s="50" t="str">
        <f>IF(C399="","",IF(C399="","",(VLOOKUP(C399,Listes!$B$37:$C$41,2,FALSE))))</f>
        <v/>
      </c>
      <c r="H399" s="118" t="str">
        <f t="shared" si="13"/>
        <v/>
      </c>
      <c r="I399" s="40" t="str">
        <f>IF(G399="","",IF(G399="","",(VLOOKUP(G399,Listes!$C$37:$D$41,2,FALSE))))</f>
        <v/>
      </c>
      <c r="J399" s="39" t="str">
        <f>IF($G399="","",IF($C399=Listes!$B$38,IF('Frais Forfaitaires'!$E399&lt;=Listes!$B$59,('Frais Forfaitaires'!$E399*(VLOOKUP('Frais Forfaitaires'!$D399,Listes!$A$60:$E$66,2,FALSE))),IF('Frais Forfaitaires'!$E399&gt;Listes!$E$59,('Frais Forfaitaires'!$E399*(VLOOKUP('Frais Forfaitaires'!$D399,Listes!$A$60:$E$66,5,FALSE))),('Frais Forfaitaires'!$E399*(VLOOKUP('Frais Forfaitaires'!$D399,Listes!$A$60:$E$66,3,FALSE)))+(VLOOKUP('Frais Forfaitaires'!$D399,Listes!$A$60:$E$66,4,FALSE))))))</f>
        <v/>
      </c>
      <c r="K399" s="39" t="str">
        <f>IF($G399="","",IF($C399=Listes!$B$37,IF('Frais Forfaitaires'!$E399&lt;=Listes!$B$48,('Frais Forfaitaires'!$E399*(VLOOKUP('Frais Forfaitaires'!$D399,Listes!$A$49:$E$55,2,FALSE))),IF('Frais Forfaitaires'!$E399&gt;Listes!$D$48,('Frais Forfaitaires'!$E399*(VLOOKUP('Frais Forfaitaires'!$D399,Listes!$A$49:$E$55,5,FALSE))),('Frais Forfaitaires'!$E399*(VLOOKUP('Frais Forfaitaires'!$D399,Listes!$A$49:$E$55,3,FALSE)))+(VLOOKUP('Frais Forfaitaires'!$D399,Listes!$A$49:$E$55,4,FALSE))))))</f>
        <v/>
      </c>
      <c r="L399" s="39" t="str">
        <f>IF($G399="","",IF($C399=Listes!$B$40,Listes!$I$37,IF($C399=Listes!$B$41,(VLOOKUP('Frais Forfaitaires'!$F399,Listes!$E$37:$F$42,2,FALSE)),IF($C399=Listes!$B$39,IF('Frais Forfaitaires'!$E399&lt;=Listes!$A$70,'Frais Forfaitaires'!$E399*Listes!$A$71,IF('Frais Forfaitaires'!$E399&gt;Listes!$D$70,'Frais Forfaitaires'!$E399*Listes!$D$71,(('Frais Forfaitaires'!$E399*Listes!$B$71)+Listes!$C$71)))))))</f>
        <v/>
      </c>
      <c r="M399" s="40" t="str">
        <f t="shared" si="14"/>
        <v/>
      </c>
      <c r="N399" s="125"/>
    </row>
    <row r="400" spans="1:14" ht="20.100000000000001" customHeight="1" x14ac:dyDescent="0.25">
      <c r="A400" s="27">
        <v>395</v>
      </c>
      <c r="B400" s="118"/>
      <c r="C400" s="118"/>
      <c r="D400" s="118"/>
      <c r="E400" s="118"/>
      <c r="F400" s="118"/>
      <c r="G400" s="50" t="str">
        <f>IF(C400="","",IF(C400="","",(VLOOKUP(C400,Listes!$B$37:$C$41,2,FALSE))))</f>
        <v/>
      </c>
      <c r="H400" s="118" t="str">
        <f t="shared" si="13"/>
        <v/>
      </c>
      <c r="I400" s="40" t="str">
        <f>IF(G400="","",IF(G400="","",(VLOOKUP(G400,Listes!$C$37:$D$41,2,FALSE))))</f>
        <v/>
      </c>
      <c r="J400" s="39" t="str">
        <f>IF($G400="","",IF($C400=Listes!$B$38,IF('Frais Forfaitaires'!$E400&lt;=Listes!$B$59,('Frais Forfaitaires'!$E400*(VLOOKUP('Frais Forfaitaires'!$D400,Listes!$A$60:$E$66,2,FALSE))),IF('Frais Forfaitaires'!$E400&gt;Listes!$E$59,('Frais Forfaitaires'!$E400*(VLOOKUP('Frais Forfaitaires'!$D400,Listes!$A$60:$E$66,5,FALSE))),('Frais Forfaitaires'!$E400*(VLOOKUP('Frais Forfaitaires'!$D400,Listes!$A$60:$E$66,3,FALSE)))+(VLOOKUP('Frais Forfaitaires'!$D400,Listes!$A$60:$E$66,4,FALSE))))))</f>
        <v/>
      </c>
      <c r="K400" s="39" t="str">
        <f>IF($G400="","",IF($C400=Listes!$B$37,IF('Frais Forfaitaires'!$E400&lt;=Listes!$B$48,('Frais Forfaitaires'!$E400*(VLOOKUP('Frais Forfaitaires'!$D400,Listes!$A$49:$E$55,2,FALSE))),IF('Frais Forfaitaires'!$E400&gt;Listes!$D$48,('Frais Forfaitaires'!$E400*(VLOOKUP('Frais Forfaitaires'!$D400,Listes!$A$49:$E$55,5,FALSE))),('Frais Forfaitaires'!$E400*(VLOOKUP('Frais Forfaitaires'!$D400,Listes!$A$49:$E$55,3,FALSE)))+(VLOOKUP('Frais Forfaitaires'!$D400,Listes!$A$49:$E$55,4,FALSE))))))</f>
        <v/>
      </c>
      <c r="L400" s="39" t="str">
        <f>IF($G400="","",IF($C400=Listes!$B$40,Listes!$I$37,IF($C400=Listes!$B$41,(VLOOKUP('Frais Forfaitaires'!$F400,Listes!$E$37:$F$42,2,FALSE)),IF($C400=Listes!$B$39,IF('Frais Forfaitaires'!$E400&lt;=Listes!$A$70,'Frais Forfaitaires'!$E400*Listes!$A$71,IF('Frais Forfaitaires'!$E400&gt;Listes!$D$70,'Frais Forfaitaires'!$E400*Listes!$D$71,(('Frais Forfaitaires'!$E400*Listes!$B$71)+Listes!$C$71)))))))</f>
        <v/>
      </c>
      <c r="M400" s="40" t="str">
        <f t="shared" si="14"/>
        <v/>
      </c>
      <c r="N400" s="125"/>
    </row>
    <row r="401" spans="1:14" ht="20.100000000000001" customHeight="1" x14ac:dyDescent="0.25">
      <c r="A401" s="27">
        <v>396</v>
      </c>
      <c r="B401" s="118"/>
      <c r="C401" s="118"/>
      <c r="D401" s="118"/>
      <c r="E401" s="118"/>
      <c r="F401" s="118"/>
      <c r="G401" s="50" t="str">
        <f>IF(C401="","",IF(C401="","",(VLOOKUP(C401,Listes!$B$37:$C$41,2,FALSE))))</f>
        <v/>
      </c>
      <c r="H401" s="118" t="str">
        <f t="shared" si="13"/>
        <v/>
      </c>
      <c r="I401" s="40" t="str">
        <f>IF(G401="","",IF(G401="","",(VLOOKUP(G401,Listes!$C$37:$D$41,2,FALSE))))</f>
        <v/>
      </c>
      <c r="J401" s="39" t="str">
        <f>IF($G401="","",IF($C401=Listes!$B$38,IF('Frais Forfaitaires'!$E401&lt;=Listes!$B$59,('Frais Forfaitaires'!$E401*(VLOOKUP('Frais Forfaitaires'!$D401,Listes!$A$60:$E$66,2,FALSE))),IF('Frais Forfaitaires'!$E401&gt;Listes!$E$59,('Frais Forfaitaires'!$E401*(VLOOKUP('Frais Forfaitaires'!$D401,Listes!$A$60:$E$66,5,FALSE))),('Frais Forfaitaires'!$E401*(VLOOKUP('Frais Forfaitaires'!$D401,Listes!$A$60:$E$66,3,FALSE)))+(VLOOKUP('Frais Forfaitaires'!$D401,Listes!$A$60:$E$66,4,FALSE))))))</f>
        <v/>
      </c>
      <c r="K401" s="39" t="str">
        <f>IF($G401="","",IF($C401=Listes!$B$37,IF('Frais Forfaitaires'!$E401&lt;=Listes!$B$48,('Frais Forfaitaires'!$E401*(VLOOKUP('Frais Forfaitaires'!$D401,Listes!$A$49:$E$55,2,FALSE))),IF('Frais Forfaitaires'!$E401&gt;Listes!$D$48,('Frais Forfaitaires'!$E401*(VLOOKUP('Frais Forfaitaires'!$D401,Listes!$A$49:$E$55,5,FALSE))),('Frais Forfaitaires'!$E401*(VLOOKUP('Frais Forfaitaires'!$D401,Listes!$A$49:$E$55,3,FALSE)))+(VLOOKUP('Frais Forfaitaires'!$D401,Listes!$A$49:$E$55,4,FALSE))))))</f>
        <v/>
      </c>
      <c r="L401" s="39" t="str">
        <f>IF($G401="","",IF($C401=Listes!$B$40,Listes!$I$37,IF($C401=Listes!$B$41,(VLOOKUP('Frais Forfaitaires'!$F401,Listes!$E$37:$F$42,2,FALSE)),IF($C401=Listes!$B$39,IF('Frais Forfaitaires'!$E401&lt;=Listes!$A$70,'Frais Forfaitaires'!$E401*Listes!$A$71,IF('Frais Forfaitaires'!$E401&gt;Listes!$D$70,'Frais Forfaitaires'!$E401*Listes!$D$71,(('Frais Forfaitaires'!$E401*Listes!$B$71)+Listes!$C$71)))))))</f>
        <v/>
      </c>
      <c r="M401" s="40" t="str">
        <f t="shared" si="14"/>
        <v/>
      </c>
      <c r="N401" s="125"/>
    </row>
    <row r="402" spans="1:14" ht="20.100000000000001" customHeight="1" x14ac:dyDescent="0.25">
      <c r="A402" s="27">
        <v>397</v>
      </c>
      <c r="B402" s="118"/>
      <c r="C402" s="118"/>
      <c r="D402" s="118"/>
      <c r="E402" s="118"/>
      <c r="F402" s="118"/>
      <c r="G402" s="50" t="str">
        <f>IF(C402="","",IF(C402="","",(VLOOKUP(C402,Listes!$B$37:$C$41,2,FALSE))))</f>
        <v/>
      </c>
      <c r="H402" s="118" t="str">
        <f t="shared" si="13"/>
        <v/>
      </c>
      <c r="I402" s="40" t="str">
        <f>IF(G402="","",IF(G402="","",(VLOOKUP(G402,Listes!$C$37:$D$41,2,FALSE))))</f>
        <v/>
      </c>
      <c r="J402" s="39" t="str">
        <f>IF($G402="","",IF($C402=Listes!$B$38,IF('Frais Forfaitaires'!$E402&lt;=Listes!$B$59,('Frais Forfaitaires'!$E402*(VLOOKUP('Frais Forfaitaires'!$D402,Listes!$A$60:$E$66,2,FALSE))),IF('Frais Forfaitaires'!$E402&gt;Listes!$E$59,('Frais Forfaitaires'!$E402*(VLOOKUP('Frais Forfaitaires'!$D402,Listes!$A$60:$E$66,5,FALSE))),('Frais Forfaitaires'!$E402*(VLOOKUP('Frais Forfaitaires'!$D402,Listes!$A$60:$E$66,3,FALSE)))+(VLOOKUP('Frais Forfaitaires'!$D402,Listes!$A$60:$E$66,4,FALSE))))))</f>
        <v/>
      </c>
      <c r="K402" s="39" t="str">
        <f>IF($G402="","",IF($C402=Listes!$B$37,IF('Frais Forfaitaires'!$E402&lt;=Listes!$B$48,('Frais Forfaitaires'!$E402*(VLOOKUP('Frais Forfaitaires'!$D402,Listes!$A$49:$E$55,2,FALSE))),IF('Frais Forfaitaires'!$E402&gt;Listes!$D$48,('Frais Forfaitaires'!$E402*(VLOOKUP('Frais Forfaitaires'!$D402,Listes!$A$49:$E$55,5,FALSE))),('Frais Forfaitaires'!$E402*(VLOOKUP('Frais Forfaitaires'!$D402,Listes!$A$49:$E$55,3,FALSE)))+(VLOOKUP('Frais Forfaitaires'!$D402,Listes!$A$49:$E$55,4,FALSE))))))</f>
        <v/>
      </c>
      <c r="L402" s="39" t="str">
        <f>IF($G402="","",IF($C402=Listes!$B$40,Listes!$I$37,IF($C402=Listes!$B$41,(VLOOKUP('Frais Forfaitaires'!$F402,Listes!$E$37:$F$42,2,FALSE)),IF($C402=Listes!$B$39,IF('Frais Forfaitaires'!$E402&lt;=Listes!$A$70,'Frais Forfaitaires'!$E402*Listes!$A$71,IF('Frais Forfaitaires'!$E402&gt;Listes!$D$70,'Frais Forfaitaires'!$E402*Listes!$D$71,(('Frais Forfaitaires'!$E402*Listes!$B$71)+Listes!$C$71)))))))</f>
        <v/>
      </c>
      <c r="M402" s="40" t="str">
        <f t="shared" si="14"/>
        <v/>
      </c>
      <c r="N402" s="125"/>
    </row>
    <row r="403" spans="1:14" ht="20.100000000000001" customHeight="1" x14ac:dyDescent="0.25">
      <c r="A403" s="27">
        <v>398</v>
      </c>
      <c r="B403" s="118"/>
      <c r="C403" s="118"/>
      <c r="D403" s="118"/>
      <c r="E403" s="118"/>
      <c r="F403" s="118"/>
      <c r="G403" s="50" t="str">
        <f>IF(C403="","",IF(C403="","",(VLOOKUP(C403,Listes!$B$37:$C$41,2,FALSE))))</f>
        <v/>
      </c>
      <c r="H403" s="118" t="str">
        <f t="shared" si="13"/>
        <v/>
      </c>
      <c r="I403" s="40" t="str">
        <f>IF(G403="","",IF(G403="","",(VLOOKUP(G403,Listes!$C$37:$D$41,2,FALSE))))</f>
        <v/>
      </c>
      <c r="J403" s="39" t="str">
        <f>IF($G403="","",IF($C403=Listes!$B$38,IF('Frais Forfaitaires'!$E403&lt;=Listes!$B$59,('Frais Forfaitaires'!$E403*(VLOOKUP('Frais Forfaitaires'!$D403,Listes!$A$60:$E$66,2,FALSE))),IF('Frais Forfaitaires'!$E403&gt;Listes!$E$59,('Frais Forfaitaires'!$E403*(VLOOKUP('Frais Forfaitaires'!$D403,Listes!$A$60:$E$66,5,FALSE))),('Frais Forfaitaires'!$E403*(VLOOKUP('Frais Forfaitaires'!$D403,Listes!$A$60:$E$66,3,FALSE)))+(VLOOKUP('Frais Forfaitaires'!$D403,Listes!$A$60:$E$66,4,FALSE))))))</f>
        <v/>
      </c>
      <c r="K403" s="39" t="str">
        <f>IF($G403="","",IF($C403=Listes!$B$37,IF('Frais Forfaitaires'!$E403&lt;=Listes!$B$48,('Frais Forfaitaires'!$E403*(VLOOKUP('Frais Forfaitaires'!$D403,Listes!$A$49:$E$55,2,FALSE))),IF('Frais Forfaitaires'!$E403&gt;Listes!$D$48,('Frais Forfaitaires'!$E403*(VLOOKUP('Frais Forfaitaires'!$D403,Listes!$A$49:$E$55,5,FALSE))),('Frais Forfaitaires'!$E403*(VLOOKUP('Frais Forfaitaires'!$D403,Listes!$A$49:$E$55,3,FALSE)))+(VLOOKUP('Frais Forfaitaires'!$D403,Listes!$A$49:$E$55,4,FALSE))))))</f>
        <v/>
      </c>
      <c r="L403" s="39" t="str">
        <f>IF($G403="","",IF($C403=Listes!$B$40,Listes!$I$37,IF($C403=Listes!$B$41,(VLOOKUP('Frais Forfaitaires'!$F403,Listes!$E$37:$F$42,2,FALSE)),IF($C403=Listes!$B$39,IF('Frais Forfaitaires'!$E403&lt;=Listes!$A$70,'Frais Forfaitaires'!$E403*Listes!$A$71,IF('Frais Forfaitaires'!$E403&gt;Listes!$D$70,'Frais Forfaitaires'!$E403*Listes!$D$71,(('Frais Forfaitaires'!$E403*Listes!$B$71)+Listes!$C$71)))))))</f>
        <v/>
      </c>
      <c r="M403" s="40" t="str">
        <f t="shared" si="14"/>
        <v/>
      </c>
      <c r="N403" s="125"/>
    </row>
    <row r="404" spans="1:14" ht="20.100000000000001" customHeight="1" x14ac:dyDescent="0.25">
      <c r="A404" s="27">
        <v>399</v>
      </c>
      <c r="B404" s="118"/>
      <c r="C404" s="118"/>
      <c r="D404" s="118"/>
      <c r="E404" s="118"/>
      <c r="F404" s="118"/>
      <c r="G404" s="50" t="str">
        <f>IF(C404="","",IF(C404="","",(VLOOKUP(C404,Listes!$B$37:$C$41,2,FALSE))))</f>
        <v/>
      </c>
      <c r="H404" s="118" t="str">
        <f t="shared" si="13"/>
        <v/>
      </c>
      <c r="I404" s="40" t="str">
        <f>IF(G404="","",IF(G404="","",(VLOOKUP(G404,Listes!$C$37:$D$41,2,FALSE))))</f>
        <v/>
      </c>
      <c r="J404" s="39" t="str">
        <f>IF($G404="","",IF($C404=Listes!$B$38,IF('Frais Forfaitaires'!$E404&lt;=Listes!$B$59,('Frais Forfaitaires'!$E404*(VLOOKUP('Frais Forfaitaires'!$D404,Listes!$A$60:$E$66,2,FALSE))),IF('Frais Forfaitaires'!$E404&gt;Listes!$E$59,('Frais Forfaitaires'!$E404*(VLOOKUP('Frais Forfaitaires'!$D404,Listes!$A$60:$E$66,5,FALSE))),('Frais Forfaitaires'!$E404*(VLOOKUP('Frais Forfaitaires'!$D404,Listes!$A$60:$E$66,3,FALSE)))+(VLOOKUP('Frais Forfaitaires'!$D404,Listes!$A$60:$E$66,4,FALSE))))))</f>
        <v/>
      </c>
      <c r="K404" s="39" t="str">
        <f>IF($G404="","",IF($C404=Listes!$B$37,IF('Frais Forfaitaires'!$E404&lt;=Listes!$B$48,('Frais Forfaitaires'!$E404*(VLOOKUP('Frais Forfaitaires'!$D404,Listes!$A$49:$E$55,2,FALSE))),IF('Frais Forfaitaires'!$E404&gt;Listes!$D$48,('Frais Forfaitaires'!$E404*(VLOOKUP('Frais Forfaitaires'!$D404,Listes!$A$49:$E$55,5,FALSE))),('Frais Forfaitaires'!$E404*(VLOOKUP('Frais Forfaitaires'!$D404,Listes!$A$49:$E$55,3,FALSE)))+(VLOOKUP('Frais Forfaitaires'!$D404,Listes!$A$49:$E$55,4,FALSE))))))</f>
        <v/>
      </c>
      <c r="L404" s="39" t="str">
        <f>IF($G404="","",IF($C404=Listes!$B$40,Listes!$I$37,IF($C404=Listes!$B$41,(VLOOKUP('Frais Forfaitaires'!$F404,Listes!$E$37:$F$42,2,FALSE)),IF($C404=Listes!$B$39,IF('Frais Forfaitaires'!$E404&lt;=Listes!$A$70,'Frais Forfaitaires'!$E404*Listes!$A$71,IF('Frais Forfaitaires'!$E404&gt;Listes!$D$70,'Frais Forfaitaires'!$E404*Listes!$D$71,(('Frais Forfaitaires'!$E404*Listes!$B$71)+Listes!$C$71)))))))</f>
        <v/>
      </c>
      <c r="M404" s="40" t="str">
        <f t="shared" si="14"/>
        <v/>
      </c>
      <c r="N404" s="125"/>
    </row>
    <row r="405" spans="1:14" ht="20.100000000000001" customHeight="1" x14ac:dyDescent="0.25">
      <c r="A405" s="27">
        <v>400</v>
      </c>
      <c r="B405" s="118"/>
      <c r="C405" s="118"/>
      <c r="D405" s="118"/>
      <c r="E405" s="118"/>
      <c r="F405" s="118"/>
      <c r="G405" s="50" t="str">
        <f>IF(C405="","",IF(C405="","",(VLOOKUP(C405,Listes!$B$37:$C$41,2,FALSE))))</f>
        <v/>
      </c>
      <c r="H405" s="118" t="str">
        <f t="shared" si="13"/>
        <v/>
      </c>
      <c r="I405" s="40" t="str">
        <f>IF(G405="","",IF(G405="","",(VLOOKUP(G405,Listes!$C$37:$D$41,2,FALSE))))</f>
        <v/>
      </c>
      <c r="J405" s="39" t="str">
        <f>IF($G405="","",IF($C405=Listes!$B$38,IF('Frais Forfaitaires'!$E405&lt;=Listes!$B$59,('Frais Forfaitaires'!$E405*(VLOOKUP('Frais Forfaitaires'!$D405,Listes!$A$60:$E$66,2,FALSE))),IF('Frais Forfaitaires'!$E405&gt;Listes!$E$59,('Frais Forfaitaires'!$E405*(VLOOKUP('Frais Forfaitaires'!$D405,Listes!$A$60:$E$66,5,FALSE))),('Frais Forfaitaires'!$E405*(VLOOKUP('Frais Forfaitaires'!$D405,Listes!$A$60:$E$66,3,FALSE)))+(VLOOKUP('Frais Forfaitaires'!$D405,Listes!$A$60:$E$66,4,FALSE))))))</f>
        <v/>
      </c>
      <c r="K405" s="39" t="str">
        <f>IF($G405="","",IF($C405=Listes!$B$37,IF('Frais Forfaitaires'!$E405&lt;=Listes!$B$48,('Frais Forfaitaires'!$E405*(VLOOKUP('Frais Forfaitaires'!$D405,Listes!$A$49:$E$55,2,FALSE))),IF('Frais Forfaitaires'!$E405&gt;Listes!$D$48,('Frais Forfaitaires'!$E405*(VLOOKUP('Frais Forfaitaires'!$D405,Listes!$A$49:$E$55,5,FALSE))),('Frais Forfaitaires'!$E405*(VLOOKUP('Frais Forfaitaires'!$D405,Listes!$A$49:$E$55,3,FALSE)))+(VLOOKUP('Frais Forfaitaires'!$D405,Listes!$A$49:$E$55,4,FALSE))))))</f>
        <v/>
      </c>
      <c r="L405" s="39" t="str">
        <f>IF($G405="","",IF($C405=Listes!$B$40,Listes!$I$37,IF($C405=Listes!$B$41,(VLOOKUP('Frais Forfaitaires'!$F405,Listes!$E$37:$F$42,2,FALSE)),IF($C405=Listes!$B$39,IF('Frais Forfaitaires'!$E405&lt;=Listes!$A$70,'Frais Forfaitaires'!$E405*Listes!$A$71,IF('Frais Forfaitaires'!$E405&gt;Listes!$D$70,'Frais Forfaitaires'!$E405*Listes!$D$71,(('Frais Forfaitaires'!$E405*Listes!$B$71)+Listes!$C$71)))))))</f>
        <v/>
      </c>
      <c r="M405" s="40" t="str">
        <f t="shared" si="14"/>
        <v/>
      </c>
      <c r="N405" s="125"/>
    </row>
    <row r="406" spans="1:14" ht="20.100000000000001" customHeight="1" x14ac:dyDescent="0.25">
      <c r="A406" s="27">
        <v>401</v>
      </c>
      <c r="B406" s="118"/>
      <c r="C406" s="118"/>
      <c r="D406" s="118"/>
      <c r="E406" s="118"/>
      <c r="F406" s="118"/>
      <c r="G406" s="50" t="str">
        <f>IF(C406="","",IF(C406="","",(VLOOKUP(C406,Listes!$B$37:$C$41,2,FALSE))))</f>
        <v/>
      </c>
      <c r="H406" s="118" t="str">
        <f t="shared" si="13"/>
        <v/>
      </c>
      <c r="I406" s="40" t="str">
        <f>IF(G406="","",IF(G406="","",(VLOOKUP(G406,Listes!$C$37:$D$41,2,FALSE))))</f>
        <v/>
      </c>
      <c r="J406" s="39" t="str">
        <f>IF($G406="","",IF($C406=Listes!$B$38,IF('Frais Forfaitaires'!$E406&lt;=Listes!$B$59,('Frais Forfaitaires'!$E406*(VLOOKUP('Frais Forfaitaires'!$D406,Listes!$A$60:$E$66,2,FALSE))),IF('Frais Forfaitaires'!$E406&gt;Listes!$E$59,('Frais Forfaitaires'!$E406*(VLOOKUP('Frais Forfaitaires'!$D406,Listes!$A$60:$E$66,5,FALSE))),('Frais Forfaitaires'!$E406*(VLOOKUP('Frais Forfaitaires'!$D406,Listes!$A$60:$E$66,3,FALSE)))+(VLOOKUP('Frais Forfaitaires'!$D406,Listes!$A$60:$E$66,4,FALSE))))))</f>
        <v/>
      </c>
      <c r="K406" s="39" t="str">
        <f>IF($G406="","",IF($C406=Listes!$B$37,IF('Frais Forfaitaires'!$E406&lt;=Listes!$B$48,('Frais Forfaitaires'!$E406*(VLOOKUP('Frais Forfaitaires'!$D406,Listes!$A$49:$E$55,2,FALSE))),IF('Frais Forfaitaires'!$E406&gt;Listes!$D$48,('Frais Forfaitaires'!$E406*(VLOOKUP('Frais Forfaitaires'!$D406,Listes!$A$49:$E$55,5,FALSE))),('Frais Forfaitaires'!$E406*(VLOOKUP('Frais Forfaitaires'!$D406,Listes!$A$49:$E$55,3,FALSE)))+(VLOOKUP('Frais Forfaitaires'!$D406,Listes!$A$49:$E$55,4,FALSE))))))</f>
        <v/>
      </c>
      <c r="L406" s="39" t="str">
        <f>IF($G406="","",IF($C406=Listes!$B$40,Listes!$I$37,IF($C406=Listes!$B$41,(VLOOKUP('Frais Forfaitaires'!$F406,Listes!$E$37:$F$42,2,FALSE)),IF($C406=Listes!$B$39,IF('Frais Forfaitaires'!$E406&lt;=Listes!$A$70,'Frais Forfaitaires'!$E406*Listes!$A$71,IF('Frais Forfaitaires'!$E406&gt;Listes!$D$70,'Frais Forfaitaires'!$E406*Listes!$D$71,(('Frais Forfaitaires'!$E406*Listes!$B$71)+Listes!$C$71)))))))</f>
        <v/>
      </c>
      <c r="M406" s="40" t="str">
        <f t="shared" si="14"/>
        <v/>
      </c>
      <c r="N406" s="125"/>
    </row>
    <row r="407" spans="1:14" ht="20.100000000000001" customHeight="1" x14ac:dyDescent="0.25">
      <c r="A407" s="27">
        <v>402</v>
      </c>
      <c r="B407" s="118"/>
      <c r="C407" s="118"/>
      <c r="D407" s="118"/>
      <c r="E407" s="118"/>
      <c r="F407" s="118"/>
      <c r="G407" s="50" t="str">
        <f>IF(C407="","",IF(C407="","",(VLOOKUP(C407,Listes!$B$37:$C$41,2,FALSE))))</f>
        <v/>
      </c>
      <c r="H407" s="118" t="str">
        <f t="shared" si="13"/>
        <v/>
      </c>
      <c r="I407" s="40" t="str">
        <f>IF(G407="","",IF(G407="","",(VLOOKUP(G407,Listes!$C$37:$D$41,2,FALSE))))</f>
        <v/>
      </c>
      <c r="J407" s="39" t="str">
        <f>IF($G407="","",IF($C407=Listes!$B$38,IF('Frais Forfaitaires'!$E407&lt;=Listes!$B$59,('Frais Forfaitaires'!$E407*(VLOOKUP('Frais Forfaitaires'!$D407,Listes!$A$60:$E$66,2,FALSE))),IF('Frais Forfaitaires'!$E407&gt;Listes!$E$59,('Frais Forfaitaires'!$E407*(VLOOKUP('Frais Forfaitaires'!$D407,Listes!$A$60:$E$66,5,FALSE))),('Frais Forfaitaires'!$E407*(VLOOKUP('Frais Forfaitaires'!$D407,Listes!$A$60:$E$66,3,FALSE)))+(VLOOKUP('Frais Forfaitaires'!$D407,Listes!$A$60:$E$66,4,FALSE))))))</f>
        <v/>
      </c>
      <c r="K407" s="39" t="str">
        <f>IF($G407="","",IF($C407=Listes!$B$37,IF('Frais Forfaitaires'!$E407&lt;=Listes!$B$48,('Frais Forfaitaires'!$E407*(VLOOKUP('Frais Forfaitaires'!$D407,Listes!$A$49:$E$55,2,FALSE))),IF('Frais Forfaitaires'!$E407&gt;Listes!$D$48,('Frais Forfaitaires'!$E407*(VLOOKUP('Frais Forfaitaires'!$D407,Listes!$A$49:$E$55,5,FALSE))),('Frais Forfaitaires'!$E407*(VLOOKUP('Frais Forfaitaires'!$D407,Listes!$A$49:$E$55,3,FALSE)))+(VLOOKUP('Frais Forfaitaires'!$D407,Listes!$A$49:$E$55,4,FALSE))))))</f>
        <v/>
      </c>
      <c r="L407" s="39" t="str">
        <f>IF($G407="","",IF($C407=Listes!$B$40,Listes!$I$37,IF($C407=Listes!$B$41,(VLOOKUP('Frais Forfaitaires'!$F407,Listes!$E$37:$F$42,2,FALSE)),IF($C407=Listes!$B$39,IF('Frais Forfaitaires'!$E407&lt;=Listes!$A$70,'Frais Forfaitaires'!$E407*Listes!$A$71,IF('Frais Forfaitaires'!$E407&gt;Listes!$D$70,'Frais Forfaitaires'!$E407*Listes!$D$71,(('Frais Forfaitaires'!$E407*Listes!$B$71)+Listes!$C$71)))))))</f>
        <v/>
      </c>
      <c r="M407" s="40" t="str">
        <f t="shared" si="14"/>
        <v/>
      </c>
      <c r="N407" s="125"/>
    </row>
    <row r="408" spans="1:14" ht="20.100000000000001" customHeight="1" x14ac:dyDescent="0.25">
      <c r="A408" s="27">
        <v>403</v>
      </c>
      <c r="B408" s="118"/>
      <c r="C408" s="118"/>
      <c r="D408" s="118"/>
      <c r="E408" s="118"/>
      <c r="F408" s="118"/>
      <c r="G408" s="50" t="str">
        <f>IF(C408="","",IF(C408="","",(VLOOKUP(C408,Listes!$B$37:$C$41,2,FALSE))))</f>
        <v/>
      </c>
      <c r="H408" s="118" t="str">
        <f t="shared" si="13"/>
        <v/>
      </c>
      <c r="I408" s="40" t="str">
        <f>IF(G408="","",IF(G408="","",(VLOOKUP(G408,Listes!$C$37:$D$41,2,FALSE))))</f>
        <v/>
      </c>
      <c r="J408" s="39" t="str">
        <f>IF($G408="","",IF($C408=Listes!$B$38,IF('Frais Forfaitaires'!$E408&lt;=Listes!$B$59,('Frais Forfaitaires'!$E408*(VLOOKUP('Frais Forfaitaires'!$D408,Listes!$A$60:$E$66,2,FALSE))),IF('Frais Forfaitaires'!$E408&gt;Listes!$E$59,('Frais Forfaitaires'!$E408*(VLOOKUP('Frais Forfaitaires'!$D408,Listes!$A$60:$E$66,5,FALSE))),('Frais Forfaitaires'!$E408*(VLOOKUP('Frais Forfaitaires'!$D408,Listes!$A$60:$E$66,3,FALSE)))+(VLOOKUP('Frais Forfaitaires'!$D408,Listes!$A$60:$E$66,4,FALSE))))))</f>
        <v/>
      </c>
      <c r="K408" s="39" t="str">
        <f>IF($G408="","",IF($C408=Listes!$B$37,IF('Frais Forfaitaires'!$E408&lt;=Listes!$B$48,('Frais Forfaitaires'!$E408*(VLOOKUP('Frais Forfaitaires'!$D408,Listes!$A$49:$E$55,2,FALSE))),IF('Frais Forfaitaires'!$E408&gt;Listes!$D$48,('Frais Forfaitaires'!$E408*(VLOOKUP('Frais Forfaitaires'!$D408,Listes!$A$49:$E$55,5,FALSE))),('Frais Forfaitaires'!$E408*(VLOOKUP('Frais Forfaitaires'!$D408,Listes!$A$49:$E$55,3,FALSE)))+(VLOOKUP('Frais Forfaitaires'!$D408,Listes!$A$49:$E$55,4,FALSE))))))</f>
        <v/>
      </c>
      <c r="L408" s="39" t="str">
        <f>IF($G408="","",IF($C408=Listes!$B$40,Listes!$I$37,IF($C408=Listes!$B$41,(VLOOKUP('Frais Forfaitaires'!$F408,Listes!$E$37:$F$42,2,FALSE)),IF($C408=Listes!$B$39,IF('Frais Forfaitaires'!$E408&lt;=Listes!$A$70,'Frais Forfaitaires'!$E408*Listes!$A$71,IF('Frais Forfaitaires'!$E408&gt;Listes!$D$70,'Frais Forfaitaires'!$E408*Listes!$D$71,(('Frais Forfaitaires'!$E408*Listes!$B$71)+Listes!$C$71)))))))</f>
        <v/>
      </c>
      <c r="M408" s="40" t="str">
        <f t="shared" si="14"/>
        <v/>
      </c>
      <c r="N408" s="125"/>
    </row>
    <row r="409" spans="1:14" ht="20.100000000000001" customHeight="1" x14ac:dyDescent="0.25">
      <c r="A409" s="27">
        <v>404</v>
      </c>
      <c r="B409" s="118"/>
      <c r="C409" s="118"/>
      <c r="D409" s="118"/>
      <c r="E409" s="118"/>
      <c r="F409" s="118"/>
      <c r="G409" s="50" t="str">
        <f>IF(C409="","",IF(C409="","",(VLOOKUP(C409,Listes!$B$37:$C$41,2,FALSE))))</f>
        <v/>
      </c>
      <c r="H409" s="118" t="str">
        <f t="shared" si="13"/>
        <v/>
      </c>
      <c r="I409" s="40" t="str">
        <f>IF(G409="","",IF(G409="","",(VLOOKUP(G409,Listes!$C$37:$D$41,2,FALSE))))</f>
        <v/>
      </c>
      <c r="J409" s="39" t="str">
        <f>IF($G409="","",IF($C409=Listes!$B$38,IF('Frais Forfaitaires'!$E409&lt;=Listes!$B$59,('Frais Forfaitaires'!$E409*(VLOOKUP('Frais Forfaitaires'!$D409,Listes!$A$60:$E$66,2,FALSE))),IF('Frais Forfaitaires'!$E409&gt;Listes!$E$59,('Frais Forfaitaires'!$E409*(VLOOKUP('Frais Forfaitaires'!$D409,Listes!$A$60:$E$66,5,FALSE))),('Frais Forfaitaires'!$E409*(VLOOKUP('Frais Forfaitaires'!$D409,Listes!$A$60:$E$66,3,FALSE)))+(VLOOKUP('Frais Forfaitaires'!$D409,Listes!$A$60:$E$66,4,FALSE))))))</f>
        <v/>
      </c>
      <c r="K409" s="39" t="str">
        <f>IF($G409="","",IF($C409=Listes!$B$37,IF('Frais Forfaitaires'!$E409&lt;=Listes!$B$48,('Frais Forfaitaires'!$E409*(VLOOKUP('Frais Forfaitaires'!$D409,Listes!$A$49:$E$55,2,FALSE))),IF('Frais Forfaitaires'!$E409&gt;Listes!$D$48,('Frais Forfaitaires'!$E409*(VLOOKUP('Frais Forfaitaires'!$D409,Listes!$A$49:$E$55,5,FALSE))),('Frais Forfaitaires'!$E409*(VLOOKUP('Frais Forfaitaires'!$D409,Listes!$A$49:$E$55,3,FALSE)))+(VLOOKUP('Frais Forfaitaires'!$D409,Listes!$A$49:$E$55,4,FALSE))))))</f>
        <v/>
      </c>
      <c r="L409" s="39" t="str">
        <f>IF($G409="","",IF($C409=Listes!$B$40,Listes!$I$37,IF($C409=Listes!$B$41,(VLOOKUP('Frais Forfaitaires'!$F409,Listes!$E$37:$F$42,2,FALSE)),IF($C409=Listes!$B$39,IF('Frais Forfaitaires'!$E409&lt;=Listes!$A$70,'Frais Forfaitaires'!$E409*Listes!$A$71,IF('Frais Forfaitaires'!$E409&gt;Listes!$D$70,'Frais Forfaitaires'!$E409*Listes!$D$71,(('Frais Forfaitaires'!$E409*Listes!$B$71)+Listes!$C$71)))))))</f>
        <v/>
      </c>
      <c r="M409" s="40" t="str">
        <f t="shared" si="14"/>
        <v/>
      </c>
      <c r="N409" s="125"/>
    </row>
    <row r="410" spans="1:14" ht="20.100000000000001" customHeight="1" x14ac:dyDescent="0.25">
      <c r="A410" s="27">
        <v>405</v>
      </c>
      <c r="B410" s="118"/>
      <c r="C410" s="118"/>
      <c r="D410" s="118"/>
      <c r="E410" s="118"/>
      <c r="F410" s="118"/>
      <c r="G410" s="50" t="str">
        <f>IF(C410="","",IF(C410="","",(VLOOKUP(C410,Listes!$B$37:$C$41,2,FALSE))))</f>
        <v/>
      </c>
      <c r="H410" s="118" t="str">
        <f t="shared" si="13"/>
        <v/>
      </c>
      <c r="I410" s="40" t="str">
        <f>IF(G410="","",IF(G410="","",(VLOOKUP(G410,Listes!$C$37:$D$41,2,FALSE))))</f>
        <v/>
      </c>
      <c r="J410" s="39" t="str">
        <f>IF($G410="","",IF($C410=Listes!$B$38,IF('Frais Forfaitaires'!$E410&lt;=Listes!$B$59,('Frais Forfaitaires'!$E410*(VLOOKUP('Frais Forfaitaires'!$D410,Listes!$A$60:$E$66,2,FALSE))),IF('Frais Forfaitaires'!$E410&gt;Listes!$E$59,('Frais Forfaitaires'!$E410*(VLOOKUP('Frais Forfaitaires'!$D410,Listes!$A$60:$E$66,5,FALSE))),('Frais Forfaitaires'!$E410*(VLOOKUP('Frais Forfaitaires'!$D410,Listes!$A$60:$E$66,3,FALSE)))+(VLOOKUP('Frais Forfaitaires'!$D410,Listes!$A$60:$E$66,4,FALSE))))))</f>
        <v/>
      </c>
      <c r="K410" s="39" t="str">
        <f>IF($G410="","",IF($C410=Listes!$B$37,IF('Frais Forfaitaires'!$E410&lt;=Listes!$B$48,('Frais Forfaitaires'!$E410*(VLOOKUP('Frais Forfaitaires'!$D410,Listes!$A$49:$E$55,2,FALSE))),IF('Frais Forfaitaires'!$E410&gt;Listes!$D$48,('Frais Forfaitaires'!$E410*(VLOOKUP('Frais Forfaitaires'!$D410,Listes!$A$49:$E$55,5,FALSE))),('Frais Forfaitaires'!$E410*(VLOOKUP('Frais Forfaitaires'!$D410,Listes!$A$49:$E$55,3,FALSE)))+(VLOOKUP('Frais Forfaitaires'!$D410,Listes!$A$49:$E$55,4,FALSE))))))</f>
        <v/>
      </c>
      <c r="L410" s="39" t="str">
        <f>IF($G410="","",IF($C410=Listes!$B$40,Listes!$I$37,IF($C410=Listes!$B$41,(VLOOKUP('Frais Forfaitaires'!$F410,Listes!$E$37:$F$42,2,FALSE)),IF($C410=Listes!$B$39,IF('Frais Forfaitaires'!$E410&lt;=Listes!$A$70,'Frais Forfaitaires'!$E410*Listes!$A$71,IF('Frais Forfaitaires'!$E410&gt;Listes!$D$70,'Frais Forfaitaires'!$E410*Listes!$D$71,(('Frais Forfaitaires'!$E410*Listes!$B$71)+Listes!$C$71)))))))</f>
        <v/>
      </c>
      <c r="M410" s="40" t="str">
        <f t="shared" si="14"/>
        <v/>
      </c>
      <c r="N410" s="125"/>
    </row>
    <row r="411" spans="1:14" ht="20.100000000000001" customHeight="1" x14ac:dyDescent="0.25">
      <c r="A411" s="27">
        <v>406</v>
      </c>
      <c r="B411" s="118"/>
      <c r="C411" s="118"/>
      <c r="D411" s="118"/>
      <c r="E411" s="118"/>
      <c r="F411" s="118"/>
      <c r="G411" s="50" t="str">
        <f>IF(C411="","",IF(C411="","",(VLOOKUP(C411,Listes!$B$37:$C$41,2,FALSE))))</f>
        <v/>
      </c>
      <c r="H411" s="118" t="str">
        <f t="shared" si="13"/>
        <v/>
      </c>
      <c r="I411" s="40" t="str">
        <f>IF(G411="","",IF(G411="","",(VLOOKUP(G411,Listes!$C$37:$D$41,2,FALSE))))</f>
        <v/>
      </c>
      <c r="J411" s="39" t="str">
        <f>IF($G411="","",IF($C411=Listes!$B$38,IF('Frais Forfaitaires'!$E411&lt;=Listes!$B$59,('Frais Forfaitaires'!$E411*(VLOOKUP('Frais Forfaitaires'!$D411,Listes!$A$60:$E$66,2,FALSE))),IF('Frais Forfaitaires'!$E411&gt;Listes!$E$59,('Frais Forfaitaires'!$E411*(VLOOKUP('Frais Forfaitaires'!$D411,Listes!$A$60:$E$66,5,FALSE))),('Frais Forfaitaires'!$E411*(VLOOKUP('Frais Forfaitaires'!$D411,Listes!$A$60:$E$66,3,FALSE)))+(VLOOKUP('Frais Forfaitaires'!$D411,Listes!$A$60:$E$66,4,FALSE))))))</f>
        <v/>
      </c>
      <c r="K411" s="39" t="str">
        <f>IF($G411="","",IF($C411=Listes!$B$37,IF('Frais Forfaitaires'!$E411&lt;=Listes!$B$48,('Frais Forfaitaires'!$E411*(VLOOKUP('Frais Forfaitaires'!$D411,Listes!$A$49:$E$55,2,FALSE))),IF('Frais Forfaitaires'!$E411&gt;Listes!$D$48,('Frais Forfaitaires'!$E411*(VLOOKUP('Frais Forfaitaires'!$D411,Listes!$A$49:$E$55,5,FALSE))),('Frais Forfaitaires'!$E411*(VLOOKUP('Frais Forfaitaires'!$D411,Listes!$A$49:$E$55,3,FALSE)))+(VLOOKUP('Frais Forfaitaires'!$D411,Listes!$A$49:$E$55,4,FALSE))))))</f>
        <v/>
      </c>
      <c r="L411" s="39" t="str">
        <f>IF($G411="","",IF($C411=Listes!$B$40,Listes!$I$37,IF($C411=Listes!$B$41,(VLOOKUP('Frais Forfaitaires'!$F411,Listes!$E$37:$F$42,2,FALSE)),IF($C411=Listes!$B$39,IF('Frais Forfaitaires'!$E411&lt;=Listes!$A$70,'Frais Forfaitaires'!$E411*Listes!$A$71,IF('Frais Forfaitaires'!$E411&gt;Listes!$D$70,'Frais Forfaitaires'!$E411*Listes!$D$71,(('Frais Forfaitaires'!$E411*Listes!$B$71)+Listes!$C$71)))))))</f>
        <v/>
      </c>
      <c r="M411" s="40" t="str">
        <f t="shared" si="14"/>
        <v/>
      </c>
      <c r="N411" s="125"/>
    </row>
    <row r="412" spans="1:14" ht="20.100000000000001" customHeight="1" x14ac:dyDescent="0.25">
      <c r="A412" s="27">
        <v>407</v>
      </c>
      <c r="B412" s="118"/>
      <c r="C412" s="118"/>
      <c r="D412" s="118"/>
      <c r="E412" s="118"/>
      <c r="F412" s="118"/>
      <c r="G412" s="50" t="str">
        <f>IF(C412="","",IF(C412="","",(VLOOKUP(C412,Listes!$B$37:$C$41,2,FALSE))))</f>
        <v/>
      </c>
      <c r="H412" s="118" t="str">
        <f t="shared" si="13"/>
        <v/>
      </c>
      <c r="I412" s="40" t="str">
        <f>IF(G412="","",IF(G412="","",(VLOOKUP(G412,Listes!$C$37:$D$41,2,FALSE))))</f>
        <v/>
      </c>
      <c r="J412" s="39" t="str">
        <f>IF($G412="","",IF($C412=Listes!$B$38,IF('Frais Forfaitaires'!$E412&lt;=Listes!$B$59,('Frais Forfaitaires'!$E412*(VLOOKUP('Frais Forfaitaires'!$D412,Listes!$A$60:$E$66,2,FALSE))),IF('Frais Forfaitaires'!$E412&gt;Listes!$E$59,('Frais Forfaitaires'!$E412*(VLOOKUP('Frais Forfaitaires'!$D412,Listes!$A$60:$E$66,5,FALSE))),('Frais Forfaitaires'!$E412*(VLOOKUP('Frais Forfaitaires'!$D412,Listes!$A$60:$E$66,3,FALSE)))+(VLOOKUP('Frais Forfaitaires'!$D412,Listes!$A$60:$E$66,4,FALSE))))))</f>
        <v/>
      </c>
      <c r="K412" s="39" t="str">
        <f>IF($G412="","",IF($C412=Listes!$B$37,IF('Frais Forfaitaires'!$E412&lt;=Listes!$B$48,('Frais Forfaitaires'!$E412*(VLOOKUP('Frais Forfaitaires'!$D412,Listes!$A$49:$E$55,2,FALSE))),IF('Frais Forfaitaires'!$E412&gt;Listes!$D$48,('Frais Forfaitaires'!$E412*(VLOOKUP('Frais Forfaitaires'!$D412,Listes!$A$49:$E$55,5,FALSE))),('Frais Forfaitaires'!$E412*(VLOOKUP('Frais Forfaitaires'!$D412,Listes!$A$49:$E$55,3,FALSE)))+(VLOOKUP('Frais Forfaitaires'!$D412,Listes!$A$49:$E$55,4,FALSE))))))</f>
        <v/>
      </c>
      <c r="L412" s="39" t="str">
        <f>IF($G412="","",IF($C412=Listes!$B$40,Listes!$I$37,IF($C412=Listes!$B$41,(VLOOKUP('Frais Forfaitaires'!$F412,Listes!$E$37:$F$42,2,FALSE)),IF($C412=Listes!$B$39,IF('Frais Forfaitaires'!$E412&lt;=Listes!$A$70,'Frais Forfaitaires'!$E412*Listes!$A$71,IF('Frais Forfaitaires'!$E412&gt;Listes!$D$70,'Frais Forfaitaires'!$E412*Listes!$D$71,(('Frais Forfaitaires'!$E412*Listes!$B$71)+Listes!$C$71)))))))</f>
        <v/>
      </c>
      <c r="M412" s="40" t="str">
        <f t="shared" si="14"/>
        <v/>
      </c>
      <c r="N412" s="125"/>
    </row>
    <row r="413" spans="1:14" ht="20.100000000000001" customHeight="1" x14ac:dyDescent="0.25">
      <c r="A413" s="27">
        <v>408</v>
      </c>
      <c r="B413" s="118"/>
      <c r="C413" s="118"/>
      <c r="D413" s="118"/>
      <c r="E413" s="118"/>
      <c r="F413" s="118"/>
      <c r="G413" s="50" t="str">
        <f>IF(C413="","",IF(C413="","",(VLOOKUP(C413,Listes!$B$37:$C$41,2,FALSE))))</f>
        <v/>
      </c>
      <c r="H413" s="118" t="str">
        <f t="shared" si="13"/>
        <v/>
      </c>
      <c r="I413" s="40" t="str">
        <f>IF(G413="","",IF(G413="","",(VLOOKUP(G413,Listes!$C$37:$D$41,2,FALSE))))</f>
        <v/>
      </c>
      <c r="J413" s="39" t="str">
        <f>IF($G413="","",IF($C413=Listes!$B$38,IF('Frais Forfaitaires'!$E413&lt;=Listes!$B$59,('Frais Forfaitaires'!$E413*(VLOOKUP('Frais Forfaitaires'!$D413,Listes!$A$60:$E$66,2,FALSE))),IF('Frais Forfaitaires'!$E413&gt;Listes!$E$59,('Frais Forfaitaires'!$E413*(VLOOKUP('Frais Forfaitaires'!$D413,Listes!$A$60:$E$66,5,FALSE))),('Frais Forfaitaires'!$E413*(VLOOKUP('Frais Forfaitaires'!$D413,Listes!$A$60:$E$66,3,FALSE)))+(VLOOKUP('Frais Forfaitaires'!$D413,Listes!$A$60:$E$66,4,FALSE))))))</f>
        <v/>
      </c>
      <c r="K413" s="39" t="str">
        <f>IF($G413="","",IF($C413=Listes!$B$37,IF('Frais Forfaitaires'!$E413&lt;=Listes!$B$48,('Frais Forfaitaires'!$E413*(VLOOKUP('Frais Forfaitaires'!$D413,Listes!$A$49:$E$55,2,FALSE))),IF('Frais Forfaitaires'!$E413&gt;Listes!$D$48,('Frais Forfaitaires'!$E413*(VLOOKUP('Frais Forfaitaires'!$D413,Listes!$A$49:$E$55,5,FALSE))),('Frais Forfaitaires'!$E413*(VLOOKUP('Frais Forfaitaires'!$D413,Listes!$A$49:$E$55,3,FALSE)))+(VLOOKUP('Frais Forfaitaires'!$D413,Listes!$A$49:$E$55,4,FALSE))))))</f>
        <v/>
      </c>
      <c r="L413" s="39" t="str">
        <f>IF($G413="","",IF($C413=Listes!$B$40,Listes!$I$37,IF($C413=Listes!$B$41,(VLOOKUP('Frais Forfaitaires'!$F413,Listes!$E$37:$F$42,2,FALSE)),IF($C413=Listes!$B$39,IF('Frais Forfaitaires'!$E413&lt;=Listes!$A$70,'Frais Forfaitaires'!$E413*Listes!$A$71,IF('Frais Forfaitaires'!$E413&gt;Listes!$D$70,'Frais Forfaitaires'!$E413*Listes!$D$71,(('Frais Forfaitaires'!$E413*Listes!$B$71)+Listes!$C$71)))))))</f>
        <v/>
      </c>
      <c r="M413" s="40" t="str">
        <f t="shared" si="14"/>
        <v/>
      </c>
      <c r="N413" s="125"/>
    </row>
    <row r="414" spans="1:14" ht="20.100000000000001" customHeight="1" x14ac:dyDescent="0.25">
      <c r="A414" s="27">
        <v>409</v>
      </c>
      <c r="B414" s="118"/>
      <c r="C414" s="118"/>
      <c r="D414" s="118"/>
      <c r="E414" s="118"/>
      <c r="F414" s="118"/>
      <c r="G414" s="50" t="str">
        <f>IF(C414="","",IF(C414="","",(VLOOKUP(C414,Listes!$B$37:$C$41,2,FALSE))))</f>
        <v/>
      </c>
      <c r="H414" s="118" t="str">
        <f t="shared" si="13"/>
        <v/>
      </c>
      <c r="I414" s="40" t="str">
        <f>IF(G414="","",IF(G414="","",(VLOOKUP(G414,Listes!$C$37:$D$41,2,FALSE))))</f>
        <v/>
      </c>
      <c r="J414" s="39" t="str">
        <f>IF($G414="","",IF($C414=Listes!$B$38,IF('Frais Forfaitaires'!$E414&lt;=Listes!$B$59,('Frais Forfaitaires'!$E414*(VLOOKUP('Frais Forfaitaires'!$D414,Listes!$A$60:$E$66,2,FALSE))),IF('Frais Forfaitaires'!$E414&gt;Listes!$E$59,('Frais Forfaitaires'!$E414*(VLOOKUP('Frais Forfaitaires'!$D414,Listes!$A$60:$E$66,5,FALSE))),('Frais Forfaitaires'!$E414*(VLOOKUP('Frais Forfaitaires'!$D414,Listes!$A$60:$E$66,3,FALSE)))+(VLOOKUP('Frais Forfaitaires'!$D414,Listes!$A$60:$E$66,4,FALSE))))))</f>
        <v/>
      </c>
      <c r="K414" s="39" t="str">
        <f>IF($G414="","",IF($C414=Listes!$B$37,IF('Frais Forfaitaires'!$E414&lt;=Listes!$B$48,('Frais Forfaitaires'!$E414*(VLOOKUP('Frais Forfaitaires'!$D414,Listes!$A$49:$E$55,2,FALSE))),IF('Frais Forfaitaires'!$E414&gt;Listes!$D$48,('Frais Forfaitaires'!$E414*(VLOOKUP('Frais Forfaitaires'!$D414,Listes!$A$49:$E$55,5,FALSE))),('Frais Forfaitaires'!$E414*(VLOOKUP('Frais Forfaitaires'!$D414,Listes!$A$49:$E$55,3,FALSE)))+(VLOOKUP('Frais Forfaitaires'!$D414,Listes!$A$49:$E$55,4,FALSE))))))</f>
        <v/>
      </c>
      <c r="L414" s="39" t="str">
        <f>IF($G414="","",IF($C414=Listes!$B$40,Listes!$I$37,IF($C414=Listes!$B$41,(VLOOKUP('Frais Forfaitaires'!$F414,Listes!$E$37:$F$42,2,FALSE)),IF($C414=Listes!$B$39,IF('Frais Forfaitaires'!$E414&lt;=Listes!$A$70,'Frais Forfaitaires'!$E414*Listes!$A$71,IF('Frais Forfaitaires'!$E414&gt;Listes!$D$70,'Frais Forfaitaires'!$E414*Listes!$D$71,(('Frais Forfaitaires'!$E414*Listes!$B$71)+Listes!$C$71)))))))</f>
        <v/>
      </c>
      <c r="M414" s="40" t="str">
        <f t="shared" si="14"/>
        <v/>
      </c>
      <c r="N414" s="125"/>
    </row>
    <row r="415" spans="1:14" ht="20.100000000000001" customHeight="1" x14ac:dyDescent="0.25">
      <c r="A415" s="27">
        <v>410</v>
      </c>
      <c r="B415" s="118"/>
      <c r="C415" s="118"/>
      <c r="D415" s="118"/>
      <c r="E415" s="118"/>
      <c r="F415" s="118"/>
      <c r="G415" s="50" t="str">
        <f>IF(C415="","",IF(C415="","",(VLOOKUP(C415,Listes!$B$37:$C$41,2,FALSE))))</f>
        <v/>
      </c>
      <c r="H415" s="118" t="str">
        <f t="shared" si="13"/>
        <v/>
      </c>
      <c r="I415" s="40" t="str">
        <f>IF(G415="","",IF(G415="","",(VLOOKUP(G415,Listes!$C$37:$D$41,2,FALSE))))</f>
        <v/>
      </c>
      <c r="J415" s="39" t="str">
        <f>IF($G415="","",IF($C415=Listes!$B$38,IF('Frais Forfaitaires'!$E415&lt;=Listes!$B$59,('Frais Forfaitaires'!$E415*(VLOOKUP('Frais Forfaitaires'!$D415,Listes!$A$60:$E$66,2,FALSE))),IF('Frais Forfaitaires'!$E415&gt;Listes!$E$59,('Frais Forfaitaires'!$E415*(VLOOKUP('Frais Forfaitaires'!$D415,Listes!$A$60:$E$66,5,FALSE))),('Frais Forfaitaires'!$E415*(VLOOKUP('Frais Forfaitaires'!$D415,Listes!$A$60:$E$66,3,FALSE)))+(VLOOKUP('Frais Forfaitaires'!$D415,Listes!$A$60:$E$66,4,FALSE))))))</f>
        <v/>
      </c>
      <c r="K415" s="39" t="str">
        <f>IF($G415="","",IF($C415=Listes!$B$37,IF('Frais Forfaitaires'!$E415&lt;=Listes!$B$48,('Frais Forfaitaires'!$E415*(VLOOKUP('Frais Forfaitaires'!$D415,Listes!$A$49:$E$55,2,FALSE))),IF('Frais Forfaitaires'!$E415&gt;Listes!$D$48,('Frais Forfaitaires'!$E415*(VLOOKUP('Frais Forfaitaires'!$D415,Listes!$A$49:$E$55,5,FALSE))),('Frais Forfaitaires'!$E415*(VLOOKUP('Frais Forfaitaires'!$D415,Listes!$A$49:$E$55,3,FALSE)))+(VLOOKUP('Frais Forfaitaires'!$D415,Listes!$A$49:$E$55,4,FALSE))))))</f>
        <v/>
      </c>
      <c r="L415" s="39" t="str">
        <f>IF($G415="","",IF($C415=Listes!$B$40,Listes!$I$37,IF($C415=Listes!$B$41,(VLOOKUP('Frais Forfaitaires'!$F415,Listes!$E$37:$F$42,2,FALSE)),IF($C415=Listes!$B$39,IF('Frais Forfaitaires'!$E415&lt;=Listes!$A$70,'Frais Forfaitaires'!$E415*Listes!$A$71,IF('Frais Forfaitaires'!$E415&gt;Listes!$D$70,'Frais Forfaitaires'!$E415*Listes!$D$71,(('Frais Forfaitaires'!$E415*Listes!$B$71)+Listes!$C$71)))))))</f>
        <v/>
      </c>
      <c r="M415" s="40" t="str">
        <f t="shared" si="14"/>
        <v/>
      </c>
      <c r="N415" s="125"/>
    </row>
    <row r="416" spans="1:14" ht="20.100000000000001" customHeight="1" x14ac:dyDescent="0.25">
      <c r="A416" s="27">
        <v>411</v>
      </c>
      <c r="B416" s="118"/>
      <c r="C416" s="118"/>
      <c r="D416" s="118"/>
      <c r="E416" s="118"/>
      <c r="F416" s="118"/>
      <c r="G416" s="50" t="str">
        <f>IF(C416="","",IF(C416="","",(VLOOKUP(C416,Listes!$B$37:$C$41,2,FALSE))))</f>
        <v/>
      </c>
      <c r="H416" s="118" t="str">
        <f t="shared" si="13"/>
        <v/>
      </c>
      <c r="I416" s="40" t="str">
        <f>IF(G416="","",IF(G416="","",(VLOOKUP(G416,Listes!$C$37:$D$41,2,FALSE))))</f>
        <v/>
      </c>
      <c r="J416" s="39" t="str">
        <f>IF($G416="","",IF($C416=Listes!$B$38,IF('Frais Forfaitaires'!$E416&lt;=Listes!$B$59,('Frais Forfaitaires'!$E416*(VLOOKUP('Frais Forfaitaires'!$D416,Listes!$A$60:$E$66,2,FALSE))),IF('Frais Forfaitaires'!$E416&gt;Listes!$E$59,('Frais Forfaitaires'!$E416*(VLOOKUP('Frais Forfaitaires'!$D416,Listes!$A$60:$E$66,5,FALSE))),('Frais Forfaitaires'!$E416*(VLOOKUP('Frais Forfaitaires'!$D416,Listes!$A$60:$E$66,3,FALSE)))+(VLOOKUP('Frais Forfaitaires'!$D416,Listes!$A$60:$E$66,4,FALSE))))))</f>
        <v/>
      </c>
      <c r="K416" s="39" t="str">
        <f>IF($G416="","",IF($C416=Listes!$B$37,IF('Frais Forfaitaires'!$E416&lt;=Listes!$B$48,('Frais Forfaitaires'!$E416*(VLOOKUP('Frais Forfaitaires'!$D416,Listes!$A$49:$E$55,2,FALSE))),IF('Frais Forfaitaires'!$E416&gt;Listes!$D$48,('Frais Forfaitaires'!$E416*(VLOOKUP('Frais Forfaitaires'!$D416,Listes!$A$49:$E$55,5,FALSE))),('Frais Forfaitaires'!$E416*(VLOOKUP('Frais Forfaitaires'!$D416,Listes!$A$49:$E$55,3,FALSE)))+(VLOOKUP('Frais Forfaitaires'!$D416,Listes!$A$49:$E$55,4,FALSE))))))</f>
        <v/>
      </c>
      <c r="L416" s="39" t="str">
        <f>IF($G416="","",IF($C416=Listes!$B$40,Listes!$I$37,IF($C416=Listes!$B$41,(VLOOKUP('Frais Forfaitaires'!$F416,Listes!$E$37:$F$42,2,FALSE)),IF($C416=Listes!$B$39,IF('Frais Forfaitaires'!$E416&lt;=Listes!$A$70,'Frais Forfaitaires'!$E416*Listes!$A$71,IF('Frais Forfaitaires'!$E416&gt;Listes!$D$70,'Frais Forfaitaires'!$E416*Listes!$D$71,(('Frais Forfaitaires'!$E416*Listes!$B$71)+Listes!$C$71)))))))</f>
        <v/>
      </c>
      <c r="M416" s="40" t="str">
        <f t="shared" si="14"/>
        <v/>
      </c>
      <c r="N416" s="125"/>
    </row>
    <row r="417" spans="1:14" ht="20.100000000000001" customHeight="1" x14ac:dyDescent="0.25">
      <c r="A417" s="27">
        <v>412</v>
      </c>
      <c r="B417" s="118"/>
      <c r="C417" s="118"/>
      <c r="D417" s="118"/>
      <c r="E417" s="118"/>
      <c r="F417" s="118"/>
      <c r="G417" s="50" t="str">
        <f>IF(C417="","",IF(C417="","",(VLOOKUP(C417,Listes!$B$37:$C$41,2,FALSE))))</f>
        <v/>
      </c>
      <c r="H417" s="118" t="str">
        <f t="shared" si="13"/>
        <v/>
      </c>
      <c r="I417" s="40" t="str">
        <f>IF(G417="","",IF(G417="","",(VLOOKUP(G417,Listes!$C$37:$D$41,2,FALSE))))</f>
        <v/>
      </c>
      <c r="J417" s="39" t="str">
        <f>IF($G417="","",IF($C417=Listes!$B$38,IF('Frais Forfaitaires'!$E417&lt;=Listes!$B$59,('Frais Forfaitaires'!$E417*(VLOOKUP('Frais Forfaitaires'!$D417,Listes!$A$60:$E$66,2,FALSE))),IF('Frais Forfaitaires'!$E417&gt;Listes!$E$59,('Frais Forfaitaires'!$E417*(VLOOKUP('Frais Forfaitaires'!$D417,Listes!$A$60:$E$66,5,FALSE))),('Frais Forfaitaires'!$E417*(VLOOKUP('Frais Forfaitaires'!$D417,Listes!$A$60:$E$66,3,FALSE)))+(VLOOKUP('Frais Forfaitaires'!$D417,Listes!$A$60:$E$66,4,FALSE))))))</f>
        <v/>
      </c>
      <c r="K417" s="39" t="str">
        <f>IF($G417="","",IF($C417=Listes!$B$37,IF('Frais Forfaitaires'!$E417&lt;=Listes!$B$48,('Frais Forfaitaires'!$E417*(VLOOKUP('Frais Forfaitaires'!$D417,Listes!$A$49:$E$55,2,FALSE))),IF('Frais Forfaitaires'!$E417&gt;Listes!$D$48,('Frais Forfaitaires'!$E417*(VLOOKUP('Frais Forfaitaires'!$D417,Listes!$A$49:$E$55,5,FALSE))),('Frais Forfaitaires'!$E417*(VLOOKUP('Frais Forfaitaires'!$D417,Listes!$A$49:$E$55,3,FALSE)))+(VLOOKUP('Frais Forfaitaires'!$D417,Listes!$A$49:$E$55,4,FALSE))))))</f>
        <v/>
      </c>
      <c r="L417" s="39" t="str">
        <f>IF($G417="","",IF($C417=Listes!$B$40,Listes!$I$37,IF($C417=Listes!$B$41,(VLOOKUP('Frais Forfaitaires'!$F417,Listes!$E$37:$F$42,2,FALSE)),IF($C417=Listes!$B$39,IF('Frais Forfaitaires'!$E417&lt;=Listes!$A$70,'Frais Forfaitaires'!$E417*Listes!$A$71,IF('Frais Forfaitaires'!$E417&gt;Listes!$D$70,'Frais Forfaitaires'!$E417*Listes!$D$71,(('Frais Forfaitaires'!$E417*Listes!$B$71)+Listes!$C$71)))))))</f>
        <v/>
      </c>
      <c r="M417" s="40" t="str">
        <f t="shared" si="14"/>
        <v/>
      </c>
      <c r="N417" s="125"/>
    </row>
    <row r="418" spans="1:14" ht="20.100000000000001" customHeight="1" x14ac:dyDescent="0.25">
      <c r="A418" s="27">
        <v>413</v>
      </c>
      <c r="B418" s="118"/>
      <c r="C418" s="118"/>
      <c r="D418" s="118"/>
      <c r="E418" s="118"/>
      <c r="F418" s="118"/>
      <c r="G418" s="50" t="str">
        <f>IF(C418="","",IF(C418="","",(VLOOKUP(C418,Listes!$B$37:$C$41,2,FALSE))))</f>
        <v/>
      </c>
      <c r="H418" s="118" t="str">
        <f t="shared" si="13"/>
        <v/>
      </c>
      <c r="I418" s="40" t="str">
        <f>IF(G418="","",IF(G418="","",(VLOOKUP(G418,Listes!$C$37:$D$41,2,FALSE))))</f>
        <v/>
      </c>
      <c r="J418" s="39" t="str">
        <f>IF($G418="","",IF($C418=Listes!$B$38,IF('Frais Forfaitaires'!$E418&lt;=Listes!$B$59,('Frais Forfaitaires'!$E418*(VLOOKUP('Frais Forfaitaires'!$D418,Listes!$A$60:$E$66,2,FALSE))),IF('Frais Forfaitaires'!$E418&gt;Listes!$E$59,('Frais Forfaitaires'!$E418*(VLOOKUP('Frais Forfaitaires'!$D418,Listes!$A$60:$E$66,5,FALSE))),('Frais Forfaitaires'!$E418*(VLOOKUP('Frais Forfaitaires'!$D418,Listes!$A$60:$E$66,3,FALSE)))+(VLOOKUP('Frais Forfaitaires'!$D418,Listes!$A$60:$E$66,4,FALSE))))))</f>
        <v/>
      </c>
      <c r="K418" s="39" t="str">
        <f>IF($G418="","",IF($C418=Listes!$B$37,IF('Frais Forfaitaires'!$E418&lt;=Listes!$B$48,('Frais Forfaitaires'!$E418*(VLOOKUP('Frais Forfaitaires'!$D418,Listes!$A$49:$E$55,2,FALSE))),IF('Frais Forfaitaires'!$E418&gt;Listes!$D$48,('Frais Forfaitaires'!$E418*(VLOOKUP('Frais Forfaitaires'!$D418,Listes!$A$49:$E$55,5,FALSE))),('Frais Forfaitaires'!$E418*(VLOOKUP('Frais Forfaitaires'!$D418,Listes!$A$49:$E$55,3,FALSE)))+(VLOOKUP('Frais Forfaitaires'!$D418,Listes!$A$49:$E$55,4,FALSE))))))</f>
        <v/>
      </c>
      <c r="L418" s="39" t="str">
        <f>IF($G418="","",IF($C418=Listes!$B$40,Listes!$I$37,IF($C418=Listes!$B$41,(VLOOKUP('Frais Forfaitaires'!$F418,Listes!$E$37:$F$42,2,FALSE)),IF($C418=Listes!$B$39,IF('Frais Forfaitaires'!$E418&lt;=Listes!$A$70,'Frais Forfaitaires'!$E418*Listes!$A$71,IF('Frais Forfaitaires'!$E418&gt;Listes!$D$70,'Frais Forfaitaires'!$E418*Listes!$D$71,(('Frais Forfaitaires'!$E418*Listes!$B$71)+Listes!$C$71)))))))</f>
        <v/>
      </c>
      <c r="M418" s="40" t="str">
        <f t="shared" si="14"/>
        <v/>
      </c>
      <c r="N418" s="125"/>
    </row>
    <row r="419" spans="1:14" ht="20.100000000000001" customHeight="1" x14ac:dyDescent="0.25">
      <c r="A419" s="27">
        <v>414</v>
      </c>
      <c r="B419" s="118"/>
      <c r="C419" s="118"/>
      <c r="D419" s="118"/>
      <c r="E419" s="118"/>
      <c r="F419" s="118"/>
      <c r="G419" s="50" t="str">
        <f>IF(C419="","",IF(C419="","",(VLOOKUP(C419,Listes!$B$37:$C$41,2,FALSE))))</f>
        <v/>
      </c>
      <c r="H419" s="118" t="str">
        <f t="shared" si="13"/>
        <v/>
      </c>
      <c r="I419" s="40" t="str">
        <f>IF(G419="","",IF(G419="","",(VLOOKUP(G419,Listes!$C$37:$D$41,2,FALSE))))</f>
        <v/>
      </c>
      <c r="J419" s="39" t="str">
        <f>IF($G419="","",IF($C419=Listes!$B$38,IF('Frais Forfaitaires'!$E419&lt;=Listes!$B$59,('Frais Forfaitaires'!$E419*(VLOOKUP('Frais Forfaitaires'!$D419,Listes!$A$60:$E$66,2,FALSE))),IF('Frais Forfaitaires'!$E419&gt;Listes!$E$59,('Frais Forfaitaires'!$E419*(VLOOKUP('Frais Forfaitaires'!$D419,Listes!$A$60:$E$66,5,FALSE))),('Frais Forfaitaires'!$E419*(VLOOKUP('Frais Forfaitaires'!$D419,Listes!$A$60:$E$66,3,FALSE)))+(VLOOKUP('Frais Forfaitaires'!$D419,Listes!$A$60:$E$66,4,FALSE))))))</f>
        <v/>
      </c>
      <c r="K419" s="39" t="str">
        <f>IF($G419="","",IF($C419=Listes!$B$37,IF('Frais Forfaitaires'!$E419&lt;=Listes!$B$48,('Frais Forfaitaires'!$E419*(VLOOKUP('Frais Forfaitaires'!$D419,Listes!$A$49:$E$55,2,FALSE))),IF('Frais Forfaitaires'!$E419&gt;Listes!$D$48,('Frais Forfaitaires'!$E419*(VLOOKUP('Frais Forfaitaires'!$D419,Listes!$A$49:$E$55,5,FALSE))),('Frais Forfaitaires'!$E419*(VLOOKUP('Frais Forfaitaires'!$D419,Listes!$A$49:$E$55,3,FALSE)))+(VLOOKUP('Frais Forfaitaires'!$D419,Listes!$A$49:$E$55,4,FALSE))))))</f>
        <v/>
      </c>
      <c r="L419" s="39" t="str">
        <f>IF($G419="","",IF($C419=Listes!$B$40,Listes!$I$37,IF($C419=Listes!$B$41,(VLOOKUP('Frais Forfaitaires'!$F419,Listes!$E$37:$F$42,2,FALSE)),IF($C419=Listes!$B$39,IF('Frais Forfaitaires'!$E419&lt;=Listes!$A$70,'Frais Forfaitaires'!$E419*Listes!$A$71,IF('Frais Forfaitaires'!$E419&gt;Listes!$D$70,'Frais Forfaitaires'!$E419*Listes!$D$71,(('Frais Forfaitaires'!$E419*Listes!$B$71)+Listes!$C$71)))))))</f>
        <v/>
      </c>
      <c r="M419" s="40" t="str">
        <f t="shared" si="14"/>
        <v/>
      </c>
      <c r="N419" s="125"/>
    </row>
    <row r="420" spans="1:14" ht="20.100000000000001" customHeight="1" x14ac:dyDescent="0.25">
      <c r="A420" s="27">
        <v>415</v>
      </c>
      <c r="B420" s="118"/>
      <c r="C420" s="118"/>
      <c r="D420" s="118"/>
      <c r="E420" s="118"/>
      <c r="F420" s="118"/>
      <c r="G420" s="50" t="str">
        <f>IF(C420="","",IF(C420="","",(VLOOKUP(C420,Listes!$B$37:$C$41,2,FALSE))))</f>
        <v/>
      </c>
      <c r="H420" s="118" t="str">
        <f t="shared" si="13"/>
        <v/>
      </c>
      <c r="I420" s="40" t="str">
        <f>IF(G420="","",IF(G420="","",(VLOOKUP(G420,Listes!$C$37:$D$41,2,FALSE))))</f>
        <v/>
      </c>
      <c r="J420" s="39" t="str">
        <f>IF($G420="","",IF($C420=Listes!$B$38,IF('Frais Forfaitaires'!$E420&lt;=Listes!$B$59,('Frais Forfaitaires'!$E420*(VLOOKUP('Frais Forfaitaires'!$D420,Listes!$A$60:$E$66,2,FALSE))),IF('Frais Forfaitaires'!$E420&gt;Listes!$E$59,('Frais Forfaitaires'!$E420*(VLOOKUP('Frais Forfaitaires'!$D420,Listes!$A$60:$E$66,5,FALSE))),('Frais Forfaitaires'!$E420*(VLOOKUP('Frais Forfaitaires'!$D420,Listes!$A$60:$E$66,3,FALSE)))+(VLOOKUP('Frais Forfaitaires'!$D420,Listes!$A$60:$E$66,4,FALSE))))))</f>
        <v/>
      </c>
      <c r="K420" s="39" t="str">
        <f>IF($G420="","",IF($C420=Listes!$B$37,IF('Frais Forfaitaires'!$E420&lt;=Listes!$B$48,('Frais Forfaitaires'!$E420*(VLOOKUP('Frais Forfaitaires'!$D420,Listes!$A$49:$E$55,2,FALSE))),IF('Frais Forfaitaires'!$E420&gt;Listes!$D$48,('Frais Forfaitaires'!$E420*(VLOOKUP('Frais Forfaitaires'!$D420,Listes!$A$49:$E$55,5,FALSE))),('Frais Forfaitaires'!$E420*(VLOOKUP('Frais Forfaitaires'!$D420,Listes!$A$49:$E$55,3,FALSE)))+(VLOOKUP('Frais Forfaitaires'!$D420,Listes!$A$49:$E$55,4,FALSE))))))</f>
        <v/>
      </c>
      <c r="L420" s="39" t="str">
        <f>IF($G420="","",IF($C420=Listes!$B$40,Listes!$I$37,IF($C420=Listes!$B$41,(VLOOKUP('Frais Forfaitaires'!$F420,Listes!$E$37:$F$42,2,FALSE)),IF($C420=Listes!$B$39,IF('Frais Forfaitaires'!$E420&lt;=Listes!$A$70,'Frais Forfaitaires'!$E420*Listes!$A$71,IF('Frais Forfaitaires'!$E420&gt;Listes!$D$70,'Frais Forfaitaires'!$E420*Listes!$D$71,(('Frais Forfaitaires'!$E420*Listes!$B$71)+Listes!$C$71)))))))</f>
        <v/>
      </c>
      <c r="M420" s="40" t="str">
        <f t="shared" si="14"/>
        <v/>
      </c>
      <c r="N420" s="125"/>
    </row>
    <row r="421" spans="1:14" ht="20.100000000000001" customHeight="1" x14ac:dyDescent="0.25">
      <c r="A421" s="27">
        <v>416</v>
      </c>
      <c r="B421" s="118"/>
      <c r="C421" s="118"/>
      <c r="D421" s="118"/>
      <c r="E421" s="118"/>
      <c r="F421" s="118"/>
      <c r="G421" s="50" t="str">
        <f>IF(C421="","",IF(C421="","",(VLOOKUP(C421,Listes!$B$37:$C$41,2,FALSE))))</f>
        <v/>
      </c>
      <c r="H421" s="118" t="str">
        <f t="shared" si="13"/>
        <v/>
      </c>
      <c r="I421" s="40" t="str">
        <f>IF(G421="","",IF(G421="","",(VLOOKUP(G421,Listes!$C$37:$D$41,2,FALSE))))</f>
        <v/>
      </c>
      <c r="J421" s="39" t="str">
        <f>IF($G421="","",IF($C421=Listes!$B$38,IF('Frais Forfaitaires'!$E421&lt;=Listes!$B$59,('Frais Forfaitaires'!$E421*(VLOOKUP('Frais Forfaitaires'!$D421,Listes!$A$60:$E$66,2,FALSE))),IF('Frais Forfaitaires'!$E421&gt;Listes!$E$59,('Frais Forfaitaires'!$E421*(VLOOKUP('Frais Forfaitaires'!$D421,Listes!$A$60:$E$66,5,FALSE))),('Frais Forfaitaires'!$E421*(VLOOKUP('Frais Forfaitaires'!$D421,Listes!$A$60:$E$66,3,FALSE)))+(VLOOKUP('Frais Forfaitaires'!$D421,Listes!$A$60:$E$66,4,FALSE))))))</f>
        <v/>
      </c>
      <c r="K421" s="39" t="str">
        <f>IF($G421="","",IF($C421=Listes!$B$37,IF('Frais Forfaitaires'!$E421&lt;=Listes!$B$48,('Frais Forfaitaires'!$E421*(VLOOKUP('Frais Forfaitaires'!$D421,Listes!$A$49:$E$55,2,FALSE))),IF('Frais Forfaitaires'!$E421&gt;Listes!$D$48,('Frais Forfaitaires'!$E421*(VLOOKUP('Frais Forfaitaires'!$D421,Listes!$A$49:$E$55,5,FALSE))),('Frais Forfaitaires'!$E421*(VLOOKUP('Frais Forfaitaires'!$D421,Listes!$A$49:$E$55,3,FALSE)))+(VLOOKUP('Frais Forfaitaires'!$D421,Listes!$A$49:$E$55,4,FALSE))))))</f>
        <v/>
      </c>
      <c r="L421" s="39" t="str">
        <f>IF($G421="","",IF($C421=Listes!$B$40,Listes!$I$37,IF($C421=Listes!$B$41,(VLOOKUP('Frais Forfaitaires'!$F421,Listes!$E$37:$F$42,2,FALSE)),IF($C421=Listes!$B$39,IF('Frais Forfaitaires'!$E421&lt;=Listes!$A$70,'Frais Forfaitaires'!$E421*Listes!$A$71,IF('Frais Forfaitaires'!$E421&gt;Listes!$D$70,'Frais Forfaitaires'!$E421*Listes!$D$71,(('Frais Forfaitaires'!$E421*Listes!$B$71)+Listes!$C$71)))))))</f>
        <v/>
      </c>
      <c r="M421" s="40" t="str">
        <f t="shared" si="14"/>
        <v/>
      </c>
      <c r="N421" s="125"/>
    </row>
    <row r="422" spans="1:14" ht="20.100000000000001" customHeight="1" x14ac:dyDescent="0.25">
      <c r="A422" s="27">
        <v>417</v>
      </c>
      <c r="B422" s="118"/>
      <c r="C422" s="118"/>
      <c r="D422" s="118"/>
      <c r="E422" s="118"/>
      <c r="F422" s="118"/>
      <c r="G422" s="50" t="str">
        <f>IF(C422="","",IF(C422="","",(VLOOKUP(C422,Listes!$B$37:$C$41,2,FALSE))))</f>
        <v/>
      </c>
      <c r="H422" s="118" t="str">
        <f t="shared" si="13"/>
        <v/>
      </c>
      <c r="I422" s="40" t="str">
        <f>IF(G422="","",IF(G422="","",(VLOOKUP(G422,Listes!$C$37:$D$41,2,FALSE))))</f>
        <v/>
      </c>
      <c r="J422" s="39" t="str">
        <f>IF($G422="","",IF($C422=Listes!$B$38,IF('Frais Forfaitaires'!$E422&lt;=Listes!$B$59,('Frais Forfaitaires'!$E422*(VLOOKUP('Frais Forfaitaires'!$D422,Listes!$A$60:$E$66,2,FALSE))),IF('Frais Forfaitaires'!$E422&gt;Listes!$E$59,('Frais Forfaitaires'!$E422*(VLOOKUP('Frais Forfaitaires'!$D422,Listes!$A$60:$E$66,5,FALSE))),('Frais Forfaitaires'!$E422*(VLOOKUP('Frais Forfaitaires'!$D422,Listes!$A$60:$E$66,3,FALSE)))+(VLOOKUP('Frais Forfaitaires'!$D422,Listes!$A$60:$E$66,4,FALSE))))))</f>
        <v/>
      </c>
      <c r="K422" s="39" t="str">
        <f>IF($G422="","",IF($C422=Listes!$B$37,IF('Frais Forfaitaires'!$E422&lt;=Listes!$B$48,('Frais Forfaitaires'!$E422*(VLOOKUP('Frais Forfaitaires'!$D422,Listes!$A$49:$E$55,2,FALSE))),IF('Frais Forfaitaires'!$E422&gt;Listes!$D$48,('Frais Forfaitaires'!$E422*(VLOOKUP('Frais Forfaitaires'!$D422,Listes!$A$49:$E$55,5,FALSE))),('Frais Forfaitaires'!$E422*(VLOOKUP('Frais Forfaitaires'!$D422,Listes!$A$49:$E$55,3,FALSE)))+(VLOOKUP('Frais Forfaitaires'!$D422,Listes!$A$49:$E$55,4,FALSE))))))</f>
        <v/>
      </c>
      <c r="L422" s="39" t="str">
        <f>IF($G422="","",IF($C422=Listes!$B$40,Listes!$I$37,IF($C422=Listes!$B$41,(VLOOKUP('Frais Forfaitaires'!$F422,Listes!$E$37:$F$42,2,FALSE)),IF($C422=Listes!$B$39,IF('Frais Forfaitaires'!$E422&lt;=Listes!$A$70,'Frais Forfaitaires'!$E422*Listes!$A$71,IF('Frais Forfaitaires'!$E422&gt;Listes!$D$70,'Frais Forfaitaires'!$E422*Listes!$D$71,(('Frais Forfaitaires'!$E422*Listes!$B$71)+Listes!$C$71)))))))</f>
        <v/>
      </c>
      <c r="M422" s="40" t="str">
        <f t="shared" si="14"/>
        <v/>
      </c>
      <c r="N422" s="125"/>
    </row>
    <row r="423" spans="1:14" ht="20.100000000000001" customHeight="1" x14ac:dyDescent="0.25">
      <c r="A423" s="27">
        <v>418</v>
      </c>
      <c r="B423" s="118"/>
      <c r="C423" s="118"/>
      <c r="D423" s="118"/>
      <c r="E423" s="118"/>
      <c r="F423" s="118"/>
      <c r="G423" s="50" t="str">
        <f>IF(C423="","",IF(C423="","",(VLOOKUP(C423,Listes!$B$37:$C$41,2,FALSE))))</f>
        <v/>
      </c>
      <c r="H423" s="118" t="str">
        <f t="shared" si="13"/>
        <v/>
      </c>
      <c r="I423" s="40" t="str">
        <f>IF(G423="","",IF(G423="","",(VLOOKUP(G423,Listes!$C$37:$D$41,2,FALSE))))</f>
        <v/>
      </c>
      <c r="J423" s="39" t="str">
        <f>IF($G423="","",IF($C423=Listes!$B$38,IF('Frais Forfaitaires'!$E423&lt;=Listes!$B$59,('Frais Forfaitaires'!$E423*(VLOOKUP('Frais Forfaitaires'!$D423,Listes!$A$60:$E$66,2,FALSE))),IF('Frais Forfaitaires'!$E423&gt;Listes!$E$59,('Frais Forfaitaires'!$E423*(VLOOKUP('Frais Forfaitaires'!$D423,Listes!$A$60:$E$66,5,FALSE))),('Frais Forfaitaires'!$E423*(VLOOKUP('Frais Forfaitaires'!$D423,Listes!$A$60:$E$66,3,FALSE)))+(VLOOKUP('Frais Forfaitaires'!$D423,Listes!$A$60:$E$66,4,FALSE))))))</f>
        <v/>
      </c>
      <c r="K423" s="39" t="str">
        <f>IF($G423="","",IF($C423=Listes!$B$37,IF('Frais Forfaitaires'!$E423&lt;=Listes!$B$48,('Frais Forfaitaires'!$E423*(VLOOKUP('Frais Forfaitaires'!$D423,Listes!$A$49:$E$55,2,FALSE))),IF('Frais Forfaitaires'!$E423&gt;Listes!$D$48,('Frais Forfaitaires'!$E423*(VLOOKUP('Frais Forfaitaires'!$D423,Listes!$A$49:$E$55,5,FALSE))),('Frais Forfaitaires'!$E423*(VLOOKUP('Frais Forfaitaires'!$D423,Listes!$A$49:$E$55,3,FALSE)))+(VLOOKUP('Frais Forfaitaires'!$D423,Listes!$A$49:$E$55,4,FALSE))))))</f>
        <v/>
      </c>
      <c r="L423" s="39" t="str">
        <f>IF($G423="","",IF($C423=Listes!$B$40,Listes!$I$37,IF($C423=Listes!$B$41,(VLOOKUP('Frais Forfaitaires'!$F423,Listes!$E$37:$F$42,2,FALSE)),IF($C423=Listes!$B$39,IF('Frais Forfaitaires'!$E423&lt;=Listes!$A$70,'Frais Forfaitaires'!$E423*Listes!$A$71,IF('Frais Forfaitaires'!$E423&gt;Listes!$D$70,'Frais Forfaitaires'!$E423*Listes!$D$71,(('Frais Forfaitaires'!$E423*Listes!$B$71)+Listes!$C$71)))))))</f>
        <v/>
      </c>
      <c r="M423" s="40" t="str">
        <f t="shared" si="14"/>
        <v/>
      </c>
      <c r="N423" s="125"/>
    </row>
    <row r="424" spans="1:14" ht="20.100000000000001" customHeight="1" x14ac:dyDescent="0.25">
      <c r="A424" s="27">
        <v>419</v>
      </c>
      <c r="B424" s="118"/>
      <c r="C424" s="118"/>
      <c r="D424" s="118"/>
      <c r="E424" s="118"/>
      <c r="F424" s="118"/>
      <c r="G424" s="50" t="str">
        <f>IF(C424="","",IF(C424="","",(VLOOKUP(C424,Listes!$B$37:$C$41,2,FALSE))))</f>
        <v/>
      </c>
      <c r="H424" s="118" t="str">
        <f t="shared" si="13"/>
        <v/>
      </c>
      <c r="I424" s="40" t="str">
        <f>IF(G424="","",IF(G424="","",(VLOOKUP(G424,Listes!$C$37:$D$41,2,FALSE))))</f>
        <v/>
      </c>
      <c r="J424" s="39" t="str">
        <f>IF($G424="","",IF($C424=Listes!$B$38,IF('Frais Forfaitaires'!$E424&lt;=Listes!$B$59,('Frais Forfaitaires'!$E424*(VLOOKUP('Frais Forfaitaires'!$D424,Listes!$A$60:$E$66,2,FALSE))),IF('Frais Forfaitaires'!$E424&gt;Listes!$E$59,('Frais Forfaitaires'!$E424*(VLOOKUP('Frais Forfaitaires'!$D424,Listes!$A$60:$E$66,5,FALSE))),('Frais Forfaitaires'!$E424*(VLOOKUP('Frais Forfaitaires'!$D424,Listes!$A$60:$E$66,3,FALSE)))+(VLOOKUP('Frais Forfaitaires'!$D424,Listes!$A$60:$E$66,4,FALSE))))))</f>
        <v/>
      </c>
      <c r="K424" s="39" t="str">
        <f>IF($G424="","",IF($C424=Listes!$B$37,IF('Frais Forfaitaires'!$E424&lt;=Listes!$B$48,('Frais Forfaitaires'!$E424*(VLOOKUP('Frais Forfaitaires'!$D424,Listes!$A$49:$E$55,2,FALSE))),IF('Frais Forfaitaires'!$E424&gt;Listes!$D$48,('Frais Forfaitaires'!$E424*(VLOOKUP('Frais Forfaitaires'!$D424,Listes!$A$49:$E$55,5,FALSE))),('Frais Forfaitaires'!$E424*(VLOOKUP('Frais Forfaitaires'!$D424,Listes!$A$49:$E$55,3,FALSE)))+(VLOOKUP('Frais Forfaitaires'!$D424,Listes!$A$49:$E$55,4,FALSE))))))</f>
        <v/>
      </c>
      <c r="L424" s="39" t="str">
        <f>IF($G424="","",IF($C424=Listes!$B$40,Listes!$I$37,IF($C424=Listes!$B$41,(VLOOKUP('Frais Forfaitaires'!$F424,Listes!$E$37:$F$42,2,FALSE)),IF($C424=Listes!$B$39,IF('Frais Forfaitaires'!$E424&lt;=Listes!$A$70,'Frais Forfaitaires'!$E424*Listes!$A$71,IF('Frais Forfaitaires'!$E424&gt;Listes!$D$70,'Frais Forfaitaires'!$E424*Listes!$D$71,(('Frais Forfaitaires'!$E424*Listes!$B$71)+Listes!$C$71)))))))</f>
        <v/>
      </c>
      <c r="M424" s="40" t="str">
        <f t="shared" si="14"/>
        <v/>
      </c>
      <c r="N424" s="125"/>
    </row>
    <row r="425" spans="1:14" ht="20.100000000000001" customHeight="1" x14ac:dyDescent="0.25">
      <c r="A425" s="27">
        <v>420</v>
      </c>
      <c r="B425" s="118"/>
      <c r="C425" s="118"/>
      <c r="D425" s="118"/>
      <c r="E425" s="118"/>
      <c r="F425" s="118"/>
      <c r="G425" s="50" t="str">
        <f>IF(C425="","",IF(C425="","",(VLOOKUP(C425,Listes!$B$37:$C$41,2,FALSE))))</f>
        <v/>
      </c>
      <c r="H425" s="118" t="str">
        <f t="shared" si="13"/>
        <v/>
      </c>
      <c r="I425" s="40" t="str">
        <f>IF(G425="","",IF(G425="","",(VLOOKUP(G425,Listes!$C$37:$D$41,2,FALSE))))</f>
        <v/>
      </c>
      <c r="J425" s="39" t="str">
        <f>IF($G425="","",IF($C425=Listes!$B$38,IF('Frais Forfaitaires'!$E425&lt;=Listes!$B$59,('Frais Forfaitaires'!$E425*(VLOOKUP('Frais Forfaitaires'!$D425,Listes!$A$60:$E$66,2,FALSE))),IF('Frais Forfaitaires'!$E425&gt;Listes!$E$59,('Frais Forfaitaires'!$E425*(VLOOKUP('Frais Forfaitaires'!$D425,Listes!$A$60:$E$66,5,FALSE))),('Frais Forfaitaires'!$E425*(VLOOKUP('Frais Forfaitaires'!$D425,Listes!$A$60:$E$66,3,FALSE)))+(VLOOKUP('Frais Forfaitaires'!$D425,Listes!$A$60:$E$66,4,FALSE))))))</f>
        <v/>
      </c>
      <c r="K425" s="39" t="str">
        <f>IF($G425="","",IF($C425=Listes!$B$37,IF('Frais Forfaitaires'!$E425&lt;=Listes!$B$48,('Frais Forfaitaires'!$E425*(VLOOKUP('Frais Forfaitaires'!$D425,Listes!$A$49:$E$55,2,FALSE))),IF('Frais Forfaitaires'!$E425&gt;Listes!$D$48,('Frais Forfaitaires'!$E425*(VLOOKUP('Frais Forfaitaires'!$D425,Listes!$A$49:$E$55,5,FALSE))),('Frais Forfaitaires'!$E425*(VLOOKUP('Frais Forfaitaires'!$D425,Listes!$A$49:$E$55,3,FALSE)))+(VLOOKUP('Frais Forfaitaires'!$D425,Listes!$A$49:$E$55,4,FALSE))))))</f>
        <v/>
      </c>
      <c r="L425" s="39" t="str">
        <f>IF($G425="","",IF($C425=Listes!$B$40,Listes!$I$37,IF($C425=Listes!$B$41,(VLOOKUP('Frais Forfaitaires'!$F425,Listes!$E$37:$F$42,2,FALSE)),IF($C425=Listes!$B$39,IF('Frais Forfaitaires'!$E425&lt;=Listes!$A$70,'Frais Forfaitaires'!$E425*Listes!$A$71,IF('Frais Forfaitaires'!$E425&gt;Listes!$D$70,'Frais Forfaitaires'!$E425*Listes!$D$71,(('Frais Forfaitaires'!$E425*Listes!$B$71)+Listes!$C$71)))))))</f>
        <v/>
      </c>
      <c r="M425" s="40" t="str">
        <f t="shared" si="14"/>
        <v/>
      </c>
      <c r="N425" s="125"/>
    </row>
    <row r="426" spans="1:14" ht="20.100000000000001" customHeight="1" x14ac:dyDescent="0.25">
      <c r="A426" s="27">
        <v>421</v>
      </c>
      <c r="B426" s="118"/>
      <c r="C426" s="118"/>
      <c r="D426" s="118"/>
      <c r="E426" s="118"/>
      <c r="F426" s="118"/>
      <c r="G426" s="50" t="str">
        <f>IF(C426="","",IF(C426="","",(VLOOKUP(C426,Listes!$B$37:$C$41,2,FALSE))))</f>
        <v/>
      </c>
      <c r="H426" s="118" t="str">
        <f t="shared" si="13"/>
        <v/>
      </c>
      <c r="I426" s="40" t="str">
        <f>IF(G426="","",IF(G426="","",(VLOOKUP(G426,Listes!$C$37:$D$41,2,FALSE))))</f>
        <v/>
      </c>
      <c r="J426" s="39" t="str">
        <f>IF($G426="","",IF($C426=Listes!$B$38,IF('Frais Forfaitaires'!$E426&lt;=Listes!$B$59,('Frais Forfaitaires'!$E426*(VLOOKUP('Frais Forfaitaires'!$D426,Listes!$A$60:$E$66,2,FALSE))),IF('Frais Forfaitaires'!$E426&gt;Listes!$E$59,('Frais Forfaitaires'!$E426*(VLOOKUP('Frais Forfaitaires'!$D426,Listes!$A$60:$E$66,5,FALSE))),('Frais Forfaitaires'!$E426*(VLOOKUP('Frais Forfaitaires'!$D426,Listes!$A$60:$E$66,3,FALSE)))+(VLOOKUP('Frais Forfaitaires'!$D426,Listes!$A$60:$E$66,4,FALSE))))))</f>
        <v/>
      </c>
      <c r="K426" s="39" t="str">
        <f>IF($G426="","",IF($C426=Listes!$B$37,IF('Frais Forfaitaires'!$E426&lt;=Listes!$B$48,('Frais Forfaitaires'!$E426*(VLOOKUP('Frais Forfaitaires'!$D426,Listes!$A$49:$E$55,2,FALSE))),IF('Frais Forfaitaires'!$E426&gt;Listes!$D$48,('Frais Forfaitaires'!$E426*(VLOOKUP('Frais Forfaitaires'!$D426,Listes!$A$49:$E$55,5,FALSE))),('Frais Forfaitaires'!$E426*(VLOOKUP('Frais Forfaitaires'!$D426,Listes!$A$49:$E$55,3,FALSE)))+(VLOOKUP('Frais Forfaitaires'!$D426,Listes!$A$49:$E$55,4,FALSE))))))</f>
        <v/>
      </c>
      <c r="L426" s="39" t="str">
        <f>IF($G426="","",IF($C426=Listes!$B$40,Listes!$I$37,IF($C426=Listes!$B$41,(VLOOKUP('Frais Forfaitaires'!$F426,Listes!$E$37:$F$42,2,FALSE)),IF($C426=Listes!$B$39,IF('Frais Forfaitaires'!$E426&lt;=Listes!$A$70,'Frais Forfaitaires'!$E426*Listes!$A$71,IF('Frais Forfaitaires'!$E426&gt;Listes!$D$70,'Frais Forfaitaires'!$E426*Listes!$D$71,(('Frais Forfaitaires'!$E426*Listes!$B$71)+Listes!$C$71)))))))</f>
        <v/>
      </c>
      <c r="M426" s="40" t="str">
        <f t="shared" si="14"/>
        <v/>
      </c>
      <c r="N426" s="125"/>
    </row>
    <row r="427" spans="1:14" ht="20.100000000000001" customHeight="1" x14ac:dyDescent="0.25">
      <c r="A427" s="27">
        <v>422</v>
      </c>
      <c r="B427" s="118"/>
      <c r="C427" s="118"/>
      <c r="D427" s="118"/>
      <c r="E427" s="118"/>
      <c r="F427" s="118"/>
      <c r="G427" s="50" t="str">
        <f>IF(C427="","",IF(C427="","",(VLOOKUP(C427,Listes!$B$37:$C$41,2,FALSE))))</f>
        <v/>
      </c>
      <c r="H427" s="118" t="str">
        <f t="shared" si="13"/>
        <v/>
      </c>
      <c r="I427" s="40" t="str">
        <f>IF(G427="","",IF(G427="","",(VLOOKUP(G427,Listes!$C$37:$D$41,2,FALSE))))</f>
        <v/>
      </c>
      <c r="J427" s="39" t="str">
        <f>IF($G427="","",IF($C427=Listes!$B$38,IF('Frais Forfaitaires'!$E427&lt;=Listes!$B$59,('Frais Forfaitaires'!$E427*(VLOOKUP('Frais Forfaitaires'!$D427,Listes!$A$60:$E$66,2,FALSE))),IF('Frais Forfaitaires'!$E427&gt;Listes!$E$59,('Frais Forfaitaires'!$E427*(VLOOKUP('Frais Forfaitaires'!$D427,Listes!$A$60:$E$66,5,FALSE))),('Frais Forfaitaires'!$E427*(VLOOKUP('Frais Forfaitaires'!$D427,Listes!$A$60:$E$66,3,FALSE)))+(VLOOKUP('Frais Forfaitaires'!$D427,Listes!$A$60:$E$66,4,FALSE))))))</f>
        <v/>
      </c>
      <c r="K427" s="39" t="str">
        <f>IF($G427="","",IF($C427=Listes!$B$37,IF('Frais Forfaitaires'!$E427&lt;=Listes!$B$48,('Frais Forfaitaires'!$E427*(VLOOKUP('Frais Forfaitaires'!$D427,Listes!$A$49:$E$55,2,FALSE))),IF('Frais Forfaitaires'!$E427&gt;Listes!$D$48,('Frais Forfaitaires'!$E427*(VLOOKUP('Frais Forfaitaires'!$D427,Listes!$A$49:$E$55,5,FALSE))),('Frais Forfaitaires'!$E427*(VLOOKUP('Frais Forfaitaires'!$D427,Listes!$A$49:$E$55,3,FALSE)))+(VLOOKUP('Frais Forfaitaires'!$D427,Listes!$A$49:$E$55,4,FALSE))))))</f>
        <v/>
      </c>
      <c r="L427" s="39" t="str">
        <f>IF($G427="","",IF($C427=Listes!$B$40,Listes!$I$37,IF($C427=Listes!$B$41,(VLOOKUP('Frais Forfaitaires'!$F427,Listes!$E$37:$F$42,2,FALSE)),IF($C427=Listes!$B$39,IF('Frais Forfaitaires'!$E427&lt;=Listes!$A$70,'Frais Forfaitaires'!$E427*Listes!$A$71,IF('Frais Forfaitaires'!$E427&gt;Listes!$D$70,'Frais Forfaitaires'!$E427*Listes!$D$71,(('Frais Forfaitaires'!$E427*Listes!$B$71)+Listes!$C$71)))))))</f>
        <v/>
      </c>
      <c r="M427" s="40" t="str">
        <f t="shared" si="14"/>
        <v/>
      </c>
      <c r="N427" s="125"/>
    </row>
    <row r="428" spans="1:14" ht="20.100000000000001" customHeight="1" x14ac:dyDescent="0.25">
      <c r="A428" s="27">
        <v>423</v>
      </c>
      <c r="B428" s="118"/>
      <c r="C428" s="118"/>
      <c r="D428" s="118"/>
      <c r="E428" s="118"/>
      <c r="F428" s="118"/>
      <c r="G428" s="50" t="str">
        <f>IF(C428="","",IF(C428="","",(VLOOKUP(C428,Listes!$B$37:$C$41,2,FALSE))))</f>
        <v/>
      </c>
      <c r="H428" s="118" t="str">
        <f t="shared" si="13"/>
        <v/>
      </c>
      <c r="I428" s="40" t="str">
        <f>IF(G428="","",IF(G428="","",(VLOOKUP(G428,Listes!$C$37:$D$41,2,FALSE))))</f>
        <v/>
      </c>
      <c r="J428" s="39" t="str">
        <f>IF($G428="","",IF($C428=Listes!$B$38,IF('Frais Forfaitaires'!$E428&lt;=Listes!$B$59,('Frais Forfaitaires'!$E428*(VLOOKUP('Frais Forfaitaires'!$D428,Listes!$A$60:$E$66,2,FALSE))),IF('Frais Forfaitaires'!$E428&gt;Listes!$E$59,('Frais Forfaitaires'!$E428*(VLOOKUP('Frais Forfaitaires'!$D428,Listes!$A$60:$E$66,5,FALSE))),('Frais Forfaitaires'!$E428*(VLOOKUP('Frais Forfaitaires'!$D428,Listes!$A$60:$E$66,3,FALSE)))+(VLOOKUP('Frais Forfaitaires'!$D428,Listes!$A$60:$E$66,4,FALSE))))))</f>
        <v/>
      </c>
      <c r="K428" s="39" t="str">
        <f>IF($G428="","",IF($C428=Listes!$B$37,IF('Frais Forfaitaires'!$E428&lt;=Listes!$B$48,('Frais Forfaitaires'!$E428*(VLOOKUP('Frais Forfaitaires'!$D428,Listes!$A$49:$E$55,2,FALSE))),IF('Frais Forfaitaires'!$E428&gt;Listes!$D$48,('Frais Forfaitaires'!$E428*(VLOOKUP('Frais Forfaitaires'!$D428,Listes!$A$49:$E$55,5,FALSE))),('Frais Forfaitaires'!$E428*(VLOOKUP('Frais Forfaitaires'!$D428,Listes!$A$49:$E$55,3,FALSE)))+(VLOOKUP('Frais Forfaitaires'!$D428,Listes!$A$49:$E$55,4,FALSE))))))</f>
        <v/>
      </c>
      <c r="L428" s="39" t="str">
        <f>IF($G428="","",IF($C428=Listes!$B$40,Listes!$I$37,IF($C428=Listes!$B$41,(VLOOKUP('Frais Forfaitaires'!$F428,Listes!$E$37:$F$42,2,FALSE)),IF($C428=Listes!$B$39,IF('Frais Forfaitaires'!$E428&lt;=Listes!$A$70,'Frais Forfaitaires'!$E428*Listes!$A$71,IF('Frais Forfaitaires'!$E428&gt;Listes!$D$70,'Frais Forfaitaires'!$E428*Listes!$D$71,(('Frais Forfaitaires'!$E428*Listes!$B$71)+Listes!$C$71)))))))</f>
        <v/>
      </c>
      <c r="M428" s="40" t="str">
        <f t="shared" si="14"/>
        <v/>
      </c>
      <c r="N428" s="125"/>
    </row>
    <row r="429" spans="1:14" ht="20.100000000000001" customHeight="1" x14ac:dyDescent="0.25">
      <c r="A429" s="27">
        <v>424</v>
      </c>
      <c r="B429" s="118"/>
      <c r="C429" s="118"/>
      <c r="D429" s="118"/>
      <c r="E429" s="118"/>
      <c r="F429" s="118"/>
      <c r="G429" s="50" t="str">
        <f>IF(C429="","",IF(C429="","",(VLOOKUP(C429,Listes!$B$37:$C$41,2,FALSE))))</f>
        <v/>
      </c>
      <c r="H429" s="118" t="str">
        <f t="shared" si="13"/>
        <v/>
      </c>
      <c r="I429" s="40" t="str">
        <f>IF(G429="","",IF(G429="","",(VLOOKUP(G429,Listes!$C$37:$D$41,2,FALSE))))</f>
        <v/>
      </c>
      <c r="J429" s="39" t="str">
        <f>IF($G429="","",IF($C429=Listes!$B$38,IF('Frais Forfaitaires'!$E429&lt;=Listes!$B$59,('Frais Forfaitaires'!$E429*(VLOOKUP('Frais Forfaitaires'!$D429,Listes!$A$60:$E$66,2,FALSE))),IF('Frais Forfaitaires'!$E429&gt;Listes!$E$59,('Frais Forfaitaires'!$E429*(VLOOKUP('Frais Forfaitaires'!$D429,Listes!$A$60:$E$66,5,FALSE))),('Frais Forfaitaires'!$E429*(VLOOKUP('Frais Forfaitaires'!$D429,Listes!$A$60:$E$66,3,FALSE)))+(VLOOKUP('Frais Forfaitaires'!$D429,Listes!$A$60:$E$66,4,FALSE))))))</f>
        <v/>
      </c>
      <c r="K429" s="39" t="str">
        <f>IF($G429="","",IF($C429=Listes!$B$37,IF('Frais Forfaitaires'!$E429&lt;=Listes!$B$48,('Frais Forfaitaires'!$E429*(VLOOKUP('Frais Forfaitaires'!$D429,Listes!$A$49:$E$55,2,FALSE))),IF('Frais Forfaitaires'!$E429&gt;Listes!$D$48,('Frais Forfaitaires'!$E429*(VLOOKUP('Frais Forfaitaires'!$D429,Listes!$A$49:$E$55,5,FALSE))),('Frais Forfaitaires'!$E429*(VLOOKUP('Frais Forfaitaires'!$D429,Listes!$A$49:$E$55,3,FALSE)))+(VLOOKUP('Frais Forfaitaires'!$D429,Listes!$A$49:$E$55,4,FALSE))))))</f>
        <v/>
      </c>
      <c r="L429" s="39" t="str">
        <f>IF($G429="","",IF($C429=Listes!$B$40,Listes!$I$37,IF($C429=Listes!$B$41,(VLOOKUP('Frais Forfaitaires'!$F429,Listes!$E$37:$F$42,2,FALSE)),IF($C429=Listes!$B$39,IF('Frais Forfaitaires'!$E429&lt;=Listes!$A$70,'Frais Forfaitaires'!$E429*Listes!$A$71,IF('Frais Forfaitaires'!$E429&gt;Listes!$D$70,'Frais Forfaitaires'!$E429*Listes!$D$71,(('Frais Forfaitaires'!$E429*Listes!$B$71)+Listes!$C$71)))))))</f>
        <v/>
      </c>
      <c r="M429" s="40" t="str">
        <f t="shared" si="14"/>
        <v/>
      </c>
      <c r="N429" s="125"/>
    </row>
    <row r="430" spans="1:14" ht="20.100000000000001" customHeight="1" x14ac:dyDescent="0.25">
      <c r="A430" s="27">
        <v>425</v>
      </c>
      <c r="B430" s="118"/>
      <c r="C430" s="118"/>
      <c r="D430" s="118"/>
      <c r="E430" s="118"/>
      <c r="F430" s="118"/>
      <c r="G430" s="50" t="str">
        <f>IF(C430="","",IF(C430="","",(VLOOKUP(C430,Listes!$B$37:$C$41,2,FALSE))))</f>
        <v/>
      </c>
      <c r="H430" s="118" t="str">
        <f t="shared" si="13"/>
        <v/>
      </c>
      <c r="I430" s="40" t="str">
        <f>IF(G430="","",IF(G430="","",(VLOOKUP(G430,Listes!$C$37:$D$41,2,FALSE))))</f>
        <v/>
      </c>
      <c r="J430" s="39" t="str">
        <f>IF($G430="","",IF($C430=Listes!$B$38,IF('Frais Forfaitaires'!$E430&lt;=Listes!$B$59,('Frais Forfaitaires'!$E430*(VLOOKUP('Frais Forfaitaires'!$D430,Listes!$A$60:$E$66,2,FALSE))),IF('Frais Forfaitaires'!$E430&gt;Listes!$E$59,('Frais Forfaitaires'!$E430*(VLOOKUP('Frais Forfaitaires'!$D430,Listes!$A$60:$E$66,5,FALSE))),('Frais Forfaitaires'!$E430*(VLOOKUP('Frais Forfaitaires'!$D430,Listes!$A$60:$E$66,3,FALSE)))+(VLOOKUP('Frais Forfaitaires'!$D430,Listes!$A$60:$E$66,4,FALSE))))))</f>
        <v/>
      </c>
      <c r="K430" s="39" t="str">
        <f>IF($G430="","",IF($C430=Listes!$B$37,IF('Frais Forfaitaires'!$E430&lt;=Listes!$B$48,('Frais Forfaitaires'!$E430*(VLOOKUP('Frais Forfaitaires'!$D430,Listes!$A$49:$E$55,2,FALSE))),IF('Frais Forfaitaires'!$E430&gt;Listes!$D$48,('Frais Forfaitaires'!$E430*(VLOOKUP('Frais Forfaitaires'!$D430,Listes!$A$49:$E$55,5,FALSE))),('Frais Forfaitaires'!$E430*(VLOOKUP('Frais Forfaitaires'!$D430,Listes!$A$49:$E$55,3,FALSE)))+(VLOOKUP('Frais Forfaitaires'!$D430,Listes!$A$49:$E$55,4,FALSE))))))</f>
        <v/>
      </c>
      <c r="L430" s="39" t="str">
        <f>IF($G430="","",IF($C430=Listes!$B$40,Listes!$I$37,IF($C430=Listes!$B$41,(VLOOKUP('Frais Forfaitaires'!$F430,Listes!$E$37:$F$42,2,FALSE)),IF($C430=Listes!$B$39,IF('Frais Forfaitaires'!$E430&lt;=Listes!$A$70,'Frais Forfaitaires'!$E430*Listes!$A$71,IF('Frais Forfaitaires'!$E430&gt;Listes!$D$70,'Frais Forfaitaires'!$E430*Listes!$D$71,(('Frais Forfaitaires'!$E430*Listes!$B$71)+Listes!$C$71)))))))</f>
        <v/>
      </c>
      <c r="M430" s="40" t="str">
        <f t="shared" si="14"/>
        <v/>
      </c>
      <c r="N430" s="125"/>
    </row>
    <row r="431" spans="1:14" ht="20.100000000000001" customHeight="1" x14ac:dyDescent="0.25">
      <c r="A431" s="27">
        <v>426</v>
      </c>
      <c r="B431" s="118"/>
      <c r="C431" s="118"/>
      <c r="D431" s="118"/>
      <c r="E431" s="118"/>
      <c r="F431" s="118"/>
      <c r="G431" s="50" t="str">
        <f>IF(C431="","",IF(C431="","",(VLOOKUP(C431,Listes!$B$37:$C$41,2,FALSE))))</f>
        <v/>
      </c>
      <c r="H431" s="118" t="str">
        <f t="shared" si="13"/>
        <v/>
      </c>
      <c r="I431" s="40" t="str">
        <f>IF(G431="","",IF(G431="","",(VLOOKUP(G431,Listes!$C$37:$D$41,2,FALSE))))</f>
        <v/>
      </c>
      <c r="J431" s="39" t="str">
        <f>IF($G431="","",IF($C431=Listes!$B$38,IF('Frais Forfaitaires'!$E431&lt;=Listes!$B$59,('Frais Forfaitaires'!$E431*(VLOOKUP('Frais Forfaitaires'!$D431,Listes!$A$60:$E$66,2,FALSE))),IF('Frais Forfaitaires'!$E431&gt;Listes!$E$59,('Frais Forfaitaires'!$E431*(VLOOKUP('Frais Forfaitaires'!$D431,Listes!$A$60:$E$66,5,FALSE))),('Frais Forfaitaires'!$E431*(VLOOKUP('Frais Forfaitaires'!$D431,Listes!$A$60:$E$66,3,FALSE)))+(VLOOKUP('Frais Forfaitaires'!$D431,Listes!$A$60:$E$66,4,FALSE))))))</f>
        <v/>
      </c>
      <c r="K431" s="39" t="str">
        <f>IF($G431="","",IF($C431=Listes!$B$37,IF('Frais Forfaitaires'!$E431&lt;=Listes!$B$48,('Frais Forfaitaires'!$E431*(VLOOKUP('Frais Forfaitaires'!$D431,Listes!$A$49:$E$55,2,FALSE))),IF('Frais Forfaitaires'!$E431&gt;Listes!$D$48,('Frais Forfaitaires'!$E431*(VLOOKUP('Frais Forfaitaires'!$D431,Listes!$A$49:$E$55,5,FALSE))),('Frais Forfaitaires'!$E431*(VLOOKUP('Frais Forfaitaires'!$D431,Listes!$A$49:$E$55,3,FALSE)))+(VLOOKUP('Frais Forfaitaires'!$D431,Listes!$A$49:$E$55,4,FALSE))))))</f>
        <v/>
      </c>
      <c r="L431" s="39" t="str">
        <f>IF($G431="","",IF($C431=Listes!$B$40,Listes!$I$37,IF($C431=Listes!$B$41,(VLOOKUP('Frais Forfaitaires'!$F431,Listes!$E$37:$F$42,2,FALSE)),IF($C431=Listes!$B$39,IF('Frais Forfaitaires'!$E431&lt;=Listes!$A$70,'Frais Forfaitaires'!$E431*Listes!$A$71,IF('Frais Forfaitaires'!$E431&gt;Listes!$D$70,'Frais Forfaitaires'!$E431*Listes!$D$71,(('Frais Forfaitaires'!$E431*Listes!$B$71)+Listes!$C$71)))))))</f>
        <v/>
      </c>
      <c r="M431" s="40" t="str">
        <f t="shared" si="14"/>
        <v/>
      </c>
      <c r="N431" s="125"/>
    </row>
    <row r="432" spans="1:14" ht="20.100000000000001" customHeight="1" x14ac:dyDescent="0.25">
      <c r="A432" s="27">
        <v>427</v>
      </c>
      <c r="B432" s="118"/>
      <c r="C432" s="118"/>
      <c r="D432" s="118"/>
      <c r="E432" s="118"/>
      <c r="F432" s="118"/>
      <c r="G432" s="50" t="str">
        <f>IF(C432="","",IF(C432="","",(VLOOKUP(C432,Listes!$B$37:$C$41,2,FALSE))))</f>
        <v/>
      </c>
      <c r="H432" s="118" t="str">
        <f t="shared" si="13"/>
        <v/>
      </c>
      <c r="I432" s="40" t="str">
        <f>IF(G432="","",IF(G432="","",(VLOOKUP(G432,Listes!$C$37:$D$41,2,FALSE))))</f>
        <v/>
      </c>
      <c r="J432" s="39" t="str">
        <f>IF($G432="","",IF($C432=Listes!$B$38,IF('Frais Forfaitaires'!$E432&lt;=Listes!$B$59,('Frais Forfaitaires'!$E432*(VLOOKUP('Frais Forfaitaires'!$D432,Listes!$A$60:$E$66,2,FALSE))),IF('Frais Forfaitaires'!$E432&gt;Listes!$E$59,('Frais Forfaitaires'!$E432*(VLOOKUP('Frais Forfaitaires'!$D432,Listes!$A$60:$E$66,5,FALSE))),('Frais Forfaitaires'!$E432*(VLOOKUP('Frais Forfaitaires'!$D432,Listes!$A$60:$E$66,3,FALSE)))+(VLOOKUP('Frais Forfaitaires'!$D432,Listes!$A$60:$E$66,4,FALSE))))))</f>
        <v/>
      </c>
      <c r="K432" s="39" t="str">
        <f>IF($G432="","",IF($C432=Listes!$B$37,IF('Frais Forfaitaires'!$E432&lt;=Listes!$B$48,('Frais Forfaitaires'!$E432*(VLOOKUP('Frais Forfaitaires'!$D432,Listes!$A$49:$E$55,2,FALSE))),IF('Frais Forfaitaires'!$E432&gt;Listes!$D$48,('Frais Forfaitaires'!$E432*(VLOOKUP('Frais Forfaitaires'!$D432,Listes!$A$49:$E$55,5,FALSE))),('Frais Forfaitaires'!$E432*(VLOOKUP('Frais Forfaitaires'!$D432,Listes!$A$49:$E$55,3,FALSE)))+(VLOOKUP('Frais Forfaitaires'!$D432,Listes!$A$49:$E$55,4,FALSE))))))</f>
        <v/>
      </c>
      <c r="L432" s="39" t="str">
        <f>IF($G432="","",IF($C432=Listes!$B$40,Listes!$I$37,IF($C432=Listes!$B$41,(VLOOKUP('Frais Forfaitaires'!$F432,Listes!$E$37:$F$42,2,FALSE)),IF($C432=Listes!$B$39,IF('Frais Forfaitaires'!$E432&lt;=Listes!$A$70,'Frais Forfaitaires'!$E432*Listes!$A$71,IF('Frais Forfaitaires'!$E432&gt;Listes!$D$70,'Frais Forfaitaires'!$E432*Listes!$D$71,(('Frais Forfaitaires'!$E432*Listes!$B$71)+Listes!$C$71)))))))</f>
        <v/>
      </c>
      <c r="M432" s="40" t="str">
        <f t="shared" si="14"/>
        <v/>
      </c>
      <c r="N432" s="125"/>
    </row>
    <row r="433" spans="1:14" ht="20.100000000000001" customHeight="1" x14ac:dyDescent="0.25">
      <c r="A433" s="27">
        <v>428</v>
      </c>
      <c r="B433" s="118"/>
      <c r="C433" s="118"/>
      <c r="D433" s="118"/>
      <c r="E433" s="118"/>
      <c r="F433" s="118"/>
      <c r="G433" s="50" t="str">
        <f>IF(C433="","",IF(C433="","",(VLOOKUP(C433,Listes!$B$37:$C$41,2,FALSE))))</f>
        <v/>
      </c>
      <c r="H433" s="118" t="str">
        <f t="shared" si="13"/>
        <v/>
      </c>
      <c r="I433" s="40" t="str">
        <f>IF(G433="","",IF(G433="","",(VLOOKUP(G433,Listes!$C$37:$D$41,2,FALSE))))</f>
        <v/>
      </c>
      <c r="J433" s="39" t="str">
        <f>IF($G433="","",IF($C433=Listes!$B$38,IF('Frais Forfaitaires'!$E433&lt;=Listes!$B$59,('Frais Forfaitaires'!$E433*(VLOOKUP('Frais Forfaitaires'!$D433,Listes!$A$60:$E$66,2,FALSE))),IF('Frais Forfaitaires'!$E433&gt;Listes!$E$59,('Frais Forfaitaires'!$E433*(VLOOKUP('Frais Forfaitaires'!$D433,Listes!$A$60:$E$66,5,FALSE))),('Frais Forfaitaires'!$E433*(VLOOKUP('Frais Forfaitaires'!$D433,Listes!$A$60:$E$66,3,FALSE)))+(VLOOKUP('Frais Forfaitaires'!$D433,Listes!$A$60:$E$66,4,FALSE))))))</f>
        <v/>
      </c>
      <c r="K433" s="39" t="str">
        <f>IF($G433="","",IF($C433=Listes!$B$37,IF('Frais Forfaitaires'!$E433&lt;=Listes!$B$48,('Frais Forfaitaires'!$E433*(VLOOKUP('Frais Forfaitaires'!$D433,Listes!$A$49:$E$55,2,FALSE))),IF('Frais Forfaitaires'!$E433&gt;Listes!$D$48,('Frais Forfaitaires'!$E433*(VLOOKUP('Frais Forfaitaires'!$D433,Listes!$A$49:$E$55,5,FALSE))),('Frais Forfaitaires'!$E433*(VLOOKUP('Frais Forfaitaires'!$D433,Listes!$A$49:$E$55,3,FALSE)))+(VLOOKUP('Frais Forfaitaires'!$D433,Listes!$A$49:$E$55,4,FALSE))))))</f>
        <v/>
      </c>
      <c r="L433" s="39" t="str">
        <f>IF($G433="","",IF($C433=Listes!$B$40,Listes!$I$37,IF($C433=Listes!$B$41,(VLOOKUP('Frais Forfaitaires'!$F433,Listes!$E$37:$F$42,2,FALSE)),IF($C433=Listes!$B$39,IF('Frais Forfaitaires'!$E433&lt;=Listes!$A$70,'Frais Forfaitaires'!$E433*Listes!$A$71,IF('Frais Forfaitaires'!$E433&gt;Listes!$D$70,'Frais Forfaitaires'!$E433*Listes!$D$71,(('Frais Forfaitaires'!$E433*Listes!$B$71)+Listes!$C$71)))))))</f>
        <v/>
      </c>
      <c r="M433" s="40" t="str">
        <f t="shared" si="14"/>
        <v/>
      </c>
      <c r="N433" s="125"/>
    </row>
    <row r="434" spans="1:14" ht="20.100000000000001" customHeight="1" x14ac:dyDescent="0.25">
      <c r="A434" s="27">
        <v>429</v>
      </c>
      <c r="B434" s="118"/>
      <c r="C434" s="118"/>
      <c r="D434" s="118"/>
      <c r="E434" s="118"/>
      <c r="F434" s="118"/>
      <c r="G434" s="50" t="str">
        <f>IF(C434="","",IF(C434="","",(VLOOKUP(C434,Listes!$B$37:$C$41,2,FALSE))))</f>
        <v/>
      </c>
      <c r="H434" s="118" t="str">
        <f t="shared" si="13"/>
        <v/>
      </c>
      <c r="I434" s="40" t="str">
        <f>IF(G434="","",IF(G434="","",(VLOOKUP(G434,Listes!$C$37:$D$41,2,FALSE))))</f>
        <v/>
      </c>
      <c r="J434" s="39" t="str">
        <f>IF($G434="","",IF($C434=Listes!$B$38,IF('Frais Forfaitaires'!$E434&lt;=Listes!$B$59,('Frais Forfaitaires'!$E434*(VLOOKUP('Frais Forfaitaires'!$D434,Listes!$A$60:$E$66,2,FALSE))),IF('Frais Forfaitaires'!$E434&gt;Listes!$E$59,('Frais Forfaitaires'!$E434*(VLOOKUP('Frais Forfaitaires'!$D434,Listes!$A$60:$E$66,5,FALSE))),('Frais Forfaitaires'!$E434*(VLOOKUP('Frais Forfaitaires'!$D434,Listes!$A$60:$E$66,3,FALSE)))+(VLOOKUP('Frais Forfaitaires'!$D434,Listes!$A$60:$E$66,4,FALSE))))))</f>
        <v/>
      </c>
      <c r="K434" s="39" t="str">
        <f>IF($G434="","",IF($C434=Listes!$B$37,IF('Frais Forfaitaires'!$E434&lt;=Listes!$B$48,('Frais Forfaitaires'!$E434*(VLOOKUP('Frais Forfaitaires'!$D434,Listes!$A$49:$E$55,2,FALSE))),IF('Frais Forfaitaires'!$E434&gt;Listes!$D$48,('Frais Forfaitaires'!$E434*(VLOOKUP('Frais Forfaitaires'!$D434,Listes!$A$49:$E$55,5,FALSE))),('Frais Forfaitaires'!$E434*(VLOOKUP('Frais Forfaitaires'!$D434,Listes!$A$49:$E$55,3,FALSE)))+(VLOOKUP('Frais Forfaitaires'!$D434,Listes!$A$49:$E$55,4,FALSE))))))</f>
        <v/>
      </c>
      <c r="L434" s="39" t="str">
        <f>IF($G434="","",IF($C434=Listes!$B$40,Listes!$I$37,IF($C434=Listes!$B$41,(VLOOKUP('Frais Forfaitaires'!$F434,Listes!$E$37:$F$42,2,FALSE)),IF($C434=Listes!$B$39,IF('Frais Forfaitaires'!$E434&lt;=Listes!$A$70,'Frais Forfaitaires'!$E434*Listes!$A$71,IF('Frais Forfaitaires'!$E434&gt;Listes!$D$70,'Frais Forfaitaires'!$E434*Listes!$D$71,(('Frais Forfaitaires'!$E434*Listes!$B$71)+Listes!$C$71)))))))</f>
        <v/>
      </c>
      <c r="M434" s="40" t="str">
        <f t="shared" si="14"/>
        <v/>
      </c>
      <c r="N434" s="125"/>
    </row>
    <row r="435" spans="1:14" ht="20.100000000000001" customHeight="1" x14ac:dyDescent="0.25">
      <c r="A435" s="27">
        <v>430</v>
      </c>
      <c r="B435" s="118"/>
      <c r="C435" s="118"/>
      <c r="D435" s="118"/>
      <c r="E435" s="118"/>
      <c r="F435" s="118"/>
      <c r="G435" s="50" t="str">
        <f>IF(C435="","",IF(C435="","",(VLOOKUP(C435,Listes!$B$37:$C$41,2,FALSE))))</f>
        <v/>
      </c>
      <c r="H435" s="118" t="str">
        <f t="shared" si="13"/>
        <v/>
      </c>
      <c r="I435" s="40" t="str">
        <f>IF(G435="","",IF(G435="","",(VLOOKUP(G435,Listes!$C$37:$D$41,2,FALSE))))</f>
        <v/>
      </c>
      <c r="J435" s="39" t="str">
        <f>IF($G435="","",IF($C435=Listes!$B$38,IF('Frais Forfaitaires'!$E435&lt;=Listes!$B$59,('Frais Forfaitaires'!$E435*(VLOOKUP('Frais Forfaitaires'!$D435,Listes!$A$60:$E$66,2,FALSE))),IF('Frais Forfaitaires'!$E435&gt;Listes!$E$59,('Frais Forfaitaires'!$E435*(VLOOKUP('Frais Forfaitaires'!$D435,Listes!$A$60:$E$66,5,FALSE))),('Frais Forfaitaires'!$E435*(VLOOKUP('Frais Forfaitaires'!$D435,Listes!$A$60:$E$66,3,FALSE)))+(VLOOKUP('Frais Forfaitaires'!$D435,Listes!$A$60:$E$66,4,FALSE))))))</f>
        <v/>
      </c>
      <c r="K435" s="39" t="str">
        <f>IF($G435="","",IF($C435=Listes!$B$37,IF('Frais Forfaitaires'!$E435&lt;=Listes!$B$48,('Frais Forfaitaires'!$E435*(VLOOKUP('Frais Forfaitaires'!$D435,Listes!$A$49:$E$55,2,FALSE))),IF('Frais Forfaitaires'!$E435&gt;Listes!$D$48,('Frais Forfaitaires'!$E435*(VLOOKUP('Frais Forfaitaires'!$D435,Listes!$A$49:$E$55,5,FALSE))),('Frais Forfaitaires'!$E435*(VLOOKUP('Frais Forfaitaires'!$D435,Listes!$A$49:$E$55,3,FALSE)))+(VLOOKUP('Frais Forfaitaires'!$D435,Listes!$A$49:$E$55,4,FALSE))))))</f>
        <v/>
      </c>
      <c r="L435" s="39" t="str">
        <f>IF($G435="","",IF($C435=Listes!$B$40,Listes!$I$37,IF($C435=Listes!$B$41,(VLOOKUP('Frais Forfaitaires'!$F435,Listes!$E$37:$F$42,2,FALSE)),IF($C435=Listes!$B$39,IF('Frais Forfaitaires'!$E435&lt;=Listes!$A$70,'Frais Forfaitaires'!$E435*Listes!$A$71,IF('Frais Forfaitaires'!$E435&gt;Listes!$D$70,'Frais Forfaitaires'!$E435*Listes!$D$71,(('Frais Forfaitaires'!$E435*Listes!$B$71)+Listes!$C$71)))))))</f>
        <v/>
      </c>
      <c r="M435" s="40" t="str">
        <f t="shared" si="14"/>
        <v/>
      </c>
      <c r="N435" s="125"/>
    </row>
    <row r="436" spans="1:14" ht="20.100000000000001" customHeight="1" x14ac:dyDescent="0.25">
      <c r="A436" s="27">
        <v>431</v>
      </c>
      <c r="B436" s="118"/>
      <c r="C436" s="118"/>
      <c r="D436" s="118"/>
      <c r="E436" s="118"/>
      <c r="F436" s="118"/>
      <c r="G436" s="50" t="str">
        <f>IF(C436="","",IF(C436="","",(VLOOKUP(C436,Listes!$B$37:$C$41,2,FALSE))))</f>
        <v/>
      </c>
      <c r="H436" s="118" t="str">
        <f t="shared" si="13"/>
        <v/>
      </c>
      <c r="I436" s="40" t="str">
        <f>IF(G436="","",IF(G436="","",(VLOOKUP(G436,Listes!$C$37:$D$41,2,FALSE))))</f>
        <v/>
      </c>
      <c r="J436" s="39" t="str">
        <f>IF($G436="","",IF($C436=Listes!$B$38,IF('Frais Forfaitaires'!$E436&lt;=Listes!$B$59,('Frais Forfaitaires'!$E436*(VLOOKUP('Frais Forfaitaires'!$D436,Listes!$A$60:$E$66,2,FALSE))),IF('Frais Forfaitaires'!$E436&gt;Listes!$E$59,('Frais Forfaitaires'!$E436*(VLOOKUP('Frais Forfaitaires'!$D436,Listes!$A$60:$E$66,5,FALSE))),('Frais Forfaitaires'!$E436*(VLOOKUP('Frais Forfaitaires'!$D436,Listes!$A$60:$E$66,3,FALSE)))+(VLOOKUP('Frais Forfaitaires'!$D436,Listes!$A$60:$E$66,4,FALSE))))))</f>
        <v/>
      </c>
      <c r="K436" s="39" t="str">
        <f>IF($G436="","",IF($C436=Listes!$B$37,IF('Frais Forfaitaires'!$E436&lt;=Listes!$B$48,('Frais Forfaitaires'!$E436*(VLOOKUP('Frais Forfaitaires'!$D436,Listes!$A$49:$E$55,2,FALSE))),IF('Frais Forfaitaires'!$E436&gt;Listes!$D$48,('Frais Forfaitaires'!$E436*(VLOOKUP('Frais Forfaitaires'!$D436,Listes!$A$49:$E$55,5,FALSE))),('Frais Forfaitaires'!$E436*(VLOOKUP('Frais Forfaitaires'!$D436,Listes!$A$49:$E$55,3,FALSE)))+(VLOOKUP('Frais Forfaitaires'!$D436,Listes!$A$49:$E$55,4,FALSE))))))</f>
        <v/>
      </c>
      <c r="L436" s="39" t="str">
        <f>IF($G436="","",IF($C436=Listes!$B$40,Listes!$I$37,IF($C436=Listes!$B$41,(VLOOKUP('Frais Forfaitaires'!$F436,Listes!$E$37:$F$42,2,FALSE)),IF($C436=Listes!$B$39,IF('Frais Forfaitaires'!$E436&lt;=Listes!$A$70,'Frais Forfaitaires'!$E436*Listes!$A$71,IF('Frais Forfaitaires'!$E436&gt;Listes!$D$70,'Frais Forfaitaires'!$E436*Listes!$D$71,(('Frais Forfaitaires'!$E436*Listes!$B$71)+Listes!$C$71)))))))</f>
        <v/>
      </c>
      <c r="M436" s="40" t="str">
        <f t="shared" si="14"/>
        <v/>
      </c>
      <c r="N436" s="125"/>
    </row>
    <row r="437" spans="1:14" ht="20.100000000000001" customHeight="1" x14ac:dyDescent="0.25">
      <c r="A437" s="27">
        <v>432</v>
      </c>
      <c r="B437" s="118"/>
      <c r="C437" s="118"/>
      <c r="D437" s="118"/>
      <c r="E437" s="118"/>
      <c r="F437" s="118"/>
      <c r="G437" s="50" t="str">
        <f>IF(C437="","",IF(C437="","",(VLOOKUP(C437,Listes!$B$37:$C$41,2,FALSE))))</f>
        <v/>
      </c>
      <c r="H437" s="118" t="str">
        <f t="shared" si="13"/>
        <v/>
      </c>
      <c r="I437" s="40" t="str">
        <f>IF(G437="","",IF(G437="","",(VLOOKUP(G437,Listes!$C$37:$D$41,2,FALSE))))</f>
        <v/>
      </c>
      <c r="J437" s="39" t="str">
        <f>IF($G437="","",IF($C437=Listes!$B$38,IF('Frais Forfaitaires'!$E437&lt;=Listes!$B$59,('Frais Forfaitaires'!$E437*(VLOOKUP('Frais Forfaitaires'!$D437,Listes!$A$60:$E$66,2,FALSE))),IF('Frais Forfaitaires'!$E437&gt;Listes!$E$59,('Frais Forfaitaires'!$E437*(VLOOKUP('Frais Forfaitaires'!$D437,Listes!$A$60:$E$66,5,FALSE))),('Frais Forfaitaires'!$E437*(VLOOKUP('Frais Forfaitaires'!$D437,Listes!$A$60:$E$66,3,FALSE)))+(VLOOKUP('Frais Forfaitaires'!$D437,Listes!$A$60:$E$66,4,FALSE))))))</f>
        <v/>
      </c>
      <c r="K437" s="39" t="str">
        <f>IF($G437="","",IF($C437=Listes!$B$37,IF('Frais Forfaitaires'!$E437&lt;=Listes!$B$48,('Frais Forfaitaires'!$E437*(VLOOKUP('Frais Forfaitaires'!$D437,Listes!$A$49:$E$55,2,FALSE))),IF('Frais Forfaitaires'!$E437&gt;Listes!$D$48,('Frais Forfaitaires'!$E437*(VLOOKUP('Frais Forfaitaires'!$D437,Listes!$A$49:$E$55,5,FALSE))),('Frais Forfaitaires'!$E437*(VLOOKUP('Frais Forfaitaires'!$D437,Listes!$A$49:$E$55,3,FALSE)))+(VLOOKUP('Frais Forfaitaires'!$D437,Listes!$A$49:$E$55,4,FALSE))))))</f>
        <v/>
      </c>
      <c r="L437" s="39" t="str">
        <f>IF($G437="","",IF($C437=Listes!$B$40,Listes!$I$37,IF($C437=Listes!$B$41,(VLOOKUP('Frais Forfaitaires'!$F437,Listes!$E$37:$F$42,2,FALSE)),IF($C437=Listes!$B$39,IF('Frais Forfaitaires'!$E437&lt;=Listes!$A$70,'Frais Forfaitaires'!$E437*Listes!$A$71,IF('Frais Forfaitaires'!$E437&gt;Listes!$D$70,'Frais Forfaitaires'!$E437*Listes!$D$71,(('Frais Forfaitaires'!$E437*Listes!$B$71)+Listes!$C$71)))))))</f>
        <v/>
      </c>
      <c r="M437" s="40" t="str">
        <f t="shared" si="14"/>
        <v/>
      </c>
      <c r="N437" s="125"/>
    </row>
    <row r="438" spans="1:14" ht="20.100000000000001" customHeight="1" x14ac:dyDescent="0.25">
      <c r="A438" s="27">
        <v>433</v>
      </c>
      <c r="B438" s="118"/>
      <c r="C438" s="118"/>
      <c r="D438" s="118"/>
      <c r="E438" s="118"/>
      <c r="F438" s="118"/>
      <c r="G438" s="50" t="str">
        <f>IF(C438="","",IF(C438="","",(VLOOKUP(C438,Listes!$B$37:$C$41,2,FALSE))))</f>
        <v/>
      </c>
      <c r="H438" s="118" t="str">
        <f t="shared" si="13"/>
        <v/>
      </c>
      <c r="I438" s="40" t="str">
        <f>IF(G438="","",IF(G438="","",(VLOOKUP(G438,Listes!$C$37:$D$41,2,FALSE))))</f>
        <v/>
      </c>
      <c r="J438" s="39" t="str">
        <f>IF($G438="","",IF($C438=Listes!$B$38,IF('Frais Forfaitaires'!$E438&lt;=Listes!$B$59,('Frais Forfaitaires'!$E438*(VLOOKUP('Frais Forfaitaires'!$D438,Listes!$A$60:$E$66,2,FALSE))),IF('Frais Forfaitaires'!$E438&gt;Listes!$E$59,('Frais Forfaitaires'!$E438*(VLOOKUP('Frais Forfaitaires'!$D438,Listes!$A$60:$E$66,5,FALSE))),('Frais Forfaitaires'!$E438*(VLOOKUP('Frais Forfaitaires'!$D438,Listes!$A$60:$E$66,3,FALSE)))+(VLOOKUP('Frais Forfaitaires'!$D438,Listes!$A$60:$E$66,4,FALSE))))))</f>
        <v/>
      </c>
      <c r="K438" s="39" t="str">
        <f>IF($G438="","",IF($C438=Listes!$B$37,IF('Frais Forfaitaires'!$E438&lt;=Listes!$B$48,('Frais Forfaitaires'!$E438*(VLOOKUP('Frais Forfaitaires'!$D438,Listes!$A$49:$E$55,2,FALSE))),IF('Frais Forfaitaires'!$E438&gt;Listes!$D$48,('Frais Forfaitaires'!$E438*(VLOOKUP('Frais Forfaitaires'!$D438,Listes!$A$49:$E$55,5,FALSE))),('Frais Forfaitaires'!$E438*(VLOOKUP('Frais Forfaitaires'!$D438,Listes!$A$49:$E$55,3,FALSE)))+(VLOOKUP('Frais Forfaitaires'!$D438,Listes!$A$49:$E$55,4,FALSE))))))</f>
        <v/>
      </c>
      <c r="L438" s="39" t="str">
        <f>IF($G438="","",IF($C438=Listes!$B$40,Listes!$I$37,IF($C438=Listes!$B$41,(VLOOKUP('Frais Forfaitaires'!$F438,Listes!$E$37:$F$42,2,FALSE)),IF($C438=Listes!$B$39,IF('Frais Forfaitaires'!$E438&lt;=Listes!$A$70,'Frais Forfaitaires'!$E438*Listes!$A$71,IF('Frais Forfaitaires'!$E438&gt;Listes!$D$70,'Frais Forfaitaires'!$E438*Listes!$D$71,(('Frais Forfaitaires'!$E438*Listes!$B$71)+Listes!$C$71)))))))</f>
        <v/>
      </c>
      <c r="M438" s="40" t="str">
        <f t="shared" si="14"/>
        <v/>
      </c>
      <c r="N438" s="125"/>
    </row>
    <row r="439" spans="1:14" ht="20.100000000000001" customHeight="1" x14ac:dyDescent="0.25">
      <c r="A439" s="27">
        <v>434</v>
      </c>
      <c r="B439" s="118"/>
      <c r="C439" s="118"/>
      <c r="D439" s="118"/>
      <c r="E439" s="118"/>
      <c r="F439" s="118"/>
      <c r="G439" s="50" t="str">
        <f>IF(C439="","",IF(C439="","",(VLOOKUP(C439,Listes!$B$37:$C$41,2,FALSE))))</f>
        <v/>
      </c>
      <c r="H439" s="118" t="str">
        <f t="shared" si="13"/>
        <v/>
      </c>
      <c r="I439" s="40" t="str">
        <f>IF(G439="","",IF(G439="","",(VLOOKUP(G439,Listes!$C$37:$D$41,2,FALSE))))</f>
        <v/>
      </c>
      <c r="J439" s="39" t="str">
        <f>IF($G439="","",IF($C439=Listes!$B$38,IF('Frais Forfaitaires'!$E439&lt;=Listes!$B$59,('Frais Forfaitaires'!$E439*(VLOOKUP('Frais Forfaitaires'!$D439,Listes!$A$60:$E$66,2,FALSE))),IF('Frais Forfaitaires'!$E439&gt;Listes!$E$59,('Frais Forfaitaires'!$E439*(VLOOKUP('Frais Forfaitaires'!$D439,Listes!$A$60:$E$66,5,FALSE))),('Frais Forfaitaires'!$E439*(VLOOKUP('Frais Forfaitaires'!$D439,Listes!$A$60:$E$66,3,FALSE)))+(VLOOKUP('Frais Forfaitaires'!$D439,Listes!$A$60:$E$66,4,FALSE))))))</f>
        <v/>
      </c>
      <c r="K439" s="39" t="str">
        <f>IF($G439="","",IF($C439=Listes!$B$37,IF('Frais Forfaitaires'!$E439&lt;=Listes!$B$48,('Frais Forfaitaires'!$E439*(VLOOKUP('Frais Forfaitaires'!$D439,Listes!$A$49:$E$55,2,FALSE))),IF('Frais Forfaitaires'!$E439&gt;Listes!$D$48,('Frais Forfaitaires'!$E439*(VLOOKUP('Frais Forfaitaires'!$D439,Listes!$A$49:$E$55,5,FALSE))),('Frais Forfaitaires'!$E439*(VLOOKUP('Frais Forfaitaires'!$D439,Listes!$A$49:$E$55,3,FALSE)))+(VLOOKUP('Frais Forfaitaires'!$D439,Listes!$A$49:$E$55,4,FALSE))))))</f>
        <v/>
      </c>
      <c r="L439" s="39" t="str">
        <f>IF($G439="","",IF($C439=Listes!$B$40,Listes!$I$37,IF($C439=Listes!$B$41,(VLOOKUP('Frais Forfaitaires'!$F439,Listes!$E$37:$F$42,2,FALSE)),IF($C439=Listes!$B$39,IF('Frais Forfaitaires'!$E439&lt;=Listes!$A$70,'Frais Forfaitaires'!$E439*Listes!$A$71,IF('Frais Forfaitaires'!$E439&gt;Listes!$D$70,'Frais Forfaitaires'!$E439*Listes!$D$71,(('Frais Forfaitaires'!$E439*Listes!$B$71)+Listes!$C$71)))))))</f>
        <v/>
      </c>
      <c r="M439" s="40" t="str">
        <f t="shared" si="14"/>
        <v/>
      </c>
      <c r="N439" s="125"/>
    </row>
    <row r="440" spans="1:14" ht="20.100000000000001" customHeight="1" x14ac:dyDescent="0.25">
      <c r="A440" s="27">
        <v>435</v>
      </c>
      <c r="B440" s="118"/>
      <c r="C440" s="118"/>
      <c r="D440" s="118"/>
      <c r="E440" s="118"/>
      <c r="F440" s="118"/>
      <c r="G440" s="50" t="str">
        <f>IF(C440="","",IF(C440="","",(VLOOKUP(C440,Listes!$B$37:$C$41,2,FALSE))))</f>
        <v/>
      </c>
      <c r="H440" s="118" t="str">
        <f t="shared" si="13"/>
        <v/>
      </c>
      <c r="I440" s="40" t="str">
        <f>IF(G440="","",IF(G440="","",(VLOOKUP(G440,Listes!$C$37:$D$41,2,FALSE))))</f>
        <v/>
      </c>
      <c r="J440" s="39" t="str">
        <f>IF($G440="","",IF($C440=Listes!$B$38,IF('Frais Forfaitaires'!$E440&lt;=Listes!$B$59,('Frais Forfaitaires'!$E440*(VLOOKUP('Frais Forfaitaires'!$D440,Listes!$A$60:$E$66,2,FALSE))),IF('Frais Forfaitaires'!$E440&gt;Listes!$E$59,('Frais Forfaitaires'!$E440*(VLOOKUP('Frais Forfaitaires'!$D440,Listes!$A$60:$E$66,5,FALSE))),('Frais Forfaitaires'!$E440*(VLOOKUP('Frais Forfaitaires'!$D440,Listes!$A$60:$E$66,3,FALSE)))+(VLOOKUP('Frais Forfaitaires'!$D440,Listes!$A$60:$E$66,4,FALSE))))))</f>
        <v/>
      </c>
      <c r="K440" s="39" t="str">
        <f>IF($G440="","",IF($C440=Listes!$B$37,IF('Frais Forfaitaires'!$E440&lt;=Listes!$B$48,('Frais Forfaitaires'!$E440*(VLOOKUP('Frais Forfaitaires'!$D440,Listes!$A$49:$E$55,2,FALSE))),IF('Frais Forfaitaires'!$E440&gt;Listes!$D$48,('Frais Forfaitaires'!$E440*(VLOOKUP('Frais Forfaitaires'!$D440,Listes!$A$49:$E$55,5,FALSE))),('Frais Forfaitaires'!$E440*(VLOOKUP('Frais Forfaitaires'!$D440,Listes!$A$49:$E$55,3,FALSE)))+(VLOOKUP('Frais Forfaitaires'!$D440,Listes!$A$49:$E$55,4,FALSE))))))</f>
        <v/>
      </c>
      <c r="L440" s="39" t="str">
        <f>IF($G440="","",IF($C440=Listes!$B$40,Listes!$I$37,IF($C440=Listes!$B$41,(VLOOKUP('Frais Forfaitaires'!$F440,Listes!$E$37:$F$42,2,FALSE)),IF($C440=Listes!$B$39,IF('Frais Forfaitaires'!$E440&lt;=Listes!$A$70,'Frais Forfaitaires'!$E440*Listes!$A$71,IF('Frais Forfaitaires'!$E440&gt;Listes!$D$70,'Frais Forfaitaires'!$E440*Listes!$D$71,(('Frais Forfaitaires'!$E440*Listes!$B$71)+Listes!$C$71)))))))</f>
        <v/>
      </c>
      <c r="M440" s="40" t="str">
        <f t="shared" si="14"/>
        <v/>
      </c>
      <c r="N440" s="125"/>
    </row>
    <row r="441" spans="1:14" ht="20.100000000000001" customHeight="1" x14ac:dyDescent="0.25">
      <c r="A441" s="27">
        <v>436</v>
      </c>
      <c r="B441" s="118"/>
      <c r="C441" s="118"/>
      <c r="D441" s="118"/>
      <c r="E441" s="118"/>
      <c r="F441" s="118"/>
      <c r="G441" s="50" t="str">
        <f>IF(C441="","",IF(C441="","",(VLOOKUP(C441,Listes!$B$37:$C$41,2,FALSE))))</f>
        <v/>
      </c>
      <c r="H441" s="118" t="str">
        <f t="shared" si="13"/>
        <v/>
      </c>
      <c r="I441" s="40" t="str">
        <f>IF(G441="","",IF(G441="","",(VLOOKUP(G441,Listes!$C$37:$D$41,2,FALSE))))</f>
        <v/>
      </c>
      <c r="J441" s="39" t="str">
        <f>IF($G441="","",IF($C441=Listes!$B$38,IF('Frais Forfaitaires'!$E441&lt;=Listes!$B$59,('Frais Forfaitaires'!$E441*(VLOOKUP('Frais Forfaitaires'!$D441,Listes!$A$60:$E$66,2,FALSE))),IF('Frais Forfaitaires'!$E441&gt;Listes!$E$59,('Frais Forfaitaires'!$E441*(VLOOKUP('Frais Forfaitaires'!$D441,Listes!$A$60:$E$66,5,FALSE))),('Frais Forfaitaires'!$E441*(VLOOKUP('Frais Forfaitaires'!$D441,Listes!$A$60:$E$66,3,FALSE)))+(VLOOKUP('Frais Forfaitaires'!$D441,Listes!$A$60:$E$66,4,FALSE))))))</f>
        <v/>
      </c>
      <c r="K441" s="39" t="str">
        <f>IF($G441="","",IF($C441=Listes!$B$37,IF('Frais Forfaitaires'!$E441&lt;=Listes!$B$48,('Frais Forfaitaires'!$E441*(VLOOKUP('Frais Forfaitaires'!$D441,Listes!$A$49:$E$55,2,FALSE))),IF('Frais Forfaitaires'!$E441&gt;Listes!$D$48,('Frais Forfaitaires'!$E441*(VLOOKUP('Frais Forfaitaires'!$D441,Listes!$A$49:$E$55,5,FALSE))),('Frais Forfaitaires'!$E441*(VLOOKUP('Frais Forfaitaires'!$D441,Listes!$A$49:$E$55,3,FALSE)))+(VLOOKUP('Frais Forfaitaires'!$D441,Listes!$A$49:$E$55,4,FALSE))))))</f>
        <v/>
      </c>
      <c r="L441" s="39" t="str">
        <f>IF($G441="","",IF($C441=Listes!$B$40,Listes!$I$37,IF($C441=Listes!$B$41,(VLOOKUP('Frais Forfaitaires'!$F441,Listes!$E$37:$F$42,2,FALSE)),IF($C441=Listes!$B$39,IF('Frais Forfaitaires'!$E441&lt;=Listes!$A$70,'Frais Forfaitaires'!$E441*Listes!$A$71,IF('Frais Forfaitaires'!$E441&gt;Listes!$D$70,'Frais Forfaitaires'!$E441*Listes!$D$71,(('Frais Forfaitaires'!$E441*Listes!$B$71)+Listes!$C$71)))))))</f>
        <v/>
      </c>
      <c r="M441" s="40" t="str">
        <f t="shared" si="14"/>
        <v/>
      </c>
      <c r="N441" s="125"/>
    </row>
    <row r="442" spans="1:14" ht="20.100000000000001" customHeight="1" x14ac:dyDescent="0.25">
      <c r="A442" s="27">
        <v>437</v>
      </c>
      <c r="B442" s="118"/>
      <c r="C442" s="118"/>
      <c r="D442" s="118"/>
      <c r="E442" s="118"/>
      <c r="F442" s="118"/>
      <c r="G442" s="50" t="str">
        <f>IF(C442="","",IF(C442="","",(VLOOKUP(C442,Listes!$B$37:$C$41,2,FALSE))))</f>
        <v/>
      </c>
      <c r="H442" s="118" t="str">
        <f t="shared" si="13"/>
        <v/>
      </c>
      <c r="I442" s="40" t="str">
        <f>IF(G442="","",IF(G442="","",(VLOOKUP(G442,Listes!$C$37:$D$41,2,FALSE))))</f>
        <v/>
      </c>
      <c r="J442" s="39" t="str">
        <f>IF($G442="","",IF($C442=Listes!$B$38,IF('Frais Forfaitaires'!$E442&lt;=Listes!$B$59,('Frais Forfaitaires'!$E442*(VLOOKUP('Frais Forfaitaires'!$D442,Listes!$A$60:$E$66,2,FALSE))),IF('Frais Forfaitaires'!$E442&gt;Listes!$E$59,('Frais Forfaitaires'!$E442*(VLOOKUP('Frais Forfaitaires'!$D442,Listes!$A$60:$E$66,5,FALSE))),('Frais Forfaitaires'!$E442*(VLOOKUP('Frais Forfaitaires'!$D442,Listes!$A$60:$E$66,3,FALSE)))+(VLOOKUP('Frais Forfaitaires'!$D442,Listes!$A$60:$E$66,4,FALSE))))))</f>
        <v/>
      </c>
      <c r="K442" s="39" t="str">
        <f>IF($G442="","",IF($C442=Listes!$B$37,IF('Frais Forfaitaires'!$E442&lt;=Listes!$B$48,('Frais Forfaitaires'!$E442*(VLOOKUP('Frais Forfaitaires'!$D442,Listes!$A$49:$E$55,2,FALSE))),IF('Frais Forfaitaires'!$E442&gt;Listes!$D$48,('Frais Forfaitaires'!$E442*(VLOOKUP('Frais Forfaitaires'!$D442,Listes!$A$49:$E$55,5,FALSE))),('Frais Forfaitaires'!$E442*(VLOOKUP('Frais Forfaitaires'!$D442,Listes!$A$49:$E$55,3,FALSE)))+(VLOOKUP('Frais Forfaitaires'!$D442,Listes!$A$49:$E$55,4,FALSE))))))</f>
        <v/>
      </c>
      <c r="L442" s="39" t="str">
        <f>IF($G442="","",IF($C442=Listes!$B$40,Listes!$I$37,IF($C442=Listes!$B$41,(VLOOKUP('Frais Forfaitaires'!$F442,Listes!$E$37:$F$42,2,FALSE)),IF($C442=Listes!$B$39,IF('Frais Forfaitaires'!$E442&lt;=Listes!$A$70,'Frais Forfaitaires'!$E442*Listes!$A$71,IF('Frais Forfaitaires'!$E442&gt;Listes!$D$70,'Frais Forfaitaires'!$E442*Listes!$D$71,(('Frais Forfaitaires'!$E442*Listes!$B$71)+Listes!$C$71)))))))</f>
        <v/>
      </c>
      <c r="M442" s="40" t="str">
        <f t="shared" si="14"/>
        <v/>
      </c>
      <c r="N442" s="125"/>
    </row>
    <row r="443" spans="1:14" ht="20.100000000000001" customHeight="1" x14ac:dyDescent="0.25">
      <c r="A443" s="27">
        <v>438</v>
      </c>
      <c r="B443" s="118"/>
      <c r="C443" s="118"/>
      <c r="D443" s="118"/>
      <c r="E443" s="118"/>
      <c r="F443" s="118"/>
      <c r="G443" s="50" t="str">
        <f>IF(C443="","",IF(C443="","",(VLOOKUP(C443,Listes!$B$37:$C$41,2,FALSE))))</f>
        <v/>
      </c>
      <c r="H443" s="118" t="str">
        <f t="shared" si="13"/>
        <v/>
      </c>
      <c r="I443" s="40" t="str">
        <f>IF(G443="","",IF(G443="","",(VLOOKUP(G443,Listes!$C$37:$D$41,2,FALSE))))</f>
        <v/>
      </c>
      <c r="J443" s="39" t="str">
        <f>IF($G443="","",IF($C443=Listes!$B$38,IF('Frais Forfaitaires'!$E443&lt;=Listes!$B$59,('Frais Forfaitaires'!$E443*(VLOOKUP('Frais Forfaitaires'!$D443,Listes!$A$60:$E$66,2,FALSE))),IF('Frais Forfaitaires'!$E443&gt;Listes!$E$59,('Frais Forfaitaires'!$E443*(VLOOKUP('Frais Forfaitaires'!$D443,Listes!$A$60:$E$66,5,FALSE))),('Frais Forfaitaires'!$E443*(VLOOKUP('Frais Forfaitaires'!$D443,Listes!$A$60:$E$66,3,FALSE)))+(VLOOKUP('Frais Forfaitaires'!$D443,Listes!$A$60:$E$66,4,FALSE))))))</f>
        <v/>
      </c>
      <c r="K443" s="39" t="str">
        <f>IF($G443="","",IF($C443=Listes!$B$37,IF('Frais Forfaitaires'!$E443&lt;=Listes!$B$48,('Frais Forfaitaires'!$E443*(VLOOKUP('Frais Forfaitaires'!$D443,Listes!$A$49:$E$55,2,FALSE))),IF('Frais Forfaitaires'!$E443&gt;Listes!$D$48,('Frais Forfaitaires'!$E443*(VLOOKUP('Frais Forfaitaires'!$D443,Listes!$A$49:$E$55,5,FALSE))),('Frais Forfaitaires'!$E443*(VLOOKUP('Frais Forfaitaires'!$D443,Listes!$A$49:$E$55,3,FALSE)))+(VLOOKUP('Frais Forfaitaires'!$D443,Listes!$A$49:$E$55,4,FALSE))))))</f>
        <v/>
      </c>
      <c r="L443" s="39" t="str">
        <f>IF($G443="","",IF($C443=Listes!$B$40,Listes!$I$37,IF($C443=Listes!$B$41,(VLOOKUP('Frais Forfaitaires'!$F443,Listes!$E$37:$F$42,2,FALSE)),IF($C443=Listes!$B$39,IF('Frais Forfaitaires'!$E443&lt;=Listes!$A$70,'Frais Forfaitaires'!$E443*Listes!$A$71,IF('Frais Forfaitaires'!$E443&gt;Listes!$D$70,'Frais Forfaitaires'!$E443*Listes!$D$71,(('Frais Forfaitaires'!$E443*Listes!$B$71)+Listes!$C$71)))))))</f>
        <v/>
      </c>
      <c r="M443" s="40" t="str">
        <f t="shared" si="14"/>
        <v/>
      </c>
      <c r="N443" s="125"/>
    </row>
    <row r="444" spans="1:14" ht="20.100000000000001" customHeight="1" x14ac:dyDescent="0.25">
      <c r="A444" s="27">
        <v>439</v>
      </c>
      <c r="B444" s="118"/>
      <c r="C444" s="118"/>
      <c r="D444" s="118"/>
      <c r="E444" s="118"/>
      <c r="F444" s="118"/>
      <c r="G444" s="50" t="str">
        <f>IF(C444="","",IF(C444="","",(VLOOKUP(C444,Listes!$B$37:$C$41,2,FALSE))))</f>
        <v/>
      </c>
      <c r="H444" s="118" t="str">
        <f t="shared" si="13"/>
        <v/>
      </c>
      <c r="I444" s="40" t="str">
        <f>IF(G444="","",IF(G444="","",(VLOOKUP(G444,Listes!$C$37:$D$41,2,FALSE))))</f>
        <v/>
      </c>
      <c r="J444" s="39" t="str">
        <f>IF($G444="","",IF($C444=Listes!$B$38,IF('Frais Forfaitaires'!$E444&lt;=Listes!$B$59,('Frais Forfaitaires'!$E444*(VLOOKUP('Frais Forfaitaires'!$D444,Listes!$A$60:$E$66,2,FALSE))),IF('Frais Forfaitaires'!$E444&gt;Listes!$E$59,('Frais Forfaitaires'!$E444*(VLOOKUP('Frais Forfaitaires'!$D444,Listes!$A$60:$E$66,5,FALSE))),('Frais Forfaitaires'!$E444*(VLOOKUP('Frais Forfaitaires'!$D444,Listes!$A$60:$E$66,3,FALSE)))+(VLOOKUP('Frais Forfaitaires'!$D444,Listes!$A$60:$E$66,4,FALSE))))))</f>
        <v/>
      </c>
      <c r="K444" s="39" t="str">
        <f>IF($G444="","",IF($C444=Listes!$B$37,IF('Frais Forfaitaires'!$E444&lt;=Listes!$B$48,('Frais Forfaitaires'!$E444*(VLOOKUP('Frais Forfaitaires'!$D444,Listes!$A$49:$E$55,2,FALSE))),IF('Frais Forfaitaires'!$E444&gt;Listes!$D$48,('Frais Forfaitaires'!$E444*(VLOOKUP('Frais Forfaitaires'!$D444,Listes!$A$49:$E$55,5,FALSE))),('Frais Forfaitaires'!$E444*(VLOOKUP('Frais Forfaitaires'!$D444,Listes!$A$49:$E$55,3,FALSE)))+(VLOOKUP('Frais Forfaitaires'!$D444,Listes!$A$49:$E$55,4,FALSE))))))</f>
        <v/>
      </c>
      <c r="L444" s="39" t="str">
        <f>IF($G444="","",IF($C444=Listes!$B$40,Listes!$I$37,IF($C444=Listes!$B$41,(VLOOKUP('Frais Forfaitaires'!$F444,Listes!$E$37:$F$42,2,FALSE)),IF($C444=Listes!$B$39,IF('Frais Forfaitaires'!$E444&lt;=Listes!$A$70,'Frais Forfaitaires'!$E444*Listes!$A$71,IF('Frais Forfaitaires'!$E444&gt;Listes!$D$70,'Frais Forfaitaires'!$E444*Listes!$D$71,(('Frais Forfaitaires'!$E444*Listes!$B$71)+Listes!$C$71)))))))</f>
        <v/>
      </c>
      <c r="M444" s="40" t="str">
        <f t="shared" si="14"/>
        <v/>
      </c>
      <c r="N444" s="125"/>
    </row>
    <row r="445" spans="1:14" ht="20.100000000000001" customHeight="1" x14ac:dyDescent="0.25">
      <c r="A445" s="27">
        <v>440</v>
      </c>
      <c r="B445" s="118"/>
      <c r="C445" s="118"/>
      <c r="D445" s="118"/>
      <c r="E445" s="118"/>
      <c r="F445" s="118"/>
      <c r="G445" s="50" t="str">
        <f>IF(C445="","",IF(C445="","",(VLOOKUP(C445,Listes!$B$37:$C$41,2,FALSE))))</f>
        <v/>
      </c>
      <c r="H445" s="118" t="str">
        <f t="shared" si="13"/>
        <v/>
      </c>
      <c r="I445" s="40" t="str">
        <f>IF(G445="","",IF(G445="","",(VLOOKUP(G445,Listes!$C$37:$D$41,2,FALSE))))</f>
        <v/>
      </c>
      <c r="J445" s="39" t="str">
        <f>IF($G445="","",IF($C445=Listes!$B$38,IF('Frais Forfaitaires'!$E445&lt;=Listes!$B$59,('Frais Forfaitaires'!$E445*(VLOOKUP('Frais Forfaitaires'!$D445,Listes!$A$60:$E$66,2,FALSE))),IF('Frais Forfaitaires'!$E445&gt;Listes!$E$59,('Frais Forfaitaires'!$E445*(VLOOKUP('Frais Forfaitaires'!$D445,Listes!$A$60:$E$66,5,FALSE))),('Frais Forfaitaires'!$E445*(VLOOKUP('Frais Forfaitaires'!$D445,Listes!$A$60:$E$66,3,FALSE)))+(VLOOKUP('Frais Forfaitaires'!$D445,Listes!$A$60:$E$66,4,FALSE))))))</f>
        <v/>
      </c>
      <c r="K445" s="39" t="str">
        <f>IF($G445="","",IF($C445=Listes!$B$37,IF('Frais Forfaitaires'!$E445&lt;=Listes!$B$48,('Frais Forfaitaires'!$E445*(VLOOKUP('Frais Forfaitaires'!$D445,Listes!$A$49:$E$55,2,FALSE))),IF('Frais Forfaitaires'!$E445&gt;Listes!$D$48,('Frais Forfaitaires'!$E445*(VLOOKUP('Frais Forfaitaires'!$D445,Listes!$A$49:$E$55,5,FALSE))),('Frais Forfaitaires'!$E445*(VLOOKUP('Frais Forfaitaires'!$D445,Listes!$A$49:$E$55,3,FALSE)))+(VLOOKUP('Frais Forfaitaires'!$D445,Listes!$A$49:$E$55,4,FALSE))))))</f>
        <v/>
      </c>
      <c r="L445" s="39" t="str">
        <f>IF($G445="","",IF($C445=Listes!$B$40,Listes!$I$37,IF($C445=Listes!$B$41,(VLOOKUP('Frais Forfaitaires'!$F445,Listes!$E$37:$F$42,2,FALSE)),IF($C445=Listes!$B$39,IF('Frais Forfaitaires'!$E445&lt;=Listes!$A$70,'Frais Forfaitaires'!$E445*Listes!$A$71,IF('Frais Forfaitaires'!$E445&gt;Listes!$D$70,'Frais Forfaitaires'!$E445*Listes!$D$71,(('Frais Forfaitaires'!$E445*Listes!$B$71)+Listes!$C$71)))))))</f>
        <v/>
      </c>
      <c r="M445" s="40" t="str">
        <f t="shared" si="14"/>
        <v/>
      </c>
      <c r="N445" s="125"/>
    </row>
    <row r="446" spans="1:14" ht="20.100000000000001" customHeight="1" x14ac:dyDescent="0.25">
      <c r="A446" s="27">
        <v>441</v>
      </c>
      <c r="B446" s="118"/>
      <c r="C446" s="118"/>
      <c r="D446" s="118"/>
      <c r="E446" s="118"/>
      <c r="F446" s="118"/>
      <c r="G446" s="50" t="str">
        <f>IF(C446="","",IF(C446="","",(VLOOKUP(C446,Listes!$B$37:$C$41,2,FALSE))))</f>
        <v/>
      </c>
      <c r="H446" s="118" t="str">
        <f t="shared" si="13"/>
        <v/>
      </c>
      <c r="I446" s="40" t="str">
        <f>IF(G446="","",IF(G446="","",(VLOOKUP(G446,Listes!$C$37:$D$41,2,FALSE))))</f>
        <v/>
      </c>
      <c r="J446" s="39" t="str">
        <f>IF($G446="","",IF($C446=Listes!$B$38,IF('Frais Forfaitaires'!$E446&lt;=Listes!$B$59,('Frais Forfaitaires'!$E446*(VLOOKUP('Frais Forfaitaires'!$D446,Listes!$A$60:$E$66,2,FALSE))),IF('Frais Forfaitaires'!$E446&gt;Listes!$E$59,('Frais Forfaitaires'!$E446*(VLOOKUP('Frais Forfaitaires'!$D446,Listes!$A$60:$E$66,5,FALSE))),('Frais Forfaitaires'!$E446*(VLOOKUP('Frais Forfaitaires'!$D446,Listes!$A$60:$E$66,3,FALSE)))+(VLOOKUP('Frais Forfaitaires'!$D446,Listes!$A$60:$E$66,4,FALSE))))))</f>
        <v/>
      </c>
      <c r="K446" s="39" t="str">
        <f>IF($G446="","",IF($C446=Listes!$B$37,IF('Frais Forfaitaires'!$E446&lt;=Listes!$B$48,('Frais Forfaitaires'!$E446*(VLOOKUP('Frais Forfaitaires'!$D446,Listes!$A$49:$E$55,2,FALSE))),IF('Frais Forfaitaires'!$E446&gt;Listes!$D$48,('Frais Forfaitaires'!$E446*(VLOOKUP('Frais Forfaitaires'!$D446,Listes!$A$49:$E$55,5,FALSE))),('Frais Forfaitaires'!$E446*(VLOOKUP('Frais Forfaitaires'!$D446,Listes!$A$49:$E$55,3,FALSE)))+(VLOOKUP('Frais Forfaitaires'!$D446,Listes!$A$49:$E$55,4,FALSE))))))</f>
        <v/>
      </c>
      <c r="L446" s="39" t="str">
        <f>IF($G446="","",IF($C446=Listes!$B$40,Listes!$I$37,IF($C446=Listes!$B$41,(VLOOKUP('Frais Forfaitaires'!$F446,Listes!$E$37:$F$42,2,FALSE)),IF($C446=Listes!$B$39,IF('Frais Forfaitaires'!$E446&lt;=Listes!$A$70,'Frais Forfaitaires'!$E446*Listes!$A$71,IF('Frais Forfaitaires'!$E446&gt;Listes!$D$70,'Frais Forfaitaires'!$E446*Listes!$D$71,(('Frais Forfaitaires'!$E446*Listes!$B$71)+Listes!$C$71)))))))</f>
        <v/>
      </c>
      <c r="M446" s="40" t="str">
        <f t="shared" si="14"/>
        <v/>
      </c>
      <c r="N446" s="125"/>
    </row>
    <row r="447" spans="1:14" ht="20.100000000000001" customHeight="1" x14ac:dyDescent="0.25">
      <c r="A447" s="27">
        <v>442</v>
      </c>
      <c r="B447" s="118"/>
      <c r="C447" s="118"/>
      <c r="D447" s="118"/>
      <c r="E447" s="118"/>
      <c r="F447" s="118"/>
      <c r="G447" s="50" t="str">
        <f>IF(C447="","",IF(C447="","",(VLOOKUP(C447,Listes!$B$37:$C$41,2,FALSE))))</f>
        <v/>
      </c>
      <c r="H447" s="118" t="str">
        <f t="shared" si="13"/>
        <v/>
      </c>
      <c r="I447" s="40" t="str">
        <f>IF(G447="","",IF(G447="","",(VLOOKUP(G447,Listes!$C$37:$D$41,2,FALSE))))</f>
        <v/>
      </c>
      <c r="J447" s="39" t="str">
        <f>IF($G447="","",IF($C447=Listes!$B$38,IF('Frais Forfaitaires'!$E447&lt;=Listes!$B$59,('Frais Forfaitaires'!$E447*(VLOOKUP('Frais Forfaitaires'!$D447,Listes!$A$60:$E$66,2,FALSE))),IF('Frais Forfaitaires'!$E447&gt;Listes!$E$59,('Frais Forfaitaires'!$E447*(VLOOKUP('Frais Forfaitaires'!$D447,Listes!$A$60:$E$66,5,FALSE))),('Frais Forfaitaires'!$E447*(VLOOKUP('Frais Forfaitaires'!$D447,Listes!$A$60:$E$66,3,FALSE)))+(VLOOKUP('Frais Forfaitaires'!$D447,Listes!$A$60:$E$66,4,FALSE))))))</f>
        <v/>
      </c>
      <c r="K447" s="39" t="str">
        <f>IF($G447="","",IF($C447=Listes!$B$37,IF('Frais Forfaitaires'!$E447&lt;=Listes!$B$48,('Frais Forfaitaires'!$E447*(VLOOKUP('Frais Forfaitaires'!$D447,Listes!$A$49:$E$55,2,FALSE))),IF('Frais Forfaitaires'!$E447&gt;Listes!$D$48,('Frais Forfaitaires'!$E447*(VLOOKUP('Frais Forfaitaires'!$D447,Listes!$A$49:$E$55,5,FALSE))),('Frais Forfaitaires'!$E447*(VLOOKUP('Frais Forfaitaires'!$D447,Listes!$A$49:$E$55,3,FALSE)))+(VLOOKUP('Frais Forfaitaires'!$D447,Listes!$A$49:$E$55,4,FALSE))))))</f>
        <v/>
      </c>
      <c r="L447" s="39" t="str">
        <f>IF($G447="","",IF($C447=Listes!$B$40,Listes!$I$37,IF($C447=Listes!$B$41,(VLOOKUP('Frais Forfaitaires'!$F447,Listes!$E$37:$F$42,2,FALSE)),IF($C447=Listes!$B$39,IF('Frais Forfaitaires'!$E447&lt;=Listes!$A$70,'Frais Forfaitaires'!$E447*Listes!$A$71,IF('Frais Forfaitaires'!$E447&gt;Listes!$D$70,'Frais Forfaitaires'!$E447*Listes!$D$71,(('Frais Forfaitaires'!$E447*Listes!$B$71)+Listes!$C$71)))))))</f>
        <v/>
      </c>
      <c r="M447" s="40" t="str">
        <f t="shared" si="14"/>
        <v/>
      </c>
      <c r="N447" s="125"/>
    </row>
    <row r="448" spans="1:14" ht="20.100000000000001" customHeight="1" x14ac:dyDescent="0.25">
      <c r="A448" s="27">
        <v>443</v>
      </c>
      <c r="B448" s="118"/>
      <c r="C448" s="118"/>
      <c r="D448" s="118"/>
      <c r="E448" s="118"/>
      <c r="F448" s="118"/>
      <c r="G448" s="50" t="str">
        <f>IF(C448="","",IF(C448="","",(VLOOKUP(C448,Listes!$B$37:$C$41,2,FALSE))))</f>
        <v/>
      </c>
      <c r="H448" s="118" t="str">
        <f t="shared" si="13"/>
        <v/>
      </c>
      <c r="I448" s="40" t="str">
        <f>IF(G448="","",IF(G448="","",(VLOOKUP(G448,Listes!$C$37:$D$41,2,FALSE))))</f>
        <v/>
      </c>
      <c r="J448" s="39" t="str">
        <f>IF($G448="","",IF($C448=Listes!$B$38,IF('Frais Forfaitaires'!$E448&lt;=Listes!$B$59,('Frais Forfaitaires'!$E448*(VLOOKUP('Frais Forfaitaires'!$D448,Listes!$A$60:$E$66,2,FALSE))),IF('Frais Forfaitaires'!$E448&gt;Listes!$E$59,('Frais Forfaitaires'!$E448*(VLOOKUP('Frais Forfaitaires'!$D448,Listes!$A$60:$E$66,5,FALSE))),('Frais Forfaitaires'!$E448*(VLOOKUP('Frais Forfaitaires'!$D448,Listes!$A$60:$E$66,3,FALSE)))+(VLOOKUP('Frais Forfaitaires'!$D448,Listes!$A$60:$E$66,4,FALSE))))))</f>
        <v/>
      </c>
      <c r="K448" s="39" t="str">
        <f>IF($G448="","",IF($C448=Listes!$B$37,IF('Frais Forfaitaires'!$E448&lt;=Listes!$B$48,('Frais Forfaitaires'!$E448*(VLOOKUP('Frais Forfaitaires'!$D448,Listes!$A$49:$E$55,2,FALSE))),IF('Frais Forfaitaires'!$E448&gt;Listes!$D$48,('Frais Forfaitaires'!$E448*(VLOOKUP('Frais Forfaitaires'!$D448,Listes!$A$49:$E$55,5,FALSE))),('Frais Forfaitaires'!$E448*(VLOOKUP('Frais Forfaitaires'!$D448,Listes!$A$49:$E$55,3,FALSE)))+(VLOOKUP('Frais Forfaitaires'!$D448,Listes!$A$49:$E$55,4,FALSE))))))</f>
        <v/>
      </c>
      <c r="L448" s="39" t="str">
        <f>IF($G448="","",IF($C448=Listes!$B$40,Listes!$I$37,IF($C448=Listes!$B$41,(VLOOKUP('Frais Forfaitaires'!$F448,Listes!$E$37:$F$42,2,FALSE)),IF($C448=Listes!$B$39,IF('Frais Forfaitaires'!$E448&lt;=Listes!$A$70,'Frais Forfaitaires'!$E448*Listes!$A$71,IF('Frais Forfaitaires'!$E448&gt;Listes!$D$70,'Frais Forfaitaires'!$E448*Listes!$D$71,(('Frais Forfaitaires'!$E448*Listes!$B$71)+Listes!$C$71)))))))</f>
        <v/>
      </c>
      <c r="M448" s="40" t="str">
        <f t="shared" si="14"/>
        <v/>
      </c>
      <c r="N448" s="125"/>
    </row>
    <row r="449" spans="1:14" ht="20.100000000000001" customHeight="1" x14ac:dyDescent="0.25">
      <c r="A449" s="27">
        <v>444</v>
      </c>
      <c r="B449" s="118"/>
      <c r="C449" s="118"/>
      <c r="D449" s="118"/>
      <c r="E449" s="118"/>
      <c r="F449" s="118"/>
      <c r="G449" s="50" t="str">
        <f>IF(C449="","",IF(C449="","",(VLOOKUP(C449,Listes!$B$37:$C$41,2,FALSE))))</f>
        <v/>
      </c>
      <c r="H449" s="118" t="str">
        <f t="shared" si="13"/>
        <v/>
      </c>
      <c r="I449" s="40" t="str">
        <f>IF(G449="","",IF(G449="","",(VLOOKUP(G449,Listes!$C$37:$D$41,2,FALSE))))</f>
        <v/>
      </c>
      <c r="J449" s="39" t="str">
        <f>IF($G449="","",IF($C449=Listes!$B$38,IF('Frais Forfaitaires'!$E449&lt;=Listes!$B$59,('Frais Forfaitaires'!$E449*(VLOOKUP('Frais Forfaitaires'!$D449,Listes!$A$60:$E$66,2,FALSE))),IF('Frais Forfaitaires'!$E449&gt;Listes!$E$59,('Frais Forfaitaires'!$E449*(VLOOKUP('Frais Forfaitaires'!$D449,Listes!$A$60:$E$66,5,FALSE))),('Frais Forfaitaires'!$E449*(VLOOKUP('Frais Forfaitaires'!$D449,Listes!$A$60:$E$66,3,FALSE)))+(VLOOKUP('Frais Forfaitaires'!$D449,Listes!$A$60:$E$66,4,FALSE))))))</f>
        <v/>
      </c>
      <c r="K449" s="39" t="str">
        <f>IF($G449="","",IF($C449=Listes!$B$37,IF('Frais Forfaitaires'!$E449&lt;=Listes!$B$48,('Frais Forfaitaires'!$E449*(VLOOKUP('Frais Forfaitaires'!$D449,Listes!$A$49:$E$55,2,FALSE))),IF('Frais Forfaitaires'!$E449&gt;Listes!$D$48,('Frais Forfaitaires'!$E449*(VLOOKUP('Frais Forfaitaires'!$D449,Listes!$A$49:$E$55,5,FALSE))),('Frais Forfaitaires'!$E449*(VLOOKUP('Frais Forfaitaires'!$D449,Listes!$A$49:$E$55,3,FALSE)))+(VLOOKUP('Frais Forfaitaires'!$D449,Listes!$A$49:$E$55,4,FALSE))))))</f>
        <v/>
      </c>
      <c r="L449" s="39" t="str">
        <f>IF($G449="","",IF($C449=Listes!$B$40,Listes!$I$37,IF($C449=Listes!$B$41,(VLOOKUP('Frais Forfaitaires'!$F449,Listes!$E$37:$F$42,2,FALSE)),IF($C449=Listes!$B$39,IF('Frais Forfaitaires'!$E449&lt;=Listes!$A$70,'Frais Forfaitaires'!$E449*Listes!$A$71,IF('Frais Forfaitaires'!$E449&gt;Listes!$D$70,'Frais Forfaitaires'!$E449*Listes!$D$71,(('Frais Forfaitaires'!$E449*Listes!$B$71)+Listes!$C$71)))))))</f>
        <v/>
      </c>
      <c r="M449" s="40" t="str">
        <f t="shared" si="14"/>
        <v/>
      </c>
      <c r="N449" s="125"/>
    </row>
    <row r="450" spans="1:14" ht="20.100000000000001" customHeight="1" x14ac:dyDescent="0.25">
      <c r="A450" s="27">
        <v>445</v>
      </c>
      <c r="B450" s="118"/>
      <c r="C450" s="118"/>
      <c r="D450" s="118"/>
      <c r="E450" s="118"/>
      <c r="F450" s="118"/>
      <c r="G450" s="50" t="str">
        <f>IF(C450="","",IF(C450="","",(VLOOKUP(C450,Listes!$B$37:$C$41,2,FALSE))))</f>
        <v/>
      </c>
      <c r="H450" s="118" t="str">
        <f t="shared" si="13"/>
        <v/>
      </c>
      <c r="I450" s="40" t="str">
        <f>IF(G450="","",IF(G450="","",(VLOOKUP(G450,Listes!$C$37:$D$41,2,FALSE))))</f>
        <v/>
      </c>
      <c r="J450" s="39" t="str">
        <f>IF($G450="","",IF($C450=Listes!$B$38,IF('Frais Forfaitaires'!$E450&lt;=Listes!$B$59,('Frais Forfaitaires'!$E450*(VLOOKUP('Frais Forfaitaires'!$D450,Listes!$A$60:$E$66,2,FALSE))),IF('Frais Forfaitaires'!$E450&gt;Listes!$E$59,('Frais Forfaitaires'!$E450*(VLOOKUP('Frais Forfaitaires'!$D450,Listes!$A$60:$E$66,5,FALSE))),('Frais Forfaitaires'!$E450*(VLOOKUP('Frais Forfaitaires'!$D450,Listes!$A$60:$E$66,3,FALSE)))+(VLOOKUP('Frais Forfaitaires'!$D450,Listes!$A$60:$E$66,4,FALSE))))))</f>
        <v/>
      </c>
      <c r="K450" s="39" t="str">
        <f>IF($G450="","",IF($C450=Listes!$B$37,IF('Frais Forfaitaires'!$E450&lt;=Listes!$B$48,('Frais Forfaitaires'!$E450*(VLOOKUP('Frais Forfaitaires'!$D450,Listes!$A$49:$E$55,2,FALSE))),IF('Frais Forfaitaires'!$E450&gt;Listes!$D$48,('Frais Forfaitaires'!$E450*(VLOOKUP('Frais Forfaitaires'!$D450,Listes!$A$49:$E$55,5,FALSE))),('Frais Forfaitaires'!$E450*(VLOOKUP('Frais Forfaitaires'!$D450,Listes!$A$49:$E$55,3,FALSE)))+(VLOOKUP('Frais Forfaitaires'!$D450,Listes!$A$49:$E$55,4,FALSE))))))</f>
        <v/>
      </c>
      <c r="L450" s="39" t="str">
        <f>IF($G450="","",IF($C450=Listes!$B$40,Listes!$I$37,IF($C450=Listes!$B$41,(VLOOKUP('Frais Forfaitaires'!$F450,Listes!$E$37:$F$42,2,FALSE)),IF($C450=Listes!$B$39,IF('Frais Forfaitaires'!$E450&lt;=Listes!$A$70,'Frais Forfaitaires'!$E450*Listes!$A$71,IF('Frais Forfaitaires'!$E450&gt;Listes!$D$70,'Frais Forfaitaires'!$E450*Listes!$D$71,(('Frais Forfaitaires'!$E450*Listes!$B$71)+Listes!$C$71)))))))</f>
        <v/>
      </c>
      <c r="M450" s="40" t="str">
        <f t="shared" si="14"/>
        <v/>
      </c>
      <c r="N450" s="125"/>
    </row>
    <row r="451" spans="1:14" ht="20.100000000000001" customHeight="1" x14ac:dyDescent="0.25">
      <c r="A451" s="27">
        <v>446</v>
      </c>
      <c r="B451" s="118"/>
      <c r="C451" s="118"/>
      <c r="D451" s="118"/>
      <c r="E451" s="118"/>
      <c r="F451" s="118"/>
      <c r="G451" s="50" t="str">
        <f>IF(C451="","",IF(C451="","",(VLOOKUP(C451,Listes!$B$37:$C$41,2,FALSE))))</f>
        <v/>
      </c>
      <c r="H451" s="118" t="str">
        <f t="shared" si="13"/>
        <v/>
      </c>
      <c r="I451" s="40" t="str">
        <f>IF(G451="","",IF(G451="","",(VLOOKUP(G451,Listes!$C$37:$D$41,2,FALSE))))</f>
        <v/>
      </c>
      <c r="J451" s="39" t="str">
        <f>IF($G451="","",IF($C451=Listes!$B$38,IF('Frais Forfaitaires'!$E451&lt;=Listes!$B$59,('Frais Forfaitaires'!$E451*(VLOOKUP('Frais Forfaitaires'!$D451,Listes!$A$60:$E$66,2,FALSE))),IF('Frais Forfaitaires'!$E451&gt;Listes!$E$59,('Frais Forfaitaires'!$E451*(VLOOKUP('Frais Forfaitaires'!$D451,Listes!$A$60:$E$66,5,FALSE))),('Frais Forfaitaires'!$E451*(VLOOKUP('Frais Forfaitaires'!$D451,Listes!$A$60:$E$66,3,FALSE)))+(VLOOKUP('Frais Forfaitaires'!$D451,Listes!$A$60:$E$66,4,FALSE))))))</f>
        <v/>
      </c>
      <c r="K451" s="39" t="str">
        <f>IF($G451="","",IF($C451=Listes!$B$37,IF('Frais Forfaitaires'!$E451&lt;=Listes!$B$48,('Frais Forfaitaires'!$E451*(VLOOKUP('Frais Forfaitaires'!$D451,Listes!$A$49:$E$55,2,FALSE))),IF('Frais Forfaitaires'!$E451&gt;Listes!$D$48,('Frais Forfaitaires'!$E451*(VLOOKUP('Frais Forfaitaires'!$D451,Listes!$A$49:$E$55,5,FALSE))),('Frais Forfaitaires'!$E451*(VLOOKUP('Frais Forfaitaires'!$D451,Listes!$A$49:$E$55,3,FALSE)))+(VLOOKUP('Frais Forfaitaires'!$D451,Listes!$A$49:$E$55,4,FALSE))))))</f>
        <v/>
      </c>
      <c r="L451" s="39" t="str">
        <f>IF($G451="","",IF($C451=Listes!$B$40,Listes!$I$37,IF($C451=Listes!$B$41,(VLOOKUP('Frais Forfaitaires'!$F451,Listes!$E$37:$F$42,2,FALSE)),IF($C451=Listes!$B$39,IF('Frais Forfaitaires'!$E451&lt;=Listes!$A$70,'Frais Forfaitaires'!$E451*Listes!$A$71,IF('Frais Forfaitaires'!$E451&gt;Listes!$D$70,'Frais Forfaitaires'!$E451*Listes!$D$71,(('Frais Forfaitaires'!$E451*Listes!$B$71)+Listes!$C$71)))))))</f>
        <v/>
      </c>
      <c r="M451" s="40" t="str">
        <f t="shared" si="14"/>
        <v/>
      </c>
      <c r="N451" s="125"/>
    </row>
    <row r="452" spans="1:14" ht="20.100000000000001" customHeight="1" x14ac:dyDescent="0.25">
      <c r="A452" s="27">
        <v>447</v>
      </c>
      <c r="B452" s="118"/>
      <c r="C452" s="118"/>
      <c r="D452" s="118"/>
      <c r="E452" s="118"/>
      <c r="F452" s="118"/>
      <c r="G452" s="50" t="str">
        <f>IF(C452="","",IF(C452="","",(VLOOKUP(C452,Listes!$B$37:$C$41,2,FALSE))))</f>
        <v/>
      </c>
      <c r="H452" s="118" t="str">
        <f t="shared" si="13"/>
        <v/>
      </c>
      <c r="I452" s="40" t="str">
        <f>IF(G452="","",IF(G452="","",(VLOOKUP(G452,Listes!$C$37:$D$41,2,FALSE))))</f>
        <v/>
      </c>
      <c r="J452" s="39" t="str">
        <f>IF($G452="","",IF($C452=Listes!$B$38,IF('Frais Forfaitaires'!$E452&lt;=Listes!$B$59,('Frais Forfaitaires'!$E452*(VLOOKUP('Frais Forfaitaires'!$D452,Listes!$A$60:$E$66,2,FALSE))),IF('Frais Forfaitaires'!$E452&gt;Listes!$E$59,('Frais Forfaitaires'!$E452*(VLOOKUP('Frais Forfaitaires'!$D452,Listes!$A$60:$E$66,5,FALSE))),('Frais Forfaitaires'!$E452*(VLOOKUP('Frais Forfaitaires'!$D452,Listes!$A$60:$E$66,3,FALSE)))+(VLOOKUP('Frais Forfaitaires'!$D452,Listes!$A$60:$E$66,4,FALSE))))))</f>
        <v/>
      </c>
      <c r="K452" s="39" t="str">
        <f>IF($G452="","",IF($C452=Listes!$B$37,IF('Frais Forfaitaires'!$E452&lt;=Listes!$B$48,('Frais Forfaitaires'!$E452*(VLOOKUP('Frais Forfaitaires'!$D452,Listes!$A$49:$E$55,2,FALSE))),IF('Frais Forfaitaires'!$E452&gt;Listes!$D$48,('Frais Forfaitaires'!$E452*(VLOOKUP('Frais Forfaitaires'!$D452,Listes!$A$49:$E$55,5,FALSE))),('Frais Forfaitaires'!$E452*(VLOOKUP('Frais Forfaitaires'!$D452,Listes!$A$49:$E$55,3,FALSE)))+(VLOOKUP('Frais Forfaitaires'!$D452,Listes!$A$49:$E$55,4,FALSE))))))</f>
        <v/>
      </c>
      <c r="L452" s="39" t="str">
        <f>IF($G452="","",IF($C452=Listes!$B$40,Listes!$I$37,IF($C452=Listes!$B$41,(VLOOKUP('Frais Forfaitaires'!$F452,Listes!$E$37:$F$42,2,FALSE)),IF($C452=Listes!$B$39,IF('Frais Forfaitaires'!$E452&lt;=Listes!$A$70,'Frais Forfaitaires'!$E452*Listes!$A$71,IF('Frais Forfaitaires'!$E452&gt;Listes!$D$70,'Frais Forfaitaires'!$E452*Listes!$D$71,(('Frais Forfaitaires'!$E452*Listes!$B$71)+Listes!$C$71)))))))</f>
        <v/>
      </c>
      <c r="M452" s="40" t="str">
        <f t="shared" si="14"/>
        <v/>
      </c>
      <c r="N452" s="125"/>
    </row>
    <row r="453" spans="1:14" ht="20.100000000000001" customHeight="1" x14ac:dyDescent="0.25">
      <c r="A453" s="27">
        <v>448</v>
      </c>
      <c r="B453" s="118"/>
      <c r="C453" s="118"/>
      <c r="D453" s="118"/>
      <c r="E453" s="118"/>
      <c r="F453" s="118"/>
      <c r="G453" s="50" t="str">
        <f>IF(C453="","",IF(C453="","",(VLOOKUP(C453,Listes!$B$37:$C$41,2,FALSE))))</f>
        <v/>
      </c>
      <c r="H453" s="118" t="str">
        <f t="shared" si="13"/>
        <v/>
      </c>
      <c r="I453" s="40" t="str">
        <f>IF(G453="","",IF(G453="","",(VLOOKUP(G453,Listes!$C$37:$D$41,2,FALSE))))</f>
        <v/>
      </c>
      <c r="J453" s="39" t="str">
        <f>IF($G453="","",IF($C453=Listes!$B$38,IF('Frais Forfaitaires'!$E453&lt;=Listes!$B$59,('Frais Forfaitaires'!$E453*(VLOOKUP('Frais Forfaitaires'!$D453,Listes!$A$60:$E$66,2,FALSE))),IF('Frais Forfaitaires'!$E453&gt;Listes!$E$59,('Frais Forfaitaires'!$E453*(VLOOKUP('Frais Forfaitaires'!$D453,Listes!$A$60:$E$66,5,FALSE))),('Frais Forfaitaires'!$E453*(VLOOKUP('Frais Forfaitaires'!$D453,Listes!$A$60:$E$66,3,FALSE)))+(VLOOKUP('Frais Forfaitaires'!$D453,Listes!$A$60:$E$66,4,FALSE))))))</f>
        <v/>
      </c>
      <c r="K453" s="39" t="str">
        <f>IF($G453="","",IF($C453=Listes!$B$37,IF('Frais Forfaitaires'!$E453&lt;=Listes!$B$48,('Frais Forfaitaires'!$E453*(VLOOKUP('Frais Forfaitaires'!$D453,Listes!$A$49:$E$55,2,FALSE))),IF('Frais Forfaitaires'!$E453&gt;Listes!$D$48,('Frais Forfaitaires'!$E453*(VLOOKUP('Frais Forfaitaires'!$D453,Listes!$A$49:$E$55,5,FALSE))),('Frais Forfaitaires'!$E453*(VLOOKUP('Frais Forfaitaires'!$D453,Listes!$A$49:$E$55,3,FALSE)))+(VLOOKUP('Frais Forfaitaires'!$D453,Listes!$A$49:$E$55,4,FALSE))))))</f>
        <v/>
      </c>
      <c r="L453" s="39" t="str">
        <f>IF($G453="","",IF($C453=Listes!$B$40,Listes!$I$37,IF($C453=Listes!$B$41,(VLOOKUP('Frais Forfaitaires'!$F453,Listes!$E$37:$F$42,2,FALSE)),IF($C453=Listes!$B$39,IF('Frais Forfaitaires'!$E453&lt;=Listes!$A$70,'Frais Forfaitaires'!$E453*Listes!$A$71,IF('Frais Forfaitaires'!$E453&gt;Listes!$D$70,'Frais Forfaitaires'!$E453*Listes!$D$71,(('Frais Forfaitaires'!$E453*Listes!$B$71)+Listes!$C$71)))))))</f>
        <v/>
      </c>
      <c r="M453" s="40" t="str">
        <f t="shared" si="14"/>
        <v/>
      </c>
      <c r="N453" s="125"/>
    </row>
    <row r="454" spans="1:14" ht="20.100000000000001" customHeight="1" x14ac:dyDescent="0.25">
      <c r="A454" s="27">
        <v>449</v>
      </c>
      <c r="B454" s="118"/>
      <c r="C454" s="118"/>
      <c r="D454" s="118"/>
      <c r="E454" s="118"/>
      <c r="F454" s="118"/>
      <c r="G454" s="50" t="str">
        <f>IF(C454="","",IF(C454="","",(VLOOKUP(C454,Listes!$B$37:$C$41,2,FALSE))))</f>
        <v/>
      </c>
      <c r="H454" s="118" t="str">
        <f t="shared" ref="H454:H505" si="15">IF(G454="Frais de déplacement (barèmes kilométriques) ",1,"")</f>
        <v/>
      </c>
      <c r="I454" s="40" t="str">
        <f>IF(G454="","",IF(G454="","",(VLOOKUP(G454,Listes!$C$37:$D$41,2,FALSE))))</f>
        <v/>
      </c>
      <c r="J454" s="39" t="str">
        <f>IF($G454="","",IF($C454=Listes!$B$38,IF('Frais Forfaitaires'!$E454&lt;=Listes!$B$59,('Frais Forfaitaires'!$E454*(VLOOKUP('Frais Forfaitaires'!$D454,Listes!$A$60:$E$66,2,FALSE))),IF('Frais Forfaitaires'!$E454&gt;Listes!$E$59,('Frais Forfaitaires'!$E454*(VLOOKUP('Frais Forfaitaires'!$D454,Listes!$A$60:$E$66,5,FALSE))),('Frais Forfaitaires'!$E454*(VLOOKUP('Frais Forfaitaires'!$D454,Listes!$A$60:$E$66,3,FALSE)))+(VLOOKUP('Frais Forfaitaires'!$D454,Listes!$A$60:$E$66,4,FALSE))))))</f>
        <v/>
      </c>
      <c r="K454" s="39" t="str">
        <f>IF($G454="","",IF($C454=Listes!$B$37,IF('Frais Forfaitaires'!$E454&lt;=Listes!$B$48,('Frais Forfaitaires'!$E454*(VLOOKUP('Frais Forfaitaires'!$D454,Listes!$A$49:$E$55,2,FALSE))),IF('Frais Forfaitaires'!$E454&gt;Listes!$D$48,('Frais Forfaitaires'!$E454*(VLOOKUP('Frais Forfaitaires'!$D454,Listes!$A$49:$E$55,5,FALSE))),('Frais Forfaitaires'!$E454*(VLOOKUP('Frais Forfaitaires'!$D454,Listes!$A$49:$E$55,3,FALSE)))+(VLOOKUP('Frais Forfaitaires'!$D454,Listes!$A$49:$E$55,4,FALSE))))))</f>
        <v/>
      </c>
      <c r="L454" s="39" t="str">
        <f>IF($G454="","",IF($C454=Listes!$B$40,Listes!$I$37,IF($C454=Listes!$B$41,(VLOOKUP('Frais Forfaitaires'!$F454,Listes!$E$37:$F$42,2,FALSE)),IF($C454=Listes!$B$39,IF('Frais Forfaitaires'!$E454&lt;=Listes!$A$70,'Frais Forfaitaires'!$E454*Listes!$A$71,IF('Frais Forfaitaires'!$E454&gt;Listes!$D$70,'Frais Forfaitaires'!$E454*Listes!$D$71,(('Frais Forfaitaires'!$E454*Listes!$B$71)+Listes!$C$71)))))))</f>
        <v/>
      </c>
      <c r="M454" s="40" t="str">
        <f t="shared" ref="M454:M505" si="16">IF($H454="","",($L454+$K454+$J454)*$H454)</f>
        <v/>
      </c>
      <c r="N454" s="125"/>
    </row>
    <row r="455" spans="1:14" ht="20.100000000000001" customHeight="1" x14ac:dyDescent="0.25">
      <c r="A455" s="27">
        <v>450</v>
      </c>
      <c r="B455" s="118"/>
      <c r="C455" s="118"/>
      <c r="D455" s="118"/>
      <c r="E455" s="118"/>
      <c r="F455" s="118"/>
      <c r="G455" s="50" t="str">
        <f>IF(C455="","",IF(C455="","",(VLOOKUP(C455,Listes!$B$37:$C$41,2,FALSE))))</f>
        <v/>
      </c>
      <c r="H455" s="118" t="str">
        <f t="shared" si="15"/>
        <v/>
      </c>
      <c r="I455" s="40" t="str">
        <f>IF(G455="","",IF(G455="","",(VLOOKUP(G455,Listes!$C$37:$D$41,2,FALSE))))</f>
        <v/>
      </c>
      <c r="J455" s="39" t="str">
        <f>IF($G455="","",IF($C455=Listes!$B$38,IF('Frais Forfaitaires'!$E455&lt;=Listes!$B$59,('Frais Forfaitaires'!$E455*(VLOOKUP('Frais Forfaitaires'!$D455,Listes!$A$60:$E$66,2,FALSE))),IF('Frais Forfaitaires'!$E455&gt;Listes!$E$59,('Frais Forfaitaires'!$E455*(VLOOKUP('Frais Forfaitaires'!$D455,Listes!$A$60:$E$66,5,FALSE))),('Frais Forfaitaires'!$E455*(VLOOKUP('Frais Forfaitaires'!$D455,Listes!$A$60:$E$66,3,FALSE)))+(VLOOKUP('Frais Forfaitaires'!$D455,Listes!$A$60:$E$66,4,FALSE))))))</f>
        <v/>
      </c>
      <c r="K455" s="39" t="str">
        <f>IF($G455="","",IF($C455=Listes!$B$37,IF('Frais Forfaitaires'!$E455&lt;=Listes!$B$48,('Frais Forfaitaires'!$E455*(VLOOKUP('Frais Forfaitaires'!$D455,Listes!$A$49:$E$55,2,FALSE))),IF('Frais Forfaitaires'!$E455&gt;Listes!$D$48,('Frais Forfaitaires'!$E455*(VLOOKUP('Frais Forfaitaires'!$D455,Listes!$A$49:$E$55,5,FALSE))),('Frais Forfaitaires'!$E455*(VLOOKUP('Frais Forfaitaires'!$D455,Listes!$A$49:$E$55,3,FALSE)))+(VLOOKUP('Frais Forfaitaires'!$D455,Listes!$A$49:$E$55,4,FALSE))))))</f>
        <v/>
      </c>
      <c r="L455" s="39" t="str">
        <f>IF($G455="","",IF($C455=Listes!$B$40,Listes!$I$37,IF($C455=Listes!$B$41,(VLOOKUP('Frais Forfaitaires'!$F455,Listes!$E$37:$F$42,2,FALSE)),IF($C455=Listes!$B$39,IF('Frais Forfaitaires'!$E455&lt;=Listes!$A$70,'Frais Forfaitaires'!$E455*Listes!$A$71,IF('Frais Forfaitaires'!$E455&gt;Listes!$D$70,'Frais Forfaitaires'!$E455*Listes!$D$71,(('Frais Forfaitaires'!$E455*Listes!$B$71)+Listes!$C$71)))))))</f>
        <v/>
      </c>
      <c r="M455" s="40" t="str">
        <f t="shared" si="16"/>
        <v/>
      </c>
      <c r="N455" s="125"/>
    </row>
    <row r="456" spans="1:14" ht="20.100000000000001" customHeight="1" x14ac:dyDescent="0.25">
      <c r="A456" s="27">
        <v>451</v>
      </c>
      <c r="B456" s="118"/>
      <c r="C456" s="118"/>
      <c r="D456" s="118"/>
      <c r="E456" s="118"/>
      <c r="F456" s="118"/>
      <c r="G456" s="50" t="str">
        <f>IF(C456="","",IF(C456="","",(VLOOKUP(C456,Listes!$B$37:$C$41,2,FALSE))))</f>
        <v/>
      </c>
      <c r="H456" s="118" t="str">
        <f t="shared" si="15"/>
        <v/>
      </c>
      <c r="I456" s="40" t="str">
        <f>IF(G456="","",IF(G456="","",(VLOOKUP(G456,Listes!$C$37:$D$41,2,FALSE))))</f>
        <v/>
      </c>
      <c r="J456" s="39" t="str">
        <f>IF($G456="","",IF($C456=Listes!$B$38,IF('Frais Forfaitaires'!$E456&lt;=Listes!$B$59,('Frais Forfaitaires'!$E456*(VLOOKUP('Frais Forfaitaires'!$D456,Listes!$A$60:$E$66,2,FALSE))),IF('Frais Forfaitaires'!$E456&gt;Listes!$E$59,('Frais Forfaitaires'!$E456*(VLOOKUP('Frais Forfaitaires'!$D456,Listes!$A$60:$E$66,5,FALSE))),('Frais Forfaitaires'!$E456*(VLOOKUP('Frais Forfaitaires'!$D456,Listes!$A$60:$E$66,3,FALSE)))+(VLOOKUP('Frais Forfaitaires'!$D456,Listes!$A$60:$E$66,4,FALSE))))))</f>
        <v/>
      </c>
      <c r="K456" s="39" t="str">
        <f>IF($G456="","",IF($C456=Listes!$B$37,IF('Frais Forfaitaires'!$E456&lt;=Listes!$B$48,('Frais Forfaitaires'!$E456*(VLOOKUP('Frais Forfaitaires'!$D456,Listes!$A$49:$E$55,2,FALSE))),IF('Frais Forfaitaires'!$E456&gt;Listes!$D$48,('Frais Forfaitaires'!$E456*(VLOOKUP('Frais Forfaitaires'!$D456,Listes!$A$49:$E$55,5,FALSE))),('Frais Forfaitaires'!$E456*(VLOOKUP('Frais Forfaitaires'!$D456,Listes!$A$49:$E$55,3,FALSE)))+(VLOOKUP('Frais Forfaitaires'!$D456,Listes!$A$49:$E$55,4,FALSE))))))</f>
        <v/>
      </c>
      <c r="L456" s="39" t="str">
        <f>IF($G456="","",IF($C456=Listes!$B$40,Listes!$I$37,IF($C456=Listes!$B$41,(VLOOKUP('Frais Forfaitaires'!$F456,Listes!$E$37:$F$42,2,FALSE)),IF($C456=Listes!$B$39,IF('Frais Forfaitaires'!$E456&lt;=Listes!$A$70,'Frais Forfaitaires'!$E456*Listes!$A$71,IF('Frais Forfaitaires'!$E456&gt;Listes!$D$70,'Frais Forfaitaires'!$E456*Listes!$D$71,(('Frais Forfaitaires'!$E456*Listes!$B$71)+Listes!$C$71)))))))</f>
        <v/>
      </c>
      <c r="M456" s="40" t="str">
        <f t="shared" si="16"/>
        <v/>
      </c>
      <c r="N456" s="125"/>
    </row>
    <row r="457" spans="1:14" ht="20.100000000000001" customHeight="1" x14ac:dyDescent="0.25">
      <c r="A457" s="27">
        <v>452</v>
      </c>
      <c r="B457" s="118"/>
      <c r="C457" s="118"/>
      <c r="D457" s="118"/>
      <c r="E457" s="118"/>
      <c r="F457" s="118"/>
      <c r="G457" s="50" t="str">
        <f>IF(C457="","",IF(C457="","",(VLOOKUP(C457,Listes!$B$37:$C$41,2,FALSE))))</f>
        <v/>
      </c>
      <c r="H457" s="118" t="str">
        <f t="shared" si="15"/>
        <v/>
      </c>
      <c r="I457" s="40" t="str">
        <f>IF(G457="","",IF(G457="","",(VLOOKUP(G457,Listes!$C$37:$D$41,2,FALSE))))</f>
        <v/>
      </c>
      <c r="J457" s="39" t="str">
        <f>IF($G457="","",IF($C457=Listes!$B$38,IF('Frais Forfaitaires'!$E457&lt;=Listes!$B$59,('Frais Forfaitaires'!$E457*(VLOOKUP('Frais Forfaitaires'!$D457,Listes!$A$60:$E$66,2,FALSE))),IF('Frais Forfaitaires'!$E457&gt;Listes!$E$59,('Frais Forfaitaires'!$E457*(VLOOKUP('Frais Forfaitaires'!$D457,Listes!$A$60:$E$66,5,FALSE))),('Frais Forfaitaires'!$E457*(VLOOKUP('Frais Forfaitaires'!$D457,Listes!$A$60:$E$66,3,FALSE)))+(VLOOKUP('Frais Forfaitaires'!$D457,Listes!$A$60:$E$66,4,FALSE))))))</f>
        <v/>
      </c>
      <c r="K457" s="39" t="str">
        <f>IF($G457="","",IF($C457=Listes!$B$37,IF('Frais Forfaitaires'!$E457&lt;=Listes!$B$48,('Frais Forfaitaires'!$E457*(VLOOKUP('Frais Forfaitaires'!$D457,Listes!$A$49:$E$55,2,FALSE))),IF('Frais Forfaitaires'!$E457&gt;Listes!$D$48,('Frais Forfaitaires'!$E457*(VLOOKUP('Frais Forfaitaires'!$D457,Listes!$A$49:$E$55,5,FALSE))),('Frais Forfaitaires'!$E457*(VLOOKUP('Frais Forfaitaires'!$D457,Listes!$A$49:$E$55,3,FALSE)))+(VLOOKUP('Frais Forfaitaires'!$D457,Listes!$A$49:$E$55,4,FALSE))))))</f>
        <v/>
      </c>
      <c r="L457" s="39" t="str">
        <f>IF($G457="","",IF($C457=Listes!$B$40,Listes!$I$37,IF($C457=Listes!$B$41,(VLOOKUP('Frais Forfaitaires'!$F457,Listes!$E$37:$F$42,2,FALSE)),IF($C457=Listes!$B$39,IF('Frais Forfaitaires'!$E457&lt;=Listes!$A$70,'Frais Forfaitaires'!$E457*Listes!$A$71,IF('Frais Forfaitaires'!$E457&gt;Listes!$D$70,'Frais Forfaitaires'!$E457*Listes!$D$71,(('Frais Forfaitaires'!$E457*Listes!$B$71)+Listes!$C$71)))))))</f>
        <v/>
      </c>
      <c r="M457" s="40" t="str">
        <f t="shared" si="16"/>
        <v/>
      </c>
      <c r="N457" s="125"/>
    </row>
    <row r="458" spans="1:14" ht="20.100000000000001" customHeight="1" x14ac:dyDescent="0.25">
      <c r="A458" s="27">
        <v>453</v>
      </c>
      <c r="B458" s="118"/>
      <c r="C458" s="118"/>
      <c r="D458" s="118"/>
      <c r="E458" s="118"/>
      <c r="F458" s="118"/>
      <c r="G458" s="50" t="str">
        <f>IF(C458="","",IF(C458="","",(VLOOKUP(C458,Listes!$B$37:$C$41,2,FALSE))))</f>
        <v/>
      </c>
      <c r="H458" s="118" t="str">
        <f t="shared" si="15"/>
        <v/>
      </c>
      <c r="I458" s="40" t="str">
        <f>IF(G458="","",IF(G458="","",(VLOOKUP(G458,Listes!$C$37:$D$41,2,FALSE))))</f>
        <v/>
      </c>
      <c r="J458" s="39" t="str">
        <f>IF($G458="","",IF($C458=Listes!$B$38,IF('Frais Forfaitaires'!$E458&lt;=Listes!$B$59,('Frais Forfaitaires'!$E458*(VLOOKUP('Frais Forfaitaires'!$D458,Listes!$A$60:$E$66,2,FALSE))),IF('Frais Forfaitaires'!$E458&gt;Listes!$E$59,('Frais Forfaitaires'!$E458*(VLOOKUP('Frais Forfaitaires'!$D458,Listes!$A$60:$E$66,5,FALSE))),('Frais Forfaitaires'!$E458*(VLOOKUP('Frais Forfaitaires'!$D458,Listes!$A$60:$E$66,3,FALSE)))+(VLOOKUP('Frais Forfaitaires'!$D458,Listes!$A$60:$E$66,4,FALSE))))))</f>
        <v/>
      </c>
      <c r="K458" s="39" t="str">
        <f>IF($G458="","",IF($C458=Listes!$B$37,IF('Frais Forfaitaires'!$E458&lt;=Listes!$B$48,('Frais Forfaitaires'!$E458*(VLOOKUP('Frais Forfaitaires'!$D458,Listes!$A$49:$E$55,2,FALSE))),IF('Frais Forfaitaires'!$E458&gt;Listes!$D$48,('Frais Forfaitaires'!$E458*(VLOOKUP('Frais Forfaitaires'!$D458,Listes!$A$49:$E$55,5,FALSE))),('Frais Forfaitaires'!$E458*(VLOOKUP('Frais Forfaitaires'!$D458,Listes!$A$49:$E$55,3,FALSE)))+(VLOOKUP('Frais Forfaitaires'!$D458,Listes!$A$49:$E$55,4,FALSE))))))</f>
        <v/>
      </c>
      <c r="L458" s="39" t="str">
        <f>IF($G458="","",IF($C458=Listes!$B$40,Listes!$I$37,IF($C458=Listes!$B$41,(VLOOKUP('Frais Forfaitaires'!$F458,Listes!$E$37:$F$42,2,FALSE)),IF($C458=Listes!$B$39,IF('Frais Forfaitaires'!$E458&lt;=Listes!$A$70,'Frais Forfaitaires'!$E458*Listes!$A$71,IF('Frais Forfaitaires'!$E458&gt;Listes!$D$70,'Frais Forfaitaires'!$E458*Listes!$D$71,(('Frais Forfaitaires'!$E458*Listes!$B$71)+Listes!$C$71)))))))</f>
        <v/>
      </c>
      <c r="M458" s="40" t="str">
        <f t="shared" si="16"/>
        <v/>
      </c>
      <c r="N458" s="125"/>
    </row>
    <row r="459" spans="1:14" ht="20.100000000000001" customHeight="1" x14ac:dyDescent="0.25">
      <c r="A459" s="27">
        <v>454</v>
      </c>
      <c r="B459" s="118"/>
      <c r="C459" s="118"/>
      <c r="D459" s="118"/>
      <c r="E459" s="118"/>
      <c r="F459" s="118"/>
      <c r="G459" s="50" t="str">
        <f>IF(C459="","",IF(C459="","",(VLOOKUP(C459,Listes!$B$37:$C$41,2,FALSE))))</f>
        <v/>
      </c>
      <c r="H459" s="118" t="str">
        <f t="shared" si="15"/>
        <v/>
      </c>
      <c r="I459" s="40" t="str">
        <f>IF(G459="","",IF(G459="","",(VLOOKUP(G459,Listes!$C$37:$D$41,2,FALSE))))</f>
        <v/>
      </c>
      <c r="J459" s="39" t="str">
        <f>IF($G459="","",IF($C459=Listes!$B$38,IF('Frais Forfaitaires'!$E459&lt;=Listes!$B$59,('Frais Forfaitaires'!$E459*(VLOOKUP('Frais Forfaitaires'!$D459,Listes!$A$60:$E$66,2,FALSE))),IF('Frais Forfaitaires'!$E459&gt;Listes!$E$59,('Frais Forfaitaires'!$E459*(VLOOKUP('Frais Forfaitaires'!$D459,Listes!$A$60:$E$66,5,FALSE))),('Frais Forfaitaires'!$E459*(VLOOKUP('Frais Forfaitaires'!$D459,Listes!$A$60:$E$66,3,FALSE)))+(VLOOKUP('Frais Forfaitaires'!$D459,Listes!$A$60:$E$66,4,FALSE))))))</f>
        <v/>
      </c>
      <c r="K459" s="39" t="str">
        <f>IF($G459="","",IF($C459=Listes!$B$37,IF('Frais Forfaitaires'!$E459&lt;=Listes!$B$48,('Frais Forfaitaires'!$E459*(VLOOKUP('Frais Forfaitaires'!$D459,Listes!$A$49:$E$55,2,FALSE))),IF('Frais Forfaitaires'!$E459&gt;Listes!$D$48,('Frais Forfaitaires'!$E459*(VLOOKUP('Frais Forfaitaires'!$D459,Listes!$A$49:$E$55,5,FALSE))),('Frais Forfaitaires'!$E459*(VLOOKUP('Frais Forfaitaires'!$D459,Listes!$A$49:$E$55,3,FALSE)))+(VLOOKUP('Frais Forfaitaires'!$D459,Listes!$A$49:$E$55,4,FALSE))))))</f>
        <v/>
      </c>
      <c r="L459" s="39" t="str">
        <f>IF($G459="","",IF($C459=Listes!$B$40,Listes!$I$37,IF($C459=Listes!$B$41,(VLOOKUP('Frais Forfaitaires'!$F459,Listes!$E$37:$F$42,2,FALSE)),IF($C459=Listes!$B$39,IF('Frais Forfaitaires'!$E459&lt;=Listes!$A$70,'Frais Forfaitaires'!$E459*Listes!$A$71,IF('Frais Forfaitaires'!$E459&gt;Listes!$D$70,'Frais Forfaitaires'!$E459*Listes!$D$71,(('Frais Forfaitaires'!$E459*Listes!$B$71)+Listes!$C$71)))))))</f>
        <v/>
      </c>
      <c r="M459" s="40" t="str">
        <f t="shared" si="16"/>
        <v/>
      </c>
      <c r="N459" s="125"/>
    </row>
    <row r="460" spans="1:14" ht="20.100000000000001" customHeight="1" x14ac:dyDescent="0.25">
      <c r="A460" s="27">
        <v>455</v>
      </c>
      <c r="B460" s="118"/>
      <c r="C460" s="118"/>
      <c r="D460" s="118"/>
      <c r="E460" s="118"/>
      <c r="F460" s="118"/>
      <c r="G460" s="50" t="str">
        <f>IF(C460="","",IF(C460="","",(VLOOKUP(C460,Listes!$B$37:$C$41,2,FALSE))))</f>
        <v/>
      </c>
      <c r="H460" s="118" t="str">
        <f t="shared" si="15"/>
        <v/>
      </c>
      <c r="I460" s="40" t="str">
        <f>IF(G460="","",IF(G460="","",(VLOOKUP(G460,Listes!$C$37:$D$41,2,FALSE))))</f>
        <v/>
      </c>
      <c r="J460" s="39" t="str">
        <f>IF($G460="","",IF($C460=Listes!$B$38,IF('Frais Forfaitaires'!$E460&lt;=Listes!$B$59,('Frais Forfaitaires'!$E460*(VLOOKUP('Frais Forfaitaires'!$D460,Listes!$A$60:$E$66,2,FALSE))),IF('Frais Forfaitaires'!$E460&gt;Listes!$E$59,('Frais Forfaitaires'!$E460*(VLOOKUP('Frais Forfaitaires'!$D460,Listes!$A$60:$E$66,5,FALSE))),('Frais Forfaitaires'!$E460*(VLOOKUP('Frais Forfaitaires'!$D460,Listes!$A$60:$E$66,3,FALSE)))+(VLOOKUP('Frais Forfaitaires'!$D460,Listes!$A$60:$E$66,4,FALSE))))))</f>
        <v/>
      </c>
      <c r="K460" s="39" t="str">
        <f>IF($G460="","",IF($C460=Listes!$B$37,IF('Frais Forfaitaires'!$E460&lt;=Listes!$B$48,('Frais Forfaitaires'!$E460*(VLOOKUP('Frais Forfaitaires'!$D460,Listes!$A$49:$E$55,2,FALSE))),IF('Frais Forfaitaires'!$E460&gt;Listes!$D$48,('Frais Forfaitaires'!$E460*(VLOOKUP('Frais Forfaitaires'!$D460,Listes!$A$49:$E$55,5,FALSE))),('Frais Forfaitaires'!$E460*(VLOOKUP('Frais Forfaitaires'!$D460,Listes!$A$49:$E$55,3,FALSE)))+(VLOOKUP('Frais Forfaitaires'!$D460,Listes!$A$49:$E$55,4,FALSE))))))</f>
        <v/>
      </c>
      <c r="L460" s="39" t="str">
        <f>IF($G460="","",IF($C460=Listes!$B$40,Listes!$I$37,IF($C460=Listes!$B$41,(VLOOKUP('Frais Forfaitaires'!$F460,Listes!$E$37:$F$42,2,FALSE)),IF($C460=Listes!$B$39,IF('Frais Forfaitaires'!$E460&lt;=Listes!$A$70,'Frais Forfaitaires'!$E460*Listes!$A$71,IF('Frais Forfaitaires'!$E460&gt;Listes!$D$70,'Frais Forfaitaires'!$E460*Listes!$D$71,(('Frais Forfaitaires'!$E460*Listes!$B$71)+Listes!$C$71)))))))</f>
        <v/>
      </c>
      <c r="M460" s="40" t="str">
        <f t="shared" si="16"/>
        <v/>
      </c>
      <c r="N460" s="125"/>
    </row>
    <row r="461" spans="1:14" ht="20.100000000000001" customHeight="1" x14ac:dyDescent="0.25">
      <c r="A461" s="27">
        <v>456</v>
      </c>
      <c r="B461" s="118"/>
      <c r="C461" s="118"/>
      <c r="D461" s="118"/>
      <c r="E461" s="118"/>
      <c r="F461" s="118"/>
      <c r="G461" s="50" t="str">
        <f>IF(C461="","",IF(C461="","",(VLOOKUP(C461,Listes!$B$37:$C$41,2,FALSE))))</f>
        <v/>
      </c>
      <c r="H461" s="118" t="str">
        <f t="shared" si="15"/>
        <v/>
      </c>
      <c r="I461" s="40" t="str">
        <f>IF(G461="","",IF(G461="","",(VLOOKUP(G461,Listes!$C$37:$D$41,2,FALSE))))</f>
        <v/>
      </c>
      <c r="J461" s="39" t="str">
        <f>IF($G461="","",IF($C461=Listes!$B$38,IF('Frais Forfaitaires'!$E461&lt;=Listes!$B$59,('Frais Forfaitaires'!$E461*(VLOOKUP('Frais Forfaitaires'!$D461,Listes!$A$60:$E$66,2,FALSE))),IF('Frais Forfaitaires'!$E461&gt;Listes!$E$59,('Frais Forfaitaires'!$E461*(VLOOKUP('Frais Forfaitaires'!$D461,Listes!$A$60:$E$66,5,FALSE))),('Frais Forfaitaires'!$E461*(VLOOKUP('Frais Forfaitaires'!$D461,Listes!$A$60:$E$66,3,FALSE)))+(VLOOKUP('Frais Forfaitaires'!$D461,Listes!$A$60:$E$66,4,FALSE))))))</f>
        <v/>
      </c>
      <c r="K461" s="39" t="str">
        <f>IF($G461="","",IF($C461=Listes!$B$37,IF('Frais Forfaitaires'!$E461&lt;=Listes!$B$48,('Frais Forfaitaires'!$E461*(VLOOKUP('Frais Forfaitaires'!$D461,Listes!$A$49:$E$55,2,FALSE))),IF('Frais Forfaitaires'!$E461&gt;Listes!$D$48,('Frais Forfaitaires'!$E461*(VLOOKUP('Frais Forfaitaires'!$D461,Listes!$A$49:$E$55,5,FALSE))),('Frais Forfaitaires'!$E461*(VLOOKUP('Frais Forfaitaires'!$D461,Listes!$A$49:$E$55,3,FALSE)))+(VLOOKUP('Frais Forfaitaires'!$D461,Listes!$A$49:$E$55,4,FALSE))))))</f>
        <v/>
      </c>
      <c r="L461" s="39" t="str">
        <f>IF($G461="","",IF($C461=Listes!$B$40,Listes!$I$37,IF($C461=Listes!$B$41,(VLOOKUP('Frais Forfaitaires'!$F461,Listes!$E$37:$F$42,2,FALSE)),IF($C461=Listes!$B$39,IF('Frais Forfaitaires'!$E461&lt;=Listes!$A$70,'Frais Forfaitaires'!$E461*Listes!$A$71,IF('Frais Forfaitaires'!$E461&gt;Listes!$D$70,'Frais Forfaitaires'!$E461*Listes!$D$71,(('Frais Forfaitaires'!$E461*Listes!$B$71)+Listes!$C$71)))))))</f>
        <v/>
      </c>
      <c r="M461" s="40" t="str">
        <f t="shared" si="16"/>
        <v/>
      </c>
      <c r="N461" s="125"/>
    </row>
    <row r="462" spans="1:14" ht="20.100000000000001" customHeight="1" x14ac:dyDescent="0.25">
      <c r="A462" s="27">
        <v>457</v>
      </c>
      <c r="B462" s="118"/>
      <c r="C462" s="118"/>
      <c r="D462" s="118"/>
      <c r="E462" s="118"/>
      <c r="F462" s="118"/>
      <c r="G462" s="50" t="str">
        <f>IF(C462="","",IF(C462="","",(VLOOKUP(C462,Listes!$B$37:$C$41,2,FALSE))))</f>
        <v/>
      </c>
      <c r="H462" s="118" t="str">
        <f t="shared" si="15"/>
        <v/>
      </c>
      <c r="I462" s="40" t="str">
        <f>IF(G462="","",IF(G462="","",(VLOOKUP(G462,Listes!$C$37:$D$41,2,FALSE))))</f>
        <v/>
      </c>
      <c r="J462" s="39" t="str">
        <f>IF($G462="","",IF($C462=Listes!$B$38,IF('Frais Forfaitaires'!$E462&lt;=Listes!$B$59,('Frais Forfaitaires'!$E462*(VLOOKUP('Frais Forfaitaires'!$D462,Listes!$A$60:$E$66,2,FALSE))),IF('Frais Forfaitaires'!$E462&gt;Listes!$E$59,('Frais Forfaitaires'!$E462*(VLOOKUP('Frais Forfaitaires'!$D462,Listes!$A$60:$E$66,5,FALSE))),('Frais Forfaitaires'!$E462*(VLOOKUP('Frais Forfaitaires'!$D462,Listes!$A$60:$E$66,3,FALSE)))+(VLOOKUP('Frais Forfaitaires'!$D462,Listes!$A$60:$E$66,4,FALSE))))))</f>
        <v/>
      </c>
      <c r="K462" s="39" t="str">
        <f>IF($G462="","",IF($C462=Listes!$B$37,IF('Frais Forfaitaires'!$E462&lt;=Listes!$B$48,('Frais Forfaitaires'!$E462*(VLOOKUP('Frais Forfaitaires'!$D462,Listes!$A$49:$E$55,2,FALSE))),IF('Frais Forfaitaires'!$E462&gt;Listes!$D$48,('Frais Forfaitaires'!$E462*(VLOOKUP('Frais Forfaitaires'!$D462,Listes!$A$49:$E$55,5,FALSE))),('Frais Forfaitaires'!$E462*(VLOOKUP('Frais Forfaitaires'!$D462,Listes!$A$49:$E$55,3,FALSE)))+(VLOOKUP('Frais Forfaitaires'!$D462,Listes!$A$49:$E$55,4,FALSE))))))</f>
        <v/>
      </c>
      <c r="L462" s="39" t="str">
        <f>IF($G462="","",IF($C462=Listes!$B$40,Listes!$I$37,IF($C462=Listes!$B$41,(VLOOKUP('Frais Forfaitaires'!$F462,Listes!$E$37:$F$42,2,FALSE)),IF($C462=Listes!$B$39,IF('Frais Forfaitaires'!$E462&lt;=Listes!$A$70,'Frais Forfaitaires'!$E462*Listes!$A$71,IF('Frais Forfaitaires'!$E462&gt;Listes!$D$70,'Frais Forfaitaires'!$E462*Listes!$D$71,(('Frais Forfaitaires'!$E462*Listes!$B$71)+Listes!$C$71)))))))</f>
        <v/>
      </c>
      <c r="M462" s="40" t="str">
        <f t="shared" si="16"/>
        <v/>
      </c>
      <c r="N462" s="125"/>
    </row>
    <row r="463" spans="1:14" ht="20.100000000000001" customHeight="1" x14ac:dyDescent="0.25">
      <c r="A463" s="27">
        <v>458</v>
      </c>
      <c r="B463" s="118"/>
      <c r="C463" s="118"/>
      <c r="D463" s="118"/>
      <c r="E463" s="118"/>
      <c r="F463" s="118"/>
      <c r="G463" s="50" t="str">
        <f>IF(C463="","",IF(C463="","",(VLOOKUP(C463,Listes!$B$37:$C$41,2,FALSE))))</f>
        <v/>
      </c>
      <c r="H463" s="118" t="str">
        <f t="shared" si="15"/>
        <v/>
      </c>
      <c r="I463" s="40" t="str">
        <f>IF(G463="","",IF(G463="","",(VLOOKUP(G463,Listes!$C$37:$D$41,2,FALSE))))</f>
        <v/>
      </c>
      <c r="J463" s="39" t="str">
        <f>IF($G463="","",IF($C463=Listes!$B$38,IF('Frais Forfaitaires'!$E463&lt;=Listes!$B$59,('Frais Forfaitaires'!$E463*(VLOOKUP('Frais Forfaitaires'!$D463,Listes!$A$60:$E$66,2,FALSE))),IF('Frais Forfaitaires'!$E463&gt;Listes!$E$59,('Frais Forfaitaires'!$E463*(VLOOKUP('Frais Forfaitaires'!$D463,Listes!$A$60:$E$66,5,FALSE))),('Frais Forfaitaires'!$E463*(VLOOKUP('Frais Forfaitaires'!$D463,Listes!$A$60:$E$66,3,FALSE)))+(VLOOKUP('Frais Forfaitaires'!$D463,Listes!$A$60:$E$66,4,FALSE))))))</f>
        <v/>
      </c>
      <c r="K463" s="39" t="str">
        <f>IF($G463="","",IF($C463=Listes!$B$37,IF('Frais Forfaitaires'!$E463&lt;=Listes!$B$48,('Frais Forfaitaires'!$E463*(VLOOKUP('Frais Forfaitaires'!$D463,Listes!$A$49:$E$55,2,FALSE))),IF('Frais Forfaitaires'!$E463&gt;Listes!$D$48,('Frais Forfaitaires'!$E463*(VLOOKUP('Frais Forfaitaires'!$D463,Listes!$A$49:$E$55,5,FALSE))),('Frais Forfaitaires'!$E463*(VLOOKUP('Frais Forfaitaires'!$D463,Listes!$A$49:$E$55,3,FALSE)))+(VLOOKUP('Frais Forfaitaires'!$D463,Listes!$A$49:$E$55,4,FALSE))))))</f>
        <v/>
      </c>
      <c r="L463" s="39" t="str">
        <f>IF($G463="","",IF($C463=Listes!$B$40,Listes!$I$37,IF($C463=Listes!$B$41,(VLOOKUP('Frais Forfaitaires'!$F463,Listes!$E$37:$F$42,2,FALSE)),IF($C463=Listes!$B$39,IF('Frais Forfaitaires'!$E463&lt;=Listes!$A$70,'Frais Forfaitaires'!$E463*Listes!$A$71,IF('Frais Forfaitaires'!$E463&gt;Listes!$D$70,'Frais Forfaitaires'!$E463*Listes!$D$71,(('Frais Forfaitaires'!$E463*Listes!$B$71)+Listes!$C$71)))))))</f>
        <v/>
      </c>
      <c r="M463" s="40" t="str">
        <f t="shared" si="16"/>
        <v/>
      </c>
      <c r="N463" s="125"/>
    </row>
    <row r="464" spans="1:14" ht="20.100000000000001" customHeight="1" x14ac:dyDescent="0.25">
      <c r="A464" s="27">
        <v>459</v>
      </c>
      <c r="B464" s="118"/>
      <c r="C464" s="118"/>
      <c r="D464" s="118"/>
      <c r="E464" s="118"/>
      <c r="F464" s="118"/>
      <c r="G464" s="50" t="str">
        <f>IF(C464="","",IF(C464="","",(VLOOKUP(C464,Listes!$B$37:$C$41,2,FALSE))))</f>
        <v/>
      </c>
      <c r="H464" s="118" t="str">
        <f t="shared" si="15"/>
        <v/>
      </c>
      <c r="I464" s="40" t="str">
        <f>IF(G464="","",IF(G464="","",(VLOOKUP(G464,Listes!$C$37:$D$41,2,FALSE))))</f>
        <v/>
      </c>
      <c r="J464" s="39" t="str">
        <f>IF($G464="","",IF($C464=Listes!$B$38,IF('Frais Forfaitaires'!$E464&lt;=Listes!$B$59,('Frais Forfaitaires'!$E464*(VLOOKUP('Frais Forfaitaires'!$D464,Listes!$A$60:$E$66,2,FALSE))),IF('Frais Forfaitaires'!$E464&gt;Listes!$E$59,('Frais Forfaitaires'!$E464*(VLOOKUP('Frais Forfaitaires'!$D464,Listes!$A$60:$E$66,5,FALSE))),('Frais Forfaitaires'!$E464*(VLOOKUP('Frais Forfaitaires'!$D464,Listes!$A$60:$E$66,3,FALSE)))+(VLOOKUP('Frais Forfaitaires'!$D464,Listes!$A$60:$E$66,4,FALSE))))))</f>
        <v/>
      </c>
      <c r="K464" s="39" t="str">
        <f>IF($G464="","",IF($C464=Listes!$B$37,IF('Frais Forfaitaires'!$E464&lt;=Listes!$B$48,('Frais Forfaitaires'!$E464*(VLOOKUP('Frais Forfaitaires'!$D464,Listes!$A$49:$E$55,2,FALSE))),IF('Frais Forfaitaires'!$E464&gt;Listes!$D$48,('Frais Forfaitaires'!$E464*(VLOOKUP('Frais Forfaitaires'!$D464,Listes!$A$49:$E$55,5,FALSE))),('Frais Forfaitaires'!$E464*(VLOOKUP('Frais Forfaitaires'!$D464,Listes!$A$49:$E$55,3,FALSE)))+(VLOOKUP('Frais Forfaitaires'!$D464,Listes!$A$49:$E$55,4,FALSE))))))</f>
        <v/>
      </c>
      <c r="L464" s="39" t="str">
        <f>IF($G464="","",IF($C464=Listes!$B$40,Listes!$I$37,IF($C464=Listes!$B$41,(VLOOKUP('Frais Forfaitaires'!$F464,Listes!$E$37:$F$42,2,FALSE)),IF($C464=Listes!$B$39,IF('Frais Forfaitaires'!$E464&lt;=Listes!$A$70,'Frais Forfaitaires'!$E464*Listes!$A$71,IF('Frais Forfaitaires'!$E464&gt;Listes!$D$70,'Frais Forfaitaires'!$E464*Listes!$D$71,(('Frais Forfaitaires'!$E464*Listes!$B$71)+Listes!$C$71)))))))</f>
        <v/>
      </c>
      <c r="M464" s="40" t="str">
        <f t="shared" si="16"/>
        <v/>
      </c>
      <c r="N464" s="125"/>
    </row>
    <row r="465" spans="1:14" ht="20.100000000000001" customHeight="1" x14ac:dyDescent="0.25">
      <c r="A465" s="27">
        <v>460</v>
      </c>
      <c r="B465" s="118"/>
      <c r="C465" s="118"/>
      <c r="D465" s="118"/>
      <c r="E465" s="118"/>
      <c r="F465" s="118"/>
      <c r="G465" s="50" t="str">
        <f>IF(C465="","",IF(C465="","",(VLOOKUP(C465,Listes!$B$37:$C$41,2,FALSE))))</f>
        <v/>
      </c>
      <c r="H465" s="118" t="str">
        <f t="shared" si="15"/>
        <v/>
      </c>
      <c r="I465" s="40" t="str">
        <f>IF(G465="","",IF(G465="","",(VLOOKUP(G465,Listes!$C$37:$D$41,2,FALSE))))</f>
        <v/>
      </c>
      <c r="J465" s="39" t="str">
        <f>IF($G465="","",IF($C465=Listes!$B$38,IF('Frais Forfaitaires'!$E465&lt;=Listes!$B$59,('Frais Forfaitaires'!$E465*(VLOOKUP('Frais Forfaitaires'!$D465,Listes!$A$60:$E$66,2,FALSE))),IF('Frais Forfaitaires'!$E465&gt;Listes!$E$59,('Frais Forfaitaires'!$E465*(VLOOKUP('Frais Forfaitaires'!$D465,Listes!$A$60:$E$66,5,FALSE))),('Frais Forfaitaires'!$E465*(VLOOKUP('Frais Forfaitaires'!$D465,Listes!$A$60:$E$66,3,FALSE)))+(VLOOKUP('Frais Forfaitaires'!$D465,Listes!$A$60:$E$66,4,FALSE))))))</f>
        <v/>
      </c>
      <c r="K465" s="39" t="str">
        <f>IF($G465="","",IF($C465=Listes!$B$37,IF('Frais Forfaitaires'!$E465&lt;=Listes!$B$48,('Frais Forfaitaires'!$E465*(VLOOKUP('Frais Forfaitaires'!$D465,Listes!$A$49:$E$55,2,FALSE))),IF('Frais Forfaitaires'!$E465&gt;Listes!$D$48,('Frais Forfaitaires'!$E465*(VLOOKUP('Frais Forfaitaires'!$D465,Listes!$A$49:$E$55,5,FALSE))),('Frais Forfaitaires'!$E465*(VLOOKUP('Frais Forfaitaires'!$D465,Listes!$A$49:$E$55,3,FALSE)))+(VLOOKUP('Frais Forfaitaires'!$D465,Listes!$A$49:$E$55,4,FALSE))))))</f>
        <v/>
      </c>
      <c r="L465" s="39" t="str">
        <f>IF($G465="","",IF($C465=Listes!$B$40,Listes!$I$37,IF($C465=Listes!$B$41,(VLOOKUP('Frais Forfaitaires'!$F465,Listes!$E$37:$F$42,2,FALSE)),IF($C465=Listes!$B$39,IF('Frais Forfaitaires'!$E465&lt;=Listes!$A$70,'Frais Forfaitaires'!$E465*Listes!$A$71,IF('Frais Forfaitaires'!$E465&gt;Listes!$D$70,'Frais Forfaitaires'!$E465*Listes!$D$71,(('Frais Forfaitaires'!$E465*Listes!$B$71)+Listes!$C$71)))))))</f>
        <v/>
      </c>
      <c r="M465" s="40" t="str">
        <f t="shared" si="16"/>
        <v/>
      </c>
      <c r="N465" s="125"/>
    </row>
    <row r="466" spans="1:14" ht="20.100000000000001" customHeight="1" x14ac:dyDescent="0.25">
      <c r="A466" s="27">
        <v>461</v>
      </c>
      <c r="B466" s="118"/>
      <c r="C466" s="118"/>
      <c r="D466" s="118"/>
      <c r="E466" s="118"/>
      <c r="F466" s="118"/>
      <c r="G466" s="50" t="str">
        <f>IF(C466="","",IF(C466="","",(VLOOKUP(C466,Listes!$B$37:$C$41,2,FALSE))))</f>
        <v/>
      </c>
      <c r="H466" s="118" t="str">
        <f t="shared" si="15"/>
        <v/>
      </c>
      <c r="I466" s="40" t="str">
        <f>IF(G466="","",IF(G466="","",(VLOOKUP(G466,Listes!$C$37:$D$41,2,FALSE))))</f>
        <v/>
      </c>
      <c r="J466" s="39" t="str">
        <f>IF($G466="","",IF($C466=Listes!$B$38,IF('Frais Forfaitaires'!$E466&lt;=Listes!$B$59,('Frais Forfaitaires'!$E466*(VLOOKUP('Frais Forfaitaires'!$D466,Listes!$A$60:$E$66,2,FALSE))),IF('Frais Forfaitaires'!$E466&gt;Listes!$E$59,('Frais Forfaitaires'!$E466*(VLOOKUP('Frais Forfaitaires'!$D466,Listes!$A$60:$E$66,5,FALSE))),('Frais Forfaitaires'!$E466*(VLOOKUP('Frais Forfaitaires'!$D466,Listes!$A$60:$E$66,3,FALSE)))+(VLOOKUP('Frais Forfaitaires'!$D466,Listes!$A$60:$E$66,4,FALSE))))))</f>
        <v/>
      </c>
      <c r="K466" s="39" t="str">
        <f>IF($G466="","",IF($C466=Listes!$B$37,IF('Frais Forfaitaires'!$E466&lt;=Listes!$B$48,('Frais Forfaitaires'!$E466*(VLOOKUP('Frais Forfaitaires'!$D466,Listes!$A$49:$E$55,2,FALSE))),IF('Frais Forfaitaires'!$E466&gt;Listes!$D$48,('Frais Forfaitaires'!$E466*(VLOOKUP('Frais Forfaitaires'!$D466,Listes!$A$49:$E$55,5,FALSE))),('Frais Forfaitaires'!$E466*(VLOOKUP('Frais Forfaitaires'!$D466,Listes!$A$49:$E$55,3,FALSE)))+(VLOOKUP('Frais Forfaitaires'!$D466,Listes!$A$49:$E$55,4,FALSE))))))</f>
        <v/>
      </c>
      <c r="L466" s="39" t="str">
        <f>IF($G466="","",IF($C466=Listes!$B$40,Listes!$I$37,IF($C466=Listes!$B$41,(VLOOKUP('Frais Forfaitaires'!$F466,Listes!$E$37:$F$42,2,FALSE)),IF($C466=Listes!$B$39,IF('Frais Forfaitaires'!$E466&lt;=Listes!$A$70,'Frais Forfaitaires'!$E466*Listes!$A$71,IF('Frais Forfaitaires'!$E466&gt;Listes!$D$70,'Frais Forfaitaires'!$E466*Listes!$D$71,(('Frais Forfaitaires'!$E466*Listes!$B$71)+Listes!$C$71)))))))</f>
        <v/>
      </c>
      <c r="M466" s="40" t="str">
        <f t="shared" si="16"/>
        <v/>
      </c>
      <c r="N466" s="125"/>
    </row>
    <row r="467" spans="1:14" ht="20.100000000000001" customHeight="1" x14ac:dyDescent="0.25">
      <c r="A467" s="27">
        <v>462</v>
      </c>
      <c r="B467" s="118"/>
      <c r="C467" s="118"/>
      <c r="D467" s="118"/>
      <c r="E467" s="118"/>
      <c r="F467" s="118"/>
      <c r="G467" s="50" t="str">
        <f>IF(C467="","",IF(C467="","",(VLOOKUP(C467,Listes!$B$37:$C$41,2,FALSE))))</f>
        <v/>
      </c>
      <c r="H467" s="118" t="str">
        <f t="shared" si="15"/>
        <v/>
      </c>
      <c r="I467" s="40" t="str">
        <f>IF(G467="","",IF(G467="","",(VLOOKUP(G467,Listes!$C$37:$D$41,2,FALSE))))</f>
        <v/>
      </c>
      <c r="J467" s="39" t="str">
        <f>IF($G467="","",IF($C467=Listes!$B$38,IF('Frais Forfaitaires'!$E467&lt;=Listes!$B$59,('Frais Forfaitaires'!$E467*(VLOOKUP('Frais Forfaitaires'!$D467,Listes!$A$60:$E$66,2,FALSE))),IF('Frais Forfaitaires'!$E467&gt;Listes!$E$59,('Frais Forfaitaires'!$E467*(VLOOKUP('Frais Forfaitaires'!$D467,Listes!$A$60:$E$66,5,FALSE))),('Frais Forfaitaires'!$E467*(VLOOKUP('Frais Forfaitaires'!$D467,Listes!$A$60:$E$66,3,FALSE)))+(VLOOKUP('Frais Forfaitaires'!$D467,Listes!$A$60:$E$66,4,FALSE))))))</f>
        <v/>
      </c>
      <c r="K467" s="39" t="str">
        <f>IF($G467="","",IF($C467=Listes!$B$37,IF('Frais Forfaitaires'!$E467&lt;=Listes!$B$48,('Frais Forfaitaires'!$E467*(VLOOKUP('Frais Forfaitaires'!$D467,Listes!$A$49:$E$55,2,FALSE))),IF('Frais Forfaitaires'!$E467&gt;Listes!$D$48,('Frais Forfaitaires'!$E467*(VLOOKUP('Frais Forfaitaires'!$D467,Listes!$A$49:$E$55,5,FALSE))),('Frais Forfaitaires'!$E467*(VLOOKUP('Frais Forfaitaires'!$D467,Listes!$A$49:$E$55,3,FALSE)))+(VLOOKUP('Frais Forfaitaires'!$D467,Listes!$A$49:$E$55,4,FALSE))))))</f>
        <v/>
      </c>
      <c r="L467" s="39" t="str">
        <f>IF($G467="","",IF($C467=Listes!$B$40,Listes!$I$37,IF($C467=Listes!$B$41,(VLOOKUP('Frais Forfaitaires'!$F467,Listes!$E$37:$F$42,2,FALSE)),IF($C467=Listes!$B$39,IF('Frais Forfaitaires'!$E467&lt;=Listes!$A$70,'Frais Forfaitaires'!$E467*Listes!$A$71,IF('Frais Forfaitaires'!$E467&gt;Listes!$D$70,'Frais Forfaitaires'!$E467*Listes!$D$71,(('Frais Forfaitaires'!$E467*Listes!$B$71)+Listes!$C$71)))))))</f>
        <v/>
      </c>
      <c r="M467" s="40" t="str">
        <f t="shared" si="16"/>
        <v/>
      </c>
      <c r="N467" s="125"/>
    </row>
    <row r="468" spans="1:14" ht="20.100000000000001" customHeight="1" x14ac:dyDescent="0.25">
      <c r="A468" s="27">
        <v>463</v>
      </c>
      <c r="B468" s="118"/>
      <c r="C468" s="118"/>
      <c r="D468" s="118"/>
      <c r="E468" s="118"/>
      <c r="F468" s="118"/>
      <c r="G468" s="50" t="str">
        <f>IF(C468="","",IF(C468="","",(VLOOKUP(C468,Listes!$B$37:$C$41,2,FALSE))))</f>
        <v/>
      </c>
      <c r="H468" s="118" t="str">
        <f t="shared" si="15"/>
        <v/>
      </c>
      <c r="I468" s="40" t="str">
        <f>IF(G468="","",IF(G468="","",(VLOOKUP(G468,Listes!$C$37:$D$41,2,FALSE))))</f>
        <v/>
      </c>
      <c r="J468" s="39" t="str">
        <f>IF($G468="","",IF($C468=Listes!$B$38,IF('Frais Forfaitaires'!$E468&lt;=Listes!$B$59,('Frais Forfaitaires'!$E468*(VLOOKUP('Frais Forfaitaires'!$D468,Listes!$A$60:$E$66,2,FALSE))),IF('Frais Forfaitaires'!$E468&gt;Listes!$E$59,('Frais Forfaitaires'!$E468*(VLOOKUP('Frais Forfaitaires'!$D468,Listes!$A$60:$E$66,5,FALSE))),('Frais Forfaitaires'!$E468*(VLOOKUP('Frais Forfaitaires'!$D468,Listes!$A$60:$E$66,3,FALSE)))+(VLOOKUP('Frais Forfaitaires'!$D468,Listes!$A$60:$E$66,4,FALSE))))))</f>
        <v/>
      </c>
      <c r="K468" s="39" t="str">
        <f>IF($G468="","",IF($C468=Listes!$B$37,IF('Frais Forfaitaires'!$E468&lt;=Listes!$B$48,('Frais Forfaitaires'!$E468*(VLOOKUP('Frais Forfaitaires'!$D468,Listes!$A$49:$E$55,2,FALSE))),IF('Frais Forfaitaires'!$E468&gt;Listes!$D$48,('Frais Forfaitaires'!$E468*(VLOOKUP('Frais Forfaitaires'!$D468,Listes!$A$49:$E$55,5,FALSE))),('Frais Forfaitaires'!$E468*(VLOOKUP('Frais Forfaitaires'!$D468,Listes!$A$49:$E$55,3,FALSE)))+(VLOOKUP('Frais Forfaitaires'!$D468,Listes!$A$49:$E$55,4,FALSE))))))</f>
        <v/>
      </c>
      <c r="L468" s="39" t="str">
        <f>IF($G468="","",IF($C468=Listes!$B$40,Listes!$I$37,IF($C468=Listes!$B$41,(VLOOKUP('Frais Forfaitaires'!$F468,Listes!$E$37:$F$42,2,FALSE)),IF($C468=Listes!$B$39,IF('Frais Forfaitaires'!$E468&lt;=Listes!$A$70,'Frais Forfaitaires'!$E468*Listes!$A$71,IF('Frais Forfaitaires'!$E468&gt;Listes!$D$70,'Frais Forfaitaires'!$E468*Listes!$D$71,(('Frais Forfaitaires'!$E468*Listes!$B$71)+Listes!$C$71)))))))</f>
        <v/>
      </c>
      <c r="M468" s="40" t="str">
        <f t="shared" si="16"/>
        <v/>
      </c>
      <c r="N468" s="125"/>
    </row>
    <row r="469" spans="1:14" ht="20.100000000000001" customHeight="1" x14ac:dyDescent="0.25">
      <c r="A469" s="27">
        <v>464</v>
      </c>
      <c r="B469" s="118"/>
      <c r="C469" s="118"/>
      <c r="D469" s="118"/>
      <c r="E469" s="118"/>
      <c r="F469" s="118"/>
      <c r="G469" s="50" t="str">
        <f>IF(C469="","",IF(C469="","",(VLOOKUP(C469,Listes!$B$37:$C$41,2,FALSE))))</f>
        <v/>
      </c>
      <c r="H469" s="118" t="str">
        <f t="shared" si="15"/>
        <v/>
      </c>
      <c r="I469" s="40" t="str">
        <f>IF(G469="","",IF(G469="","",(VLOOKUP(G469,Listes!$C$37:$D$41,2,FALSE))))</f>
        <v/>
      </c>
      <c r="J469" s="39" t="str">
        <f>IF($G469="","",IF($C469=Listes!$B$38,IF('Frais Forfaitaires'!$E469&lt;=Listes!$B$59,('Frais Forfaitaires'!$E469*(VLOOKUP('Frais Forfaitaires'!$D469,Listes!$A$60:$E$66,2,FALSE))),IF('Frais Forfaitaires'!$E469&gt;Listes!$E$59,('Frais Forfaitaires'!$E469*(VLOOKUP('Frais Forfaitaires'!$D469,Listes!$A$60:$E$66,5,FALSE))),('Frais Forfaitaires'!$E469*(VLOOKUP('Frais Forfaitaires'!$D469,Listes!$A$60:$E$66,3,FALSE)))+(VLOOKUP('Frais Forfaitaires'!$D469,Listes!$A$60:$E$66,4,FALSE))))))</f>
        <v/>
      </c>
      <c r="K469" s="39" t="str">
        <f>IF($G469="","",IF($C469=Listes!$B$37,IF('Frais Forfaitaires'!$E469&lt;=Listes!$B$48,('Frais Forfaitaires'!$E469*(VLOOKUP('Frais Forfaitaires'!$D469,Listes!$A$49:$E$55,2,FALSE))),IF('Frais Forfaitaires'!$E469&gt;Listes!$D$48,('Frais Forfaitaires'!$E469*(VLOOKUP('Frais Forfaitaires'!$D469,Listes!$A$49:$E$55,5,FALSE))),('Frais Forfaitaires'!$E469*(VLOOKUP('Frais Forfaitaires'!$D469,Listes!$A$49:$E$55,3,FALSE)))+(VLOOKUP('Frais Forfaitaires'!$D469,Listes!$A$49:$E$55,4,FALSE))))))</f>
        <v/>
      </c>
      <c r="L469" s="39" t="str">
        <f>IF($G469="","",IF($C469=Listes!$B$40,Listes!$I$37,IF($C469=Listes!$B$41,(VLOOKUP('Frais Forfaitaires'!$F469,Listes!$E$37:$F$42,2,FALSE)),IF($C469=Listes!$B$39,IF('Frais Forfaitaires'!$E469&lt;=Listes!$A$70,'Frais Forfaitaires'!$E469*Listes!$A$71,IF('Frais Forfaitaires'!$E469&gt;Listes!$D$70,'Frais Forfaitaires'!$E469*Listes!$D$71,(('Frais Forfaitaires'!$E469*Listes!$B$71)+Listes!$C$71)))))))</f>
        <v/>
      </c>
      <c r="M469" s="40" t="str">
        <f t="shared" si="16"/>
        <v/>
      </c>
      <c r="N469" s="125"/>
    </row>
    <row r="470" spans="1:14" ht="20.100000000000001" customHeight="1" x14ac:dyDescent="0.25">
      <c r="A470" s="27">
        <v>465</v>
      </c>
      <c r="B470" s="118"/>
      <c r="C470" s="118"/>
      <c r="D470" s="118"/>
      <c r="E470" s="118"/>
      <c r="F470" s="118"/>
      <c r="G470" s="50" t="str">
        <f>IF(C470="","",IF(C470="","",(VLOOKUP(C470,Listes!$B$37:$C$41,2,FALSE))))</f>
        <v/>
      </c>
      <c r="H470" s="118" t="str">
        <f t="shared" si="15"/>
        <v/>
      </c>
      <c r="I470" s="40" t="str">
        <f>IF(G470="","",IF(G470="","",(VLOOKUP(G470,Listes!$C$37:$D$41,2,FALSE))))</f>
        <v/>
      </c>
      <c r="J470" s="39" t="str">
        <f>IF($G470="","",IF($C470=Listes!$B$38,IF('Frais Forfaitaires'!$E470&lt;=Listes!$B$59,('Frais Forfaitaires'!$E470*(VLOOKUP('Frais Forfaitaires'!$D470,Listes!$A$60:$E$66,2,FALSE))),IF('Frais Forfaitaires'!$E470&gt;Listes!$E$59,('Frais Forfaitaires'!$E470*(VLOOKUP('Frais Forfaitaires'!$D470,Listes!$A$60:$E$66,5,FALSE))),('Frais Forfaitaires'!$E470*(VLOOKUP('Frais Forfaitaires'!$D470,Listes!$A$60:$E$66,3,FALSE)))+(VLOOKUP('Frais Forfaitaires'!$D470,Listes!$A$60:$E$66,4,FALSE))))))</f>
        <v/>
      </c>
      <c r="K470" s="39" t="str">
        <f>IF($G470="","",IF($C470=Listes!$B$37,IF('Frais Forfaitaires'!$E470&lt;=Listes!$B$48,('Frais Forfaitaires'!$E470*(VLOOKUP('Frais Forfaitaires'!$D470,Listes!$A$49:$E$55,2,FALSE))),IF('Frais Forfaitaires'!$E470&gt;Listes!$D$48,('Frais Forfaitaires'!$E470*(VLOOKUP('Frais Forfaitaires'!$D470,Listes!$A$49:$E$55,5,FALSE))),('Frais Forfaitaires'!$E470*(VLOOKUP('Frais Forfaitaires'!$D470,Listes!$A$49:$E$55,3,FALSE)))+(VLOOKUP('Frais Forfaitaires'!$D470,Listes!$A$49:$E$55,4,FALSE))))))</f>
        <v/>
      </c>
      <c r="L470" s="39" t="str">
        <f>IF($G470="","",IF($C470=Listes!$B$40,Listes!$I$37,IF($C470=Listes!$B$41,(VLOOKUP('Frais Forfaitaires'!$F470,Listes!$E$37:$F$42,2,FALSE)),IF($C470=Listes!$B$39,IF('Frais Forfaitaires'!$E470&lt;=Listes!$A$70,'Frais Forfaitaires'!$E470*Listes!$A$71,IF('Frais Forfaitaires'!$E470&gt;Listes!$D$70,'Frais Forfaitaires'!$E470*Listes!$D$71,(('Frais Forfaitaires'!$E470*Listes!$B$71)+Listes!$C$71)))))))</f>
        <v/>
      </c>
      <c r="M470" s="40" t="str">
        <f t="shared" si="16"/>
        <v/>
      </c>
      <c r="N470" s="125"/>
    </row>
    <row r="471" spans="1:14" ht="20.100000000000001" customHeight="1" x14ac:dyDescent="0.25">
      <c r="A471" s="27">
        <v>466</v>
      </c>
      <c r="B471" s="118"/>
      <c r="C471" s="118"/>
      <c r="D471" s="118"/>
      <c r="E471" s="118"/>
      <c r="F471" s="118"/>
      <c r="G471" s="50" t="str">
        <f>IF(C471="","",IF(C471="","",(VLOOKUP(C471,Listes!$B$37:$C$41,2,FALSE))))</f>
        <v/>
      </c>
      <c r="H471" s="118" t="str">
        <f t="shared" si="15"/>
        <v/>
      </c>
      <c r="I471" s="40" t="str">
        <f>IF(G471="","",IF(G471="","",(VLOOKUP(G471,Listes!$C$37:$D$41,2,FALSE))))</f>
        <v/>
      </c>
      <c r="J471" s="39" t="str">
        <f>IF($G471="","",IF($C471=Listes!$B$38,IF('Frais Forfaitaires'!$E471&lt;=Listes!$B$59,('Frais Forfaitaires'!$E471*(VLOOKUP('Frais Forfaitaires'!$D471,Listes!$A$60:$E$66,2,FALSE))),IF('Frais Forfaitaires'!$E471&gt;Listes!$E$59,('Frais Forfaitaires'!$E471*(VLOOKUP('Frais Forfaitaires'!$D471,Listes!$A$60:$E$66,5,FALSE))),('Frais Forfaitaires'!$E471*(VLOOKUP('Frais Forfaitaires'!$D471,Listes!$A$60:$E$66,3,FALSE)))+(VLOOKUP('Frais Forfaitaires'!$D471,Listes!$A$60:$E$66,4,FALSE))))))</f>
        <v/>
      </c>
      <c r="K471" s="39" t="str">
        <f>IF($G471="","",IF($C471=Listes!$B$37,IF('Frais Forfaitaires'!$E471&lt;=Listes!$B$48,('Frais Forfaitaires'!$E471*(VLOOKUP('Frais Forfaitaires'!$D471,Listes!$A$49:$E$55,2,FALSE))),IF('Frais Forfaitaires'!$E471&gt;Listes!$D$48,('Frais Forfaitaires'!$E471*(VLOOKUP('Frais Forfaitaires'!$D471,Listes!$A$49:$E$55,5,FALSE))),('Frais Forfaitaires'!$E471*(VLOOKUP('Frais Forfaitaires'!$D471,Listes!$A$49:$E$55,3,FALSE)))+(VLOOKUP('Frais Forfaitaires'!$D471,Listes!$A$49:$E$55,4,FALSE))))))</f>
        <v/>
      </c>
      <c r="L471" s="39" t="str">
        <f>IF($G471="","",IF($C471=Listes!$B$40,Listes!$I$37,IF($C471=Listes!$B$41,(VLOOKUP('Frais Forfaitaires'!$F471,Listes!$E$37:$F$42,2,FALSE)),IF($C471=Listes!$B$39,IF('Frais Forfaitaires'!$E471&lt;=Listes!$A$70,'Frais Forfaitaires'!$E471*Listes!$A$71,IF('Frais Forfaitaires'!$E471&gt;Listes!$D$70,'Frais Forfaitaires'!$E471*Listes!$D$71,(('Frais Forfaitaires'!$E471*Listes!$B$71)+Listes!$C$71)))))))</f>
        <v/>
      </c>
      <c r="M471" s="40" t="str">
        <f t="shared" si="16"/>
        <v/>
      </c>
      <c r="N471" s="125"/>
    </row>
    <row r="472" spans="1:14" ht="20.100000000000001" customHeight="1" x14ac:dyDescent="0.25">
      <c r="A472" s="27">
        <v>467</v>
      </c>
      <c r="B472" s="118"/>
      <c r="C472" s="118"/>
      <c r="D472" s="118"/>
      <c r="E472" s="118"/>
      <c r="F472" s="118"/>
      <c r="G472" s="50" t="str">
        <f>IF(C472="","",IF(C472="","",(VLOOKUP(C472,Listes!$B$37:$C$41,2,FALSE))))</f>
        <v/>
      </c>
      <c r="H472" s="118" t="str">
        <f t="shared" si="15"/>
        <v/>
      </c>
      <c r="I472" s="40" t="str">
        <f>IF(G472="","",IF(G472="","",(VLOOKUP(G472,Listes!$C$37:$D$41,2,FALSE))))</f>
        <v/>
      </c>
      <c r="J472" s="39" t="str">
        <f>IF($G472="","",IF($C472=Listes!$B$38,IF('Frais Forfaitaires'!$E472&lt;=Listes!$B$59,('Frais Forfaitaires'!$E472*(VLOOKUP('Frais Forfaitaires'!$D472,Listes!$A$60:$E$66,2,FALSE))),IF('Frais Forfaitaires'!$E472&gt;Listes!$E$59,('Frais Forfaitaires'!$E472*(VLOOKUP('Frais Forfaitaires'!$D472,Listes!$A$60:$E$66,5,FALSE))),('Frais Forfaitaires'!$E472*(VLOOKUP('Frais Forfaitaires'!$D472,Listes!$A$60:$E$66,3,FALSE)))+(VLOOKUP('Frais Forfaitaires'!$D472,Listes!$A$60:$E$66,4,FALSE))))))</f>
        <v/>
      </c>
      <c r="K472" s="39" t="str">
        <f>IF($G472="","",IF($C472=Listes!$B$37,IF('Frais Forfaitaires'!$E472&lt;=Listes!$B$48,('Frais Forfaitaires'!$E472*(VLOOKUP('Frais Forfaitaires'!$D472,Listes!$A$49:$E$55,2,FALSE))),IF('Frais Forfaitaires'!$E472&gt;Listes!$D$48,('Frais Forfaitaires'!$E472*(VLOOKUP('Frais Forfaitaires'!$D472,Listes!$A$49:$E$55,5,FALSE))),('Frais Forfaitaires'!$E472*(VLOOKUP('Frais Forfaitaires'!$D472,Listes!$A$49:$E$55,3,FALSE)))+(VLOOKUP('Frais Forfaitaires'!$D472,Listes!$A$49:$E$55,4,FALSE))))))</f>
        <v/>
      </c>
      <c r="L472" s="39" t="str">
        <f>IF($G472="","",IF($C472=Listes!$B$40,Listes!$I$37,IF($C472=Listes!$B$41,(VLOOKUP('Frais Forfaitaires'!$F472,Listes!$E$37:$F$42,2,FALSE)),IF($C472=Listes!$B$39,IF('Frais Forfaitaires'!$E472&lt;=Listes!$A$70,'Frais Forfaitaires'!$E472*Listes!$A$71,IF('Frais Forfaitaires'!$E472&gt;Listes!$D$70,'Frais Forfaitaires'!$E472*Listes!$D$71,(('Frais Forfaitaires'!$E472*Listes!$B$71)+Listes!$C$71)))))))</f>
        <v/>
      </c>
      <c r="M472" s="40" t="str">
        <f t="shared" si="16"/>
        <v/>
      </c>
      <c r="N472" s="125"/>
    </row>
    <row r="473" spans="1:14" ht="20.100000000000001" customHeight="1" x14ac:dyDescent="0.25">
      <c r="A473" s="27">
        <v>468</v>
      </c>
      <c r="B473" s="118"/>
      <c r="C473" s="118"/>
      <c r="D473" s="118"/>
      <c r="E473" s="118"/>
      <c r="F473" s="118"/>
      <c r="G473" s="50" t="str">
        <f>IF(C473="","",IF(C473="","",(VLOOKUP(C473,Listes!$B$37:$C$41,2,FALSE))))</f>
        <v/>
      </c>
      <c r="H473" s="118" t="str">
        <f t="shared" si="15"/>
        <v/>
      </c>
      <c r="I473" s="40" t="str">
        <f>IF(G473="","",IF(G473="","",(VLOOKUP(G473,Listes!$C$37:$D$41,2,FALSE))))</f>
        <v/>
      </c>
      <c r="J473" s="39" t="str">
        <f>IF($G473="","",IF($C473=Listes!$B$38,IF('Frais Forfaitaires'!$E473&lt;=Listes!$B$59,('Frais Forfaitaires'!$E473*(VLOOKUP('Frais Forfaitaires'!$D473,Listes!$A$60:$E$66,2,FALSE))),IF('Frais Forfaitaires'!$E473&gt;Listes!$E$59,('Frais Forfaitaires'!$E473*(VLOOKUP('Frais Forfaitaires'!$D473,Listes!$A$60:$E$66,5,FALSE))),('Frais Forfaitaires'!$E473*(VLOOKUP('Frais Forfaitaires'!$D473,Listes!$A$60:$E$66,3,FALSE)))+(VLOOKUP('Frais Forfaitaires'!$D473,Listes!$A$60:$E$66,4,FALSE))))))</f>
        <v/>
      </c>
      <c r="K473" s="39" t="str">
        <f>IF($G473="","",IF($C473=Listes!$B$37,IF('Frais Forfaitaires'!$E473&lt;=Listes!$B$48,('Frais Forfaitaires'!$E473*(VLOOKUP('Frais Forfaitaires'!$D473,Listes!$A$49:$E$55,2,FALSE))),IF('Frais Forfaitaires'!$E473&gt;Listes!$D$48,('Frais Forfaitaires'!$E473*(VLOOKUP('Frais Forfaitaires'!$D473,Listes!$A$49:$E$55,5,FALSE))),('Frais Forfaitaires'!$E473*(VLOOKUP('Frais Forfaitaires'!$D473,Listes!$A$49:$E$55,3,FALSE)))+(VLOOKUP('Frais Forfaitaires'!$D473,Listes!$A$49:$E$55,4,FALSE))))))</f>
        <v/>
      </c>
      <c r="L473" s="39" t="str">
        <f>IF($G473="","",IF($C473=Listes!$B$40,Listes!$I$37,IF($C473=Listes!$B$41,(VLOOKUP('Frais Forfaitaires'!$F473,Listes!$E$37:$F$42,2,FALSE)),IF($C473=Listes!$B$39,IF('Frais Forfaitaires'!$E473&lt;=Listes!$A$70,'Frais Forfaitaires'!$E473*Listes!$A$71,IF('Frais Forfaitaires'!$E473&gt;Listes!$D$70,'Frais Forfaitaires'!$E473*Listes!$D$71,(('Frais Forfaitaires'!$E473*Listes!$B$71)+Listes!$C$71)))))))</f>
        <v/>
      </c>
      <c r="M473" s="40" t="str">
        <f t="shared" si="16"/>
        <v/>
      </c>
      <c r="N473" s="125"/>
    </row>
    <row r="474" spans="1:14" ht="20.100000000000001" customHeight="1" x14ac:dyDescent="0.25">
      <c r="A474" s="27">
        <v>469</v>
      </c>
      <c r="B474" s="118"/>
      <c r="C474" s="118"/>
      <c r="D474" s="118"/>
      <c r="E474" s="118"/>
      <c r="F474" s="118"/>
      <c r="G474" s="50" t="str">
        <f>IF(C474="","",IF(C474="","",(VLOOKUP(C474,Listes!$B$37:$C$41,2,FALSE))))</f>
        <v/>
      </c>
      <c r="H474" s="118" t="str">
        <f t="shared" si="15"/>
        <v/>
      </c>
      <c r="I474" s="40" t="str">
        <f>IF(G474="","",IF(G474="","",(VLOOKUP(G474,Listes!$C$37:$D$41,2,FALSE))))</f>
        <v/>
      </c>
      <c r="J474" s="39" t="str">
        <f>IF($G474="","",IF($C474=Listes!$B$38,IF('Frais Forfaitaires'!$E474&lt;=Listes!$B$59,('Frais Forfaitaires'!$E474*(VLOOKUP('Frais Forfaitaires'!$D474,Listes!$A$60:$E$66,2,FALSE))),IF('Frais Forfaitaires'!$E474&gt;Listes!$E$59,('Frais Forfaitaires'!$E474*(VLOOKUP('Frais Forfaitaires'!$D474,Listes!$A$60:$E$66,5,FALSE))),('Frais Forfaitaires'!$E474*(VLOOKUP('Frais Forfaitaires'!$D474,Listes!$A$60:$E$66,3,FALSE)))+(VLOOKUP('Frais Forfaitaires'!$D474,Listes!$A$60:$E$66,4,FALSE))))))</f>
        <v/>
      </c>
      <c r="K474" s="39" t="str">
        <f>IF($G474="","",IF($C474=Listes!$B$37,IF('Frais Forfaitaires'!$E474&lt;=Listes!$B$48,('Frais Forfaitaires'!$E474*(VLOOKUP('Frais Forfaitaires'!$D474,Listes!$A$49:$E$55,2,FALSE))),IF('Frais Forfaitaires'!$E474&gt;Listes!$D$48,('Frais Forfaitaires'!$E474*(VLOOKUP('Frais Forfaitaires'!$D474,Listes!$A$49:$E$55,5,FALSE))),('Frais Forfaitaires'!$E474*(VLOOKUP('Frais Forfaitaires'!$D474,Listes!$A$49:$E$55,3,FALSE)))+(VLOOKUP('Frais Forfaitaires'!$D474,Listes!$A$49:$E$55,4,FALSE))))))</f>
        <v/>
      </c>
      <c r="L474" s="39" t="str">
        <f>IF($G474="","",IF($C474=Listes!$B$40,Listes!$I$37,IF($C474=Listes!$B$41,(VLOOKUP('Frais Forfaitaires'!$F474,Listes!$E$37:$F$42,2,FALSE)),IF($C474=Listes!$B$39,IF('Frais Forfaitaires'!$E474&lt;=Listes!$A$70,'Frais Forfaitaires'!$E474*Listes!$A$71,IF('Frais Forfaitaires'!$E474&gt;Listes!$D$70,'Frais Forfaitaires'!$E474*Listes!$D$71,(('Frais Forfaitaires'!$E474*Listes!$B$71)+Listes!$C$71)))))))</f>
        <v/>
      </c>
      <c r="M474" s="40" t="str">
        <f t="shared" si="16"/>
        <v/>
      </c>
      <c r="N474" s="125"/>
    </row>
    <row r="475" spans="1:14" ht="20.100000000000001" customHeight="1" x14ac:dyDescent="0.25">
      <c r="A475" s="27">
        <v>470</v>
      </c>
      <c r="B475" s="118"/>
      <c r="C475" s="118"/>
      <c r="D475" s="118"/>
      <c r="E475" s="118"/>
      <c r="F475" s="118"/>
      <c r="G475" s="50" t="str">
        <f>IF(C475="","",IF(C475="","",(VLOOKUP(C475,Listes!$B$37:$C$41,2,FALSE))))</f>
        <v/>
      </c>
      <c r="H475" s="118" t="str">
        <f t="shared" si="15"/>
        <v/>
      </c>
      <c r="I475" s="40" t="str">
        <f>IF(G475="","",IF(G475="","",(VLOOKUP(G475,Listes!$C$37:$D$41,2,FALSE))))</f>
        <v/>
      </c>
      <c r="J475" s="39" t="str">
        <f>IF($G475="","",IF($C475=Listes!$B$38,IF('Frais Forfaitaires'!$E475&lt;=Listes!$B$59,('Frais Forfaitaires'!$E475*(VLOOKUP('Frais Forfaitaires'!$D475,Listes!$A$60:$E$66,2,FALSE))),IF('Frais Forfaitaires'!$E475&gt;Listes!$E$59,('Frais Forfaitaires'!$E475*(VLOOKUP('Frais Forfaitaires'!$D475,Listes!$A$60:$E$66,5,FALSE))),('Frais Forfaitaires'!$E475*(VLOOKUP('Frais Forfaitaires'!$D475,Listes!$A$60:$E$66,3,FALSE)))+(VLOOKUP('Frais Forfaitaires'!$D475,Listes!$A$60:$E$66,4,FALSE))))))</f>
        <v/>
      </c>
      <c r="K475" s="39" t="str">
        <f>IF($G475="","",IF($C475=Listes!$B$37,IF('Frais Forfaitaires'!$E475&lt;=Listes!$B$48,('Frais Forfaitaires'!$E475*(VLOOKUP('Frais Forfaitaires'!$D475,Listes!$A$49:$E$55,2,FALSE))),IF('Frais Forfaitaires'!$E475&gt;Listes!$D$48,('Frais Forfaitaires'!$E475*(VLOOKUP('Frais Forfaitaires'!$D475,Listes!$A$49:$E$55,5,FALSE))),('Frais Forfaitaires'!$E475*(VLOOKUP('Frais Forfaitaires'!$D475,Listes!$A$49:$E$55,3,FALSE)))+(VLOOKUP('Frais Forfaitaires'!$D475,Listes!$A$49:$E$55,4,FALSE))))))</f>
        <v/>
      </c>
      <c r="L475" s="39" t="str">
        <f>IF($G475="","",IF($C475=Listes!$B$40,Listes!$I$37,IF($C475=Listes!$B$41,(VLOOKUP('Frais Forfaitaires'!$F475,Listes!$E$37:$F$42,2,FALSE)),IF($C475=Listes!$B$39,IF('Frais Forfaitaires'!$E475&lt;=Listes!$A$70,'Frais Forfaitaires'!$E475*Listes!$A$71,IF('Frais Forfaitaires'!$E475&gt;Listes!$D$70,'Frais Forfaitaires'!$E475*Listes!$D$71,(('Frais Forfaitaires'!$E475*Listes!$B$71)+Listes!$C$71)))))))</f>
        <v/>
      </c>
      <c r="M475" s="40" t="str">
        <f t="shared" si="16"/>
        <v/>
      </c>
      <c r="N475" s="125"/>
    </row>
    <row r="476" spans="1:14" ht="20.100000000000001" customHeight="1" x14ac:dyDescent="0.25">
      <c r="A476" s="27">
        <v>471</v>
      </c>
      <c r="B476" s="118"/>
      <c r="C476" s="118"/>
      <c r="D476" s="118"/>
      <c r="E476" s="118"/>
      <c r="F476" s="118"/>
      <c r="G476" s="50" t="str">
        <f>IF(C476="","",IF(C476="","",(VLOOKUP(C476,Listes!$B$37:$C$41,2,FALSE))))</f>
        <v/>
      </c>
      <c r="H476" s="118" t="str">
        <f t="shared" si="15"/>
        <v/>
      </c>
      <c r="I476" s="40" t="str">
        <f>IF(G476="","",IF(G476="","",(VLOOKUP(G476,Listes!$C$37:$D$41,2,FALSE))))</f>
        <v/>
      </c>
      <c r="J476" s="39" t="str">
        <f>IF($G476="","",IF($C476=Listes!$B$38,IF('Frais Forfaitaires'!$E476&lt;=Listes!$B$59,('Frais Forfaitaires'!$E476*(VLOOKUP('Frais Forfaitaires'!$D476,Listes!$A$60:$E$66,2,FALSE))),IF('Frais Forfaitaires'!$E476&gt;Listes!$E$59,('Frais Forfaitaires'!$E476*(VLOOKUP('Frais Forfaitaires'!$D476,Listes!$A$60:$E$66,5,FALSE))),('Frais Forfaitaires'!$E476*(VLOOKUP('Frais Forfaitaires'!$D476,Listes!$A$60:$E$66,3,FALSE)))+(VLOOKUP('Frais Forfaitaires'!$D476,Listes!$A$60:$E$66,4,FALSE))))))</f>
        <v/>
      </c>
      <c r="K476" s="39" t="str">
        <f>IF($G476="","",IF($C476=Listes!$B$37,IF('Frais Forfaitaires'!$E476&lt;=Listes!$B$48,('Frais Forfaitaires'!$E476*(VLOOKUP('Frais Forfaitaires'!$D476,Listes!$A$49:$E$55,2,FALSE))),IF('Frais Forfaitaires'!$E476&gt;Listes!$D$48,('Frais Forfaitaires'!$E476*(VLOOKUP('Frais Forfaitaires'!$D476,Listes!$A$49:$E$55,5,FALSE))),('Frais Forfaitaires'!$E476*(VLOOKUP('Frais Forfaitaires'!$D476,Listes!$A$49:$E$55,3,FALSE)))+(VLOOKUP('Frais Forfaitaires'!$D476,Listes!$A$49:$E$55,4,FALSE))))))</f>
        <v/>
      </c>
      <c r="L476" s="39" t="str">
        <f>IF($G476="","",IF($C476=Listes!$B$40,Listes!$I$37,IF($C476=Listes!$B$41,(VLOOKUP('Frais Forfaitaires'!$F476,Listes!$E$37:$F$42,2,FALSE)),IF($C476=Listes!$B$39,IF('Frais Forfaitaires'!$E476&lt;=Listes!$A$70,'Frais Forfaitaires'!$E476*Listes!$A$71,IF('Frais Forfaitaires'!$E476&gt;Listes!$D$70,'Frais Forfaitaires'!$E476*Listes!$D$71,(('Frais Forfaitaires'!$E476*Listes!$B$71)+Listes!$C$71)))))))</f>
        <v/>
      </c>
      <c r="M476" s="40" t="str">
        <f t="shared" si="16"/>
        <v/>
      </c>
      <c r="N476" s="125"/>
    </row>
    <row r="477" spans="1:14" ht="20.100000000000001" customHeight="1" x14ac:dyDescent="0.25">
      <c r="A477" s="27">
        <v>472</v>
      </c>
      <c r="B477" s="118"/>
      <c r="C477" s="118"/>
      <c r="D477" s="118"/>
      <c r="E477" s="118"/>
      <c r="F477" s="118"/>
      <c r="G477" s="50" t="str">
        <f>IF(C477="","",IF(C477="","",(VLOOKUP(C477,Listes!$B$37:$C$41,2,FALSE))))</f>
        <v/>
      </c>
      <c r="H477" s="118" t="str">
        <f t="shared" si="15"/>
        <v/>
      </c>
      <c r="I477" s="40" t="str">
        <f>IF(G477="","",IF(G477="","",(VLOOKUP(G477,Listes!$C$37:$D$41,2,FALSE))))</f>
        <v/>
      </c>
      <c r="J477" s="39" t="str">
        <f>IF($G477="","",IF($C477=Listes!$B$38,IF('Frais Forfaitaires'!$E477&lt;=Listes!$B$59,('Frais Forfaitaires'!$E477*(VLOOKUP('Frais Forfaitaires'!$D477,Listes!$A$60:$E$66,2,FALSE))),IF('Frais Forfaitaires'!$E477&gt;Listes!$E$59,('Frais Forfaitaires'!$E477*(VLOOKUP('Frais Forfaitaires'!$D477,Listes!$A$60:$E$66,5,FALSE))),('Frais Forfaitaires'!$E477*(VLOOKUP('Frais Forfaitaires'!$D477,Listes!$A$60:$E$66,3,FALSE)))+(VLOOKUP('Frais Forfaitaires'!$D477,Listes!$A$60:$E$66,4,FALSE))))))</f>
        <v/>
      </c>
      <c r="K477" s="39" t="str">
        <f>IF($G477="","",IF($C477=Listes!$B$37,IF('Frais Forfaitaires'!$E477&lt;=Listes!$B$48,('Frais Forfaitaires'!$E477*(VLOOKUP('Frais Forfaitaires'!$D477,Listes!$A$49:$E$55,2,FALSE))),IF('Frais Forfaitaires'!$E477&gt;Listes!$D$48,('Frais Forfaitaires'!$E477*(VLOOKUP('Frais Forfaitaires'!$D477,Listes!$A$49:$E$55,5,FALSE))),('Frais Forfaitaires'!$E477*(VLOOKUP('Frais Forfaitaires'!$D477,Listes!$A$49:$E$55,3,FALSE)))+(VLOOKUP('Frais Forfaitaires'!$D477,Listes!$A$49:$E$55,4,FALSE))))))</f>
        <v/>
      </c>
      <c r="L477" s="39" t="str">
        <f>IF($G477="","",IF($C477=Listes!$B$40,Listes!$I$37,IF($C477=Listes!$B$41,(VLOOKUP('Frais Forfaitaires'!$F477,Listes!$E$37:$F$42,2,FALSE)),IF($C477=Listes!$B$39,IF('Frais Forfaitaires'!$E477&lt;=Listes!$A$70,'Frais Forfaitaires'!$E477*Listes!$A$71,IF('Frais Forfaitaires'!$E477&gt;Listes!$D$70,'Frais Forfaitaires'!$E477*Listes!$D$71,(('Frais Forfaitaires'!$E477*Listes!$B$71)+Listes!$C$71)))))))</f>
        <v/>
      </c>
      <c r="M477" s="40" t="str">
        <f t="shared" si="16"/>
        <v/>
      </c>
      <c r="N477" s="125"/>
    </row>
    <row r="478" spans="1:14" ht="20.100000000000001" customHeight="1" x14ac:dyDescent="0.25">
      <c r="A478" s="27">
        <v>473</v>
      </c>
      <c r="B478" s="118"/>
      <c r="C478" s="118"/>
      <c r="D478" s="118"/>
      <c r="E478" s="118"/>
      <c r="F478" s="118"/>
      <c r="G478" s="50" t="str">
        <f>IF(C478="","",IF(C478="","",(VLOOKUP(C478,Listes!$B$37:$C$41,2,FALSE))))</f>
        <v/>
      </c>
      <c r="H478" s="118" t="str">
        <f t="shared" si="15"/>
        <v/>
      </c>
      <c r="I478" s="40" t="str">
        <f>IF(G478="","",IF(G478="","",(VLOOKUP(G478,Listes!$C$37:$D$41,2,FALSE))))</f>
        <v/>
      </c>
      <c r="J478" s="39" t="str">
        <f>IF($G478="","",IF($C478=Listes!$B$38,IF('Frais Forfaitaires'!$E478&lt;=Listes!$B$59,('Frais Forfaitaires'!$E478*(VLOOKUP('Frais Forfaitaires'!$D478,Listes!$A$60:$E$66,2,FALSE))),IF('Frais Forfaitaires'!$E478&gt;Listes!$E$59,('Frais Forfaitaires'!$E478*(VLOOKUP('Frais Forfaitaires'!$D478,Listes!$A$60:$E$66,5,FALSE))),('Frais Forfaitaires'!$E478*(VLOOKUP('Frais Forfaitaires'!$D478,Listes!$A$60:$E$66,3,FALSE)))+(VLOOKUP('Frais Forfaitaires'!$D478,Listes!$A$60:$E$66,4,FALSE))))))</f>
        <v/>
      </c>
      <c r="K478" s="39" t="str">
        <f>IF($G478="","",IF($C478=Listes!$B$37,IF('Frais Forfaitaires'!$E478&lt;=Listes!$B$48,('Frais Forfaitaires'!$E478*(VLOOKUP('Frais Forfaitaires'!$D478,Listes!$A$49:$E$55,2,FALSE))),IF('Frais Forfaitaires'!$E478&gt;Listes!$D$48,('Frais Forfaitaires'!$E478*(VLOOKUP('Frais Forfaitaires'!$D478,Listes!$A$49:$E$55,5,FALSE))),('Frais Forfaitaires'!$E478*(VLOOKUP('Frais Forfaitaires'!$D478,Listes!$A$49:$E$55,3,FALSE)))+(VLOOKUP('Frais Forfaitaires'!$D478,Listes!$A$49:$E$55,4,FALSE))))))</f>
        <v/>
      </c>
      <c r="L478" s="39" t="str">
        <f>IF($G478="","",IF($C478=Listes!$B$40,Listes!$I$37,IF($C478=Listes!$B$41,(VLOOKUP('Frais Forfaitaires'!$F478,Listes!$E$37:$F$42,2,FALSE)),IF($C478=Listes!$B$39,IF('Frais Forfaitaires'!$E478&lt;=Listes!$A$70,'Frais Forfaitaires'!$E478*Listes!$A$71,IF('Frais Forfaitaires'!$E478&gt;Listes!$D$70,'Frais Forfaitaires'!$E478*Listes!$D$71,(('Frais Forfaitaires'!$E478*Listes!$B$71)+Listes!$C$71)))))))</f>
        <v/>
      </c>
      <c r="M478" s="40" t="str">
        <f t="shared" si="16"/>
        <v/>
      </c>
      <c r="N478" s="125"/>
    </row>
    <row r="479" spans="1:14" ht="20.100000000000001" customHeight="1" x14ac:dyDescent="0.25">
      <c r="A479" s="27">
        <v>474</v>
      </c>
      <c r="B479" s="118"/>
      <c r="C479" s="118"/>
      <c r="D479" s="118"/>
      <c r="E479" s="118"/>
      <c r="F479" s="118"/>
      <c r="G479" s="50" t="str">
        <f>IF(C479="","",IF(C479="","",(VLOOKUP(C479,Listes!$B$37:$C$41,2,FALSE))))</f>
        <v/>
      </c>
      <c r="H479" s="118" t="str">
        <f t="shared" si="15"/>
        <v/>
      </c>
      <c r="I479" s="40" t="str">
        <f>IF(G479="","",IF(G479="","",(VLOOKUP(G479,Listes!$C$37:$D$41,2,FALSE))))</f>
        <v/>
      </c>
      <c r="J479" s="39" t="str">
        <f>IF($G479="","",IF($C479=Listes!$B$38,IF('Frais Forfaitaires'!$E479&lt;=Listes!$B$59,('Frais Forfaitaires'!$E479*(VLOOKUP('Frais Forfaitaires'!$D479,Listes!$A$60:$E$66,2,FALSE))),IF('Frais Forfaitaires'!$E479&gt;Listes!$E$59,('Frais Forfaitaires'!$E479*(VLOOKUP('Frais Forfaitaires'!$D479,Listes!$A$60:$E$66,5,FALSE))),('Frais Forfaitaires'!$E479*(VLOOKUP('Frais Forfaitaires'!$D479,Listes!$A$60:$E$66,3,FALSE)))+(VLOOKUP('Frais Forfaitaires'!$D479,Listes!$A$60:$E$66,4,FALSE))))))</f>
        <v/>
      </c>
      <c r="K479" s="39" t="str">
        <f>IF($G479="","",IF($C479=Listes!$B$37,IF('Frais Forfaitaires'!$E479&lt;=Listes!$B$48,('Frais Forfaitaires'!$E479*(VLOOKUP('Frais Forfaitaires'!$D479,Listes!$A$49:$E$55,2,FALSE))),IF('Frais Forfaitaires'!$E479&gt;Listes!$D$48,('Frais Forfaitaires'!$E479*(VLOOKUP('Frais Forfaitaires'!$D479,Listes!$A$49:$E$55,5,FALSE))),('Frais Forfaitaires'!$E479*(VLOOKUP('Frais Forfaitaires'!$D479,Listes!$A$49:$E$55,3,FALSE)))+(VLOOKUP('Frais Forfaitaires'!$D479,Listes!$A$49:$E$55,4,FALSE))))))</f>
        <v/>
      </c>
      <c r="L479" s="39" t="str">
        <f>IF($G479="","",IF($C479=Listes!$B$40,Listes!$I$37,IF($C479=Listes!$B$41,(VLOOKUP('Frais Forfaitaires'!$F479,Listes!$E$37:$F$42,2,FALSE)),IF($C479=Listes!$B$39,IF('Frais Forfaitaires'!$E479&lt;=Listes!$A$70,'Frais Forfaitaires'!$E479*Listes!$A$71,IF('Frais Forfaitaires'!$E479&gt;Listes!$D$70,'Frais Forfaitaires'!$E479*Listes!$D$71,(('Frais Forfaitaires'!$E479*Listes!$B$71)+Listes!$C$71)))))))</f>
        <v/>
      </c>
      <c r="M479" s="40" t="str">
        <f t="shared" si="16"/>
        <v/>
      </c>
      <c r="N479" s="125"/>
    </row>
    <row r="480" spans="1:14" ht="20.100000000000001" customHeight="1" x14ac:dyDescent="0.25">
      <c r="A480" s="27">
        <v>475</v>
      </c>
      <c r="B480" s="118"/>
      <c r="C480" s="118"/>
      <c r="D480" s="118"/>
      <c r="E480" s="118"/>
      <c r="F480" s="118"/>
      <c r="G480" s="50" t="str">
        <f>IF(C480="","",IF(C480="","",(VLOOKUP(C480,Listes!$B$37:$C$41,2,FALSE))))</f>
        <v/>
      </c>
      <c r="H480" s="118" t="str">
        <f t="shared" si="15"/>
        <v/>
      </c>
      <c r="I480" s="40" t="str">
        <f>IF(G480="","",IF(G480="","",(VLOOKUP(G480,Listes!$C$37:$D$41,2,FALSE))))</f>
        <v/>
      </c>
      <c r="J480" s="39" t="str">
        <f>IF($G480="","",IF($C480=Listes!$B$38,IF('Frais Forfaitaires'!$E480&lt;=Listes!$B$59,('Frais Forfaitaires'!$E480*(VLOOKUP('Frais Forfaitaires'!$D480,Listes!$A$60:$E$66,2,FALSE))),IF('Frais Forfaitaires'!$E480&gt;Listes!$E$59,('Frais Forfaitaires'!$E480*(VLOOKUP('Frais Forfaitaires'!$D480,Listes!$A$60:$E$66,5,FALSE))),('Frais Forfaitaires'!$E480*(VLOOKUP('Frais Forfaitaires'!$D480,Listes!$A$60:$E$66,3,FALSE)))+(VLOOKUP('Frais Forfaitaires'!$D480,Listes!$A$60:$E$66,4,FALSE))))))</f>
        <v/>
      </c>
      <c r="K480" s="39" t="str">
        <f>IF($G480="","",IF($C480=Listes!$B$37,IF('Frais Forfaitaires'!$E480&lt;=Listes!$B$48,('Frais Forfaitaires'!$E480*(VLOOKUP('Frais Forfaitaires'!$D480,Listes!$A$49:$E$55,2,FALSE))),IF('Frais Forfaitaires'!$E480&gt;Listes!$D$48,('Frais Forfaitaires'!$E480*(VLOOKUP('Frais Forfaitaires'!$D480,Listes!$A$49:$E$55,5,FALSE))),('Frais Forfaitaires'!$E480*(VLOOKUP('Frais Forfaitaires'!$D480,Listes!$A$49:$E$55,3,FALSE)))+(VLOOKUP('Frais Forfaitaires'!$D480,Listes!$A$49:$E$55,4,FALSE))))))</f>
        <v/>
      </c>
      <c r="L480" s="39" t="str">
        <f>IF($G480="","",IF($C480=Listes!$B$40,Listes!$I$37,IF($C480=Listes!$B$41,(VLOOKUP('Frais Forfaitaires'!$F480,Listes!$E$37:$F$42,2,FALSE)),IF($C480=Listes!$B$39,IF('Frais Forfaitaires'!$E480&lt;=Listes!$A$70,'Frais Forfaitaires'!$E480*Listes!$A$71,IF('Frais Forfaitaires'!$E480&gt;Listes!$D$70,'Frais Forfaitaires'!$E480*Listes!$D$71,(('Frais Forfaitaires'!$E480*Listes!$B$71)+Listes!$C$71)))))))</f>
        <v/>
      </c>
      <c r="M480" s="40" t="str">
        <f t="shared" si="16"/>
        <v/>
      </c>
      <c r="N480" s="125"/>
    </row>
    <row r="481" spans="1:14" ht="20.100000000000001" customHeight="1" x14ac:dyDescent="0.25">
      <c r="A481" s="27">
        <v>476</v>
      </c>
      <c r="B481" s="118"/>
      <c r="C481" s="118"/>
      <c r="D481" s="118"/>
      <c r="E481" s="118"/>
      <c r="F481" s="118"/>
      <c r="G481" s="50" t="str">
        <f>IF(C481="","",IF(C481="","",(VLOOKUP(C481,Listes!$B$37:$C$41,2,FALSE))))</f>
        <v/>
      </c>
      <c r="H481" s="118" t="str">
        <f t="shared" si="15"/>
        <v/>
      </c>
      <c r="I481" s="40" t="str">
        <f>IF(G481="","",IF(G481="","",(VLOOKUP(G481,Listes!$C$37:$D$41,2,FALSE))))</f>
        <v/>
      </c>
      <c r="J481" s="39" t="str">
        <f>IF($G481="","",IF($C481=Listes!$B$38,IF('Frais Forfaitaires'!$E481&lt;=Listes!$B$59,('Frais Forfaitaires'!$E481*(VLOOKUP('Frais Forfaitaires'!$D481,Listes!$A$60:$E$66,2,FALSE))),IF('Frais Forfaitaires'!$E481&gt;Listes!$E$59,('Frais Forfaitaires'!$E481*(VLOOKUP('Frais Forfaitaires'!$D481,Listes!$A$60:$E$66,5,FALSE))),('Frais Forfaitaires'!$E481*(VLOOKUP('Frais Forfaitaires'!$D481,Listes!$A$60:$E$66,3,FALSE)))+(VLOOKUP('Frais Forfaitaires'!$D481,Listes!$A$60:$E$66,4,FALSE))))))</f>
        <v/>
      </c>
      <c r="K481" s="39" t="str">
        <f>IF($G481="","",IF($C481=Listes!$B$37,IF('Frais Forfaitaires'!$E481&lt;=Listes!$B$48,('Frais Forfaitaires'!$E481*(VLOOKUP('Frais Forfaitaires'!$D481,Listes!$A$49:$E$55,2,FALSE))),IF('Frais Forfaitaires'!$E481&gt;Listes!$D$48,('Frais Forfaitaires'!$E481*(VLOOKUP('Frais Forfaitaires'!$D481,Listes!$A$49:$E$55,5,FALSE))),('Frais Forfaitaires'!$E481*(VLOOKUP('Frais Forfaitaires'!$D481,Listes!$A$49:$E$55,3,FALSE)))+(VLOOKUP('Frais Forfaitaires'!$D481,Listes!$A$49:$E$55,4,FALSE))))))</f>
        <v/>
      </c>
      <c r="L481" s="39" t="str">
        <f>IF($G481="","",IF($C481=Listes!$B$40,Listes!$I$37,IF($C481=Listes!$B$41,(VLOOKUP('Frais Forfaitaires'!$F481,Listes!$E$37:$F$42,2,FALSE)),IF($C481=Listes!$B$39,IF('Frais Forfaitaires'!$E481&lt;=Listes!$A$70,'Frais Forfaitaires'!$E481*Listes!$A$71,IF('Frais Forfaitaires'!$E481&gt;Listes!$D$70,'Frais Forfaitaires'!$E481*Listes!$D$71,(('Frais Forfaitaires'!$E481*Listes!$B$71)+Listes!$C$71)))))))</f>
        <v/>
      </c>
      <c r="M481" s="40" t="str">
        <f t="shared" si="16"/>
        <v/>
      </c>
      <c r="N481" s="125"/>
    </row>
    <row r="482" spans="1:14" ht="20.100000000000001" customHeight="1" x14ac:dyDescent="0.25">
      <c r="A482" s="27">
        <v>477</v>
      </c>
      <c r="B482" s="118"/>
      <c r="C482" s="118"/>
      <c r="D482" s="118"/>
      <c r="E482" s="118"/>
      <c r="F482" s="118"/>
      <c r="G482" s="50" t="str">
        <f>IF(C482="","",IF(C482="","",(VLOOKUP(C482,Listes!$B$37:$C$41,2,FALSE))))</f>
        <v/>
      </c>
      <c r="H482" s="118" t="str">
        <f t="shared" si="15"/>
        <v/>
      </c>
      <c r="I482" s="40" t="str">
        <f>IF(G482="","",IF(G482="","",(VLOOKUP(G482,Listes!$C$37:$D$41,2,FALSE))))</f>
        <v/>
      </c>
      <c r="J482" s="39" t="str">
        <f>IF($G482="","",IF($C482=Listes!$B$38,IF('Frais Forfaitaires'!$E482&lt;=Listes!$B$59,('Frais Forfaitaires'!$E482*(VLOOKUP('Frais Forfaitaires'!$D482,Listes!$A$60:$E$66,2,FALSE))),IF('Frais Forfaitaires'!$E482&gt;Listes!$E$59,('Frais Forfaitaires'!$E482*(VLOOKUP('Frais Forfaitaires'!$D482,Listes!$A$60:$E$66,5,FALSE))),('Frais Forfaitaires'!$E482*(VLOOKUP('Frais Forfaitaires'!$D482,Listes!$A$60:$E$66,3,FALSE)))+(VLOOKUP('Frais Forfaitaires'!$D482,Listes!$A$60:$E$66,4,FALSE))))))</f>
        <v/>
      </c>
      <c r="K482" s="39" t="str">
        <f>IF($G482="","",IF($C482=Listes!$B$37,IF('Frais Forfaitaires'!$E482&lt;=Listes!$B$48,('Frais Forfaitaires'!$E482*(VLOOKUP('Frais Forfaitaires'!$D482,Listes!$A$49:$E$55,2,FALSE))),IF('Frais Forfaitaires'!$E482&gt;Listes!$D$48,('Frais Forfaitaires'!$E482*(VLOOKUP('Frais Forfaitaires'!$D482,Listes!$A$49:$E$55,5,FALSE))),('Frais Forfaitaires'!$E482*(VLOOKUP('Frais Forfaitaires'!$D482,Listes!$A$49:$E$55,3,FALSE)))+(VLOOKUP('Frais Forfaitaires'!$D482,Listes!$A$49:$E$55,4,FALSE))))))</f>
        <v/>
      </c>
      <c r="L482" s="39" t="str">
        <f>IF($G482="","",IF($C482=Listes!$B$40,Listes!$I$37,IF($C482=Listes!$B$41,(VLOOKUP('Frais Forfaitaires'!$F482,Listes!$E$37:$F$42,2,FALSE)),IF($C482=Listes!$B$39,IF('Frais Forfaitaires'!$E482&lt;=Listes!$A$70,'Frais Forfaitaires'!$E482*Listes!$A$71,IF('Frais Forfaitaires'!$E482&gt;Listes!$D$70,'Frais Forfaitaires'!$E482*Listes!$D$71,(('Frais Forfaitaires'!$E482*Listes!$B$71)+Listes!$C$71)))))))</f>
        <v/>
      </c>
      <c r="M482" s="40" t="str">
        <f t="shared" si="16"/>
        <v/>
      </c>
      <c r="N482" s="125"/>
    </row>
    <row r="483" spans="1:14" ht="20.100000000000001" customHeight="1" x14ac:dyDescent="0.25">
      <c r="A483" s="27">
        <v>478</v>
      </c>
      <c r="B483" s="118"/>
      <c r="C483" s="118"/>
      <c r="D483" s="118"/>
      <c r="E483" s="118"/>
      <c r="F483" s="118"/>
      <c r="G483" s="50" t="str">
        <f>IF(C483="","",IF(C483="","",(VLOOKUP(C483,Listes!$B$37:$C$41,2,FALSE))))</f>
        <v/>
      </c>
      <c r="H483" s="118" t="str">
        <f t="shared" si="15"/>
        <v/>
      </c>
      <c r="I483" s="40" t="str">
        <f>IF(G483="","",IF(G483="","",(VLOOKUP(G483,Listes!$C$37:$D$41,2,FALSE))))</f>
        <v/>
      </c>
      <c r="J483" s="39" t="str">
        <f>IF($G483="","",IF($C483=Listes!$B$38,IF('Frais Forfaitaires'!$E483&lt;=Listes!$B$59,('Frais Forfaitaires'!$E483*(VLOOKUP('Frais Forfaitaires'!$D483,Listes!$A$60:$E$66,2,FALSE))),IF('Frais Forfaitaires'!$E483&gt;Listes!$E$59,('Frais Forfaitaires'!$E483*(VLOOKUP('Frais Forfaitaires'!$D483,Listes!$A$60:$E$66,5,FALSE))),('Frais Forfaitaires'!$E483*(VLOOKUP('Frais Forfaitaires'!$D483,Listes!$A$60:$E$66,3,FALSE)))+(VLOOKUP('Frais Forfaitaires'!$D483,Listes!$A$60:$E$66,4,FALSE))))))</f>
        <v/>
      </c>
      <c r="K483" s="39" t="str">
        <f>IF($G483="","",IF($C483=Listes!$B$37,IF('Frais Forfaitaires'!$E483&lt;=Listes!$B$48,('Frais Forfaitaires'!$E483*(VLOOKUP('Frais Forfaitaires'!$D483,Listes!$A$49:$E$55,2,FALSE))),IF('Frais Forfaitaires'!$E483&gt;Listes!$D$48,('Frais Forfaitaires'!$E483*(VLOOKUP('Frais Forfaitaires'!$D483,Listes!$A$49:$E$55,5,FALSE))),('Frais Forfaitaires'!$E483*(VLOOKUP('Frais Forfaitaires'!$D483,Listes!$A$49:$E$55,3,FALSE)))+(VLOOKUP('Frais Forfaitaires'!$D483,Listes!$A$49:$E$55,4,FALSE))))))</f>
        <v/>
      </c>
      <c r="L483" s="39" t="str">
        <f>IF($G483="","",IF($C483=Listes!$B$40,Listes!$I$37,IF($C483=Listes!$B$41,(VLOOKUP('Frais Forfaitaires'!$F483,Listes!$E$37:$F$42,2,FALSE)),IF($C483=Listes!$B$39,IF('Frais Forfaitaires'!$E483&lt;=Listes!$A$70,'Frais Forfaitaires'!$E483*Listes!$A$71,IF('Frais Forfaitaires'!$E483&gt;Listes!$D$70,'Frais Forfaitaires'!$E483*Listes!$D$71,(('Frais Forfaitaires'!$E483*Listes!$B$71)+Listes!$C$71)))))))</f>
        <v/>
      </c>
      <c r="M483" s="40" t="str">
        <f t="shared" si="16"/>
        <v/>
      </c>
      <c r="N483" s="125"/>
    </row>
    <row r="484" spans="1:14" ht="20.100000000000001" customHeight="1" x14ac:dyDescent="0.25">
      <c r="A484" s="27">
        <v>479</v>
      </c>
      <c r="B484" s="118"/>
      <c r="C484" s="118"/>
      <c r="D484" s="118"/>
      <c r="E484" s="118"/>
      <c r="F484" s="118"/>
      <c r="G484" s="50" t="str">
        <f>IF(C484="","",IF(C484="","",(VLOOKUP(C484,Listes!$B$37:$C$41,2,FALSE))))</f>
        <v/>
      </c>
      <c r="H484" s="118" t="str">
        <f t="shared" si="15"/>
        <v/>
      </c>
      <c r="I484" s="40" t="str">
        <f>IF(G484="","",IF(G484="","",(VLOOKUP(G484,Listes!$C$37:$D$41,2,FALSE))))</f>
        <v/>
      </c>
      <c r="J484" s="39" t="str">
        <f>IF($G484="","",IF($C484=Listes!$B$38,IF('Frais Forfaitaires'!$E484&lt;=Listes!$B$59,('Frais Forfaitaires'!$E484*(VLOOKUP('Frais Forfaitaires'!$D484,Listes!$A$60:$E$66,2,FALSE))),IF('Frais Forfaitaires'!$E484&gt;Listes!$E$59,('Frais Forfaitaires'!$E484*(VLOOKUP('Frais Forfaitaires'!$D484,Listes!$A$60:$E$66,5,FALSE))),('Frais Forfaitaires'!$E484*(VLOOKUP('Frais Forfaitaires'!$D484,Listes!$A$60:$E$66,3,FALSE)))+(VLOOKUP('Frais Forfaitaires'!$D484,Listes!$A$60:$E$66,4,FALSE))))))</f>
        <v/>
      </c>
      <c r="K484" s="39" t="str">
        <f>IF($G484="","",IF($C484=Listes!$B$37,IF('Frais Forfaitaires'!$E484&lt;=Listes!$B$48,('Frais Forfaitaires'!$E484*(VLOOKUP('Frais Forfaitaires'!$D484,Listes!$A$49:$E$55,2,FALSE))),IF('Frais Forfaitaires'!$E484&gt;Listes!$D$48,('Frais Forfaitaires'!$E484*(VLOOKUP('Frais Forfaitaires'!$D484,Listes!$A$49:$E$55,5,FALSE))),('Frais Forfaitaires'!$E484*(VLOOKUP('Frais Forfaitaires'!$D484,Listes!$A$49:$E$55,3,FALSE)))+(VLOOKUP('Frais Forfaitaires'!$D484,Listes!$A$49:$E$55,4,FALSE))))))</f>
        <v/>
      </c>
      <c r="L484" s="39" t="str">
        <f>IF($G484="","",IF($C484=Listes!$B$40,Listes!$I$37,IF($C484=Listes!$B$41,(VLOOKUP('Frais Forfaitaires'!$F484,Listes!$E$37:$F$42,2,FALSE)),IF($C484=Listes!$B$39,IF('Frais Forfaitaires'!$E484&lt;=Listes!$A$70,'Frais Forfaitaires'!$E484*Listes!$A$71,IF('Frais Forfaitaires'!$E484&gt;Listes!$D$70,'Frais Forfaitaires'!$E484*Listes!$D$71,(('Frais Forfaitaires'!$E484*Listes!$B$71)+Listes!$C$71)))))))</f>
        <v/>
      </c>
      <c r="M484" s="40" t="str">
        <f t="shared" si="16"/>
        <v/>
      </c>
      <c r="N484" s="125"/>
    </row>
    <row r="485" spans="1:14" ht="20.100000000000001" customHeight="1" x14ac:dyDescent="0.25">
      <c r="A485" s="27">
        <v>480</v>
      </c>
      <c r="B485" s="118"/>
      <c r="C485" s="118"/>
      <c r="D485" s="118"/>
      <c r="E485" s="118"/>
      <c r="F485" s="118"/>
      <c r="G485" s="50" t="str">
        <f>IF(C485="","",IF(C485="","",(VLOOKUP(C485,Listes!$B$37:$C$41,2,FALSE))))</f>
        <v/>
      </c>
      <c r="H485" s="118" t="str">
        <f t="shared" si="15"/>
        <v/>
      </c>
      <c r="I485" s="40" t="str">
        <f>IF(G485="","",IF(G485="","",(VLOOKUP(G485,Listes!$C$37:$D$41,2,FALSE))))</f>
        <v/>
      </c>
      <c r="J485" s="39" t="str">
        <f>IF($G485="","",IF($C485=Listes!$B$38,IF('Frais Forfaitaires'!$E485&lt;=Listes!$B$59,('Frais Forfaitaires'!$E485*(VLOOKUP('Frais Forfaitaires'!$D485,Listes!$A$60:$E$66,2,FALSE))),IF('Frais Forfaitaires'!$E485&gt;Listes!$E$59,('Frais Forfaitaires'!$E485*(VLOOKUP('Frais Forfaitaires'!$D485,Listes!$A$60:$E$66,5,FALSE))),('Frais Forfaitaires'!$E485*(VLOOKUP('Frais Forfaitaires'!$D485,Listes!$A$60:$E$66,3,FALSE)))+(VLOOKUP('Frais Forfaitaires'!$D485,Listes!$A$60:$E$66,4,FALSE))))))</f>
        <v/>
      </c>
      <c r="K485" s="39" t="str">
        <f>IF($G485="","",IF($C485=Listes!$B$37,IF('Frais Forfaitaires'!$E485&lt;=Listes!$B$48,('Frais Forfaitaires'!$E485*(VLOOKUP('Frais Forfaitaires'!$D485,Listes!$A$49:$E$55,2,FALSE))),IF('Frais Forfaitaires'!$E485&gt;Listes!$D$48,('Frais Forfaitaires'!$E485*(VLOOKUP('Frais Forfaitaires'!$D485,Listes!$A$49:$E$55,5,FALSE))),('Frais Forfaitaires'!$E485*(VLOOKUP('Frais Forfaitaires'!$D485,Listes!$A$49:$E$55,3,FALSE)))+(VLOOKUP('Frais Forfaitaires'!$D485,Listes!$A$49:$E$55,4,FALSE))))))</f>
        <v/>
      </c>
      <c r="L485" s="39" t="str">
        <f>IF($G485="","",IF($C485=Listes!$B$40,Listes!$I$37,IF($C485=Listes!$B$41,(VLOOKUP('Frais Forfaitaires'!$F485,Listes!$E$37:$F$42,2,FALSE)),IF($C485=Listes!$B$39,IF('Frais Forfaitaires'!$E485&lt;=Listes!$A$70,'Frais Forfaitaires'!$E485*Listes!$A$71,IF('Frais Forfaitaires'!$E485&gt;Listes!$D$70,'Frais Forfaitaires'!$E485*Listes!$D$71,(('Frais Forfaitaires'!$E485*Listes!$B$71)+Listes!$C$71)))))))</f>
        <v/>
      </c>
      <c r="M485" s="40" t="str">
        <f t="shared" si="16"/>
        <v/>
      </c>
      <c r="N485" s="125"/>
    </row>
    <row r="486" spans="1:14" ht="20.100000000000001" customHeight="1" x14ac:dyDescent="0.25">
      <c r="A486" s="27">
        <v>481</v>
      </c>
      <c r="B486" s="118"/>
      <c r="C486" s="118"/>
      <c r="D486" s="118"/>
      <c r="E486" s="118"/>
      <c r="F486" s="118"/>
      <c r="G486" s="50" t="str">
        <f>IF(C486="","",IF(C486="","",(VLOOKUP(C486,Listes!$B$37:$C$41,2,FALSE))))</f>
        <v/>
      </c>
      <c r="H486" s="118" t="str">
        <f t="shared" si="15"/>
        <v/>
      </c>
      <c r="I486" s="40" t="str">
        <f>IF(G486="","",IF(G486="","",(VLOOKUP(G486,Listes!$C$37:$D$41,2,FALSE))))</f>
        <v/>
      </c>
      <c r="J486" s="39" t="str">
        <f>IF($G486="","",IF($C486=Listes!$B$38,IF('Frais Forfaitaires'!$E486&lt;=Listes!$B$59,('Frais Forfaitaires'!$E486*(VLOOKUP('Frais Forfaitaires'!$D486,Listes!$A$60:$E$66,2,FALSE))),IF('Frais Forfaitaires'!$E486&gt;Listes!$E$59,('Frais Forfaitaires'!$E486*(VLOOKUP('Frais Forfaitaires'!$D486,Listes!$A$60:$E$66,5,FALSE))),('Frais Forfaitaires'!$E486*(VLOOKUP('Frais Forfaitaires'!$D486,Listes!$A$60:$E$66,3,FALSE)))+(VLOOKUP('Frais Forfaitaires'!$D486,Listes!$A$60:$E$66,4,FALSE))))))</f>
        <v/>
      </c>
      <c r="K486" s="39" t="str">
        <f>IF($G486="","",IF($C486=Listes!$B$37,IF('Frais Forfaitaires'!$E486&lt;=Listes!$B$48,('Frais Forfaitaires'!$E486*(VLOOKUP('Frais Forfaitaires'!$D486,Listes!$A$49:$E$55,2,FALSE))),IF('Frais Forfaitaires'!$E486&gt;Listes!$D$48,('Frais Forfaitaires'!$E486*(VLOOKUP('Frais Forfaitaires'!$D486,Listes!$A$49:$E$55,5,FALSE))),('Frais Forfaitaires'!$E486*(VLOOKUP('Frais Forfaitaires'!$D486,Listes!$A$49:$E$55,3,FALSE)))+(VLOOKUP('Frais Forfaitaires'!$D486,Listes!$A$49:$E$55,4,FALSE))))))</f>
        <v/>
      </c>
      <c r="L486" s="39" t="str">
        <f>IF($G486="","",IF($C486=Listes!$B$40,Listes!$I$37,IF($C486=Listes!$B$41,(VLOOKUP('Frais Forfaitaires'!$F486,Listes!$E$37:$F$42,2,FALSE)),IF($C486=Listes!$B$39,IF('Frais Forfaitaires'!$E486&lt;=Listes!$A$70,'Frais Forfaitaires'!$E486*Listes!$A$71,IF('Frais Forfaitaires'!$E486&gt;Listes!$D$70,'Frais Forfaitaires'!$E486*Listes!$D$71,(('Frais Forfaitaires'!$E486*Listes!$B$71)+Listes!$C$71)))))))</f>
        <v/>
      </c>
      <c r="M486" s="40" t="str">
        <f t="shared" si="16"/>
        <v/>
      </c>
      <c r="N486" s="125"/>
    </row>
    <row r="487" spans="1:14" ht="20.100000000000001" customHeight="1" x14ac:dyDescent="0.25">
      <c r="A487" s="27">
        <v>482</v>
      </c>
      <c r="B487" s="118"/>
      <c r="C487" s="118"/>
      <c r="D487" s="118"/>
      <c r="E487" s="118"/>
      <c r="F487" s="118"/>
      <c r="G487" s="50" t="str">
        <f>IF(C487="","",IF(C487="","",(VLOOKUP(C487,Listes!$B$37:$C$41,2,FALSE))))</f>
        <v/>
      </c>
      <c r="H487" s="118" t="str">
        <f t="shared" si="15"/>
        <v/>
      </c>
      <c r="I487" s="40" t="str">
        <f>IF(G487="","",IF(G487="","",(VLOOKUP(G487,Listes!$C$37:$D$41,2,FALSE))))</f>
        <v/>
      </c>
      <c r="J487" s="39" t="str">
        <f>IF($G487="","",IF($C487=Listes!$B$38,IF('Frais Forfaitaires'!$E487&lt;=Listes!$B$59,('Frais Forfaitaires'!$E487*(VLOOKUP('Frais Forfaitaires'!$D487,Listes!$A$60:$E$66,2,FALSE))),IF('Frais Forfaitaires'!$E487&gt;Listes!$E$59,('Frais Forfaitaires'!$E487*(VLOOKUP('Frais Forfaitaires'!$D487,Listes!$A$60:$E$66,5,FALSE))),('Frais Forfaitaires'!$E487*(VLOOKUP('Frais Forfaitaires'!$D487,Listes!$A$60:$E$66,3,FALSE)))+(VLOOKUP('Frais Forfaitaires'!$D487,Listes!$A$60:$E$66,4,FALSE))))))</f>
        <v/>
      </c>
      <c r="K487" s="39" t="str">
        <f>IF($G487="","",IF($C487=Listes!$B$37,IF('Frais Forfaitaires'!$E487&lt;=Listes!$B$48,('Frais Forfaitaires'!$E487*(VLOOKUP('Frais Forfaitaires'!$D487,Listes!$A$49:$E$55,2,FALSE))),IF('Frais Forfaitaires'!$E487&gt;Listes!$D$48,('Frais Forfaitaires'!$E487*(VLOOKUP('Frais Forfaitaires'!$D487,Listes!$A$49:$E$55,5,FALSE))),('Frais Forfaitaires'!$E487*(VLOOKUP('Frais Forfaitaires'!$D487,Listes!$A$49:$E$55,3,FALSE)))+(VLOOKUP('Frais Forfaitaires'!$D487,Listes!$A$49:$E$55,4,FALSE))))))</f>
        <v/>
      </c>
      <c r="L487" s="39" t="str">
        <f>IF($G487="","",IF($C487=Listes!$B$40,Listes!$I$37,IF($C487=Listes!$B$41,(VLOOKUP('Frais Forfaitaires'!$F487,Listes!$E$37:$F$42,2,FALSE)),IF($C487=Listes!$B$39,IF('Frais Forfaitaires'!$E487&lt;=Listes!$A$70,'Frais Forfaitaires'!$E487*Listes!$A$71,IF('Frais Forfaitaires'!$E487&gt;Listes!$D$70,'Frais Forfaitaires'!$E487*Listes!$D$71,(('Frais Forfaitaires'!$E487*Listes!$B$71)+Listes!$C$71)))))))</f>
        <v/>
      </c>
      <c r="M487" s="40" t="str">
        <f t="shared" si="16"/>
        <v/>
      </c>
      <c r="N487" s="125"/>
    </row>
    <row r="488" spans="1:14" ht="20.100000000000001" customHeight="1" x14ac:dyDescent="0.25">
      <c r="A488" s="27">
        <v>483</v>
      </c>
      <c r="B488" s="118"/>
      <c r="C488" s="118"/>
      <c r="D488" s="118"/>
      <c r="E488" s="118"/>
      <c r="F488" s="118"/>
      <c r="G488" s="50" t="str">
        <f>IF(C488="","",IF(C488="","",(VLOOKUP(C488,Listes!$B$37:$C$41,2,FALSE))))</f>
        <v/>
      </c>
      <c r="H488" s="118" t="str">
        <f t="shared" si="15"/>
        <v/>
      </c>
      <c r="I488" s="40" t="str">
        <f>IF(G488="","",IF(G488="","",(VLOOKUP(G488,Listes!$C$37:$D$41,2,FALSE))))</f>
        <v/>
      </c>
      <c r="J488" s="39" t="str">
        <f>IF($G488="","",IF($C488=Listes!$B$38,IF('Frais Forfaitaires'!$E488&lt;=Listes!$B$59,('Frais Forfaitaires'!$E488*(VLOOKUP('Frais Forfaitaires'!$D488,Listes!$A$60:$E$66,2,FALSE))),IF('Frais Forfaitaires'!$E488&gt;Listes!$E$59,('Frais Forfaitaires'!$E488*(VLOOKUP('Frais Forfaitaires'!$D488,Listes!$A$60:$E$66,5,FALSE))),('Frais Forfaitaires'!$E488*(VLOOKUP('Frais Forfaitaires'!$D488,Listes!$A$60:$E$66,3,FALSE)))+(VLOOKUP('Frais Forfaitaires'!$D488,Listes!$A$60:$E$66,4,FALSE))))))</f>
        <v/>
      </c>
      <c r="K488" s="39" t="str">
        <f>IF($G488="","",IF($C488=Listes!$B$37,IF('Frais Forfaitaires'!$E488&lt;=Listes!$B$48,('Frais Forfaitaires'!$E488*(VLOOKUP('Frais Forfaitaires'!$D488,Listes!$A$49:$E$55,2,FALSE))),IF('Frais Forfaitaires'!$E488&gt;Listes!$D$48,('Frais Forfaitaires'!$E488*(VLOOKUP('Frais Forfaitaires'!$D488,Listes!$A$49:$E$55,5,FALSE))),('Frais Forfaitaires'!$E488*(VLOOKUP('Frais Forfaitaires'!$D488,Listes!$A$49:$E$55,3,FALSE)))+(VLOOKUP('Frais Forfaitaires'!$D488,Listes!$A$49:$E$55,4,FALSE))))))</f>
        <v/>
      </c>
      <c r="L488" s="39" t="str">
        <f>IF($G488="","",IF($C488=Listes!$B$40,Listes!$I$37,IF($C488=Listes!$B$41,(VLOOKUP('Frais Forfaitaires'!$F488,Listes!$E$37:$F$42,2,FALSE)),IF($C488=Listes!$B$39,IF('Frais Forfaitaires'!$E488&lt;=Listes!$A$70,'Frais Forfaitaires'!$E488*Listes!$A$71,IF('Frais Forfaitaires'!$E488&gt;Listes!$D$70,'Frais Forfaitaires'!$E488*Listes!$D$71,(('Frais Forfaitaires'!$E488*Listes!$B$71)+Listes!$C$71)))))))</f>
        <v/>
      </c>
      <c r="M488" s="40" t="str">
        <f t="shared" si="16"/>
        <v/>
      </c>
      <c r="N488" s="125"/>
    </row>
    <row r="489" spans="1:14" ht="20.100000000000001" customHeight="1" x14ac:dyDescent="0.25">
      <c r="A489" s="27">
        <v>484</v>
      </c>
      <c r="B489" s="118"/>
      <c r="C489" s="118"/>
      <c r="D489" s="118"/>
      <c r="E489" s="118"/>
      <c r="F489" s="118"/>
      <c r="G489" s="50" t="str">
        <f>IF(C489="","",IF(C489="","",(VLOOKUP(C489,Listes!$B$37:$C$41,2,FALSE))))</f>
        <v/>
      </c>
      <c r="H489" s="118" t="str">
        <f t="shared" si="15"/>
        <v/>
      </c>
      <c r="I489" s="40" t="str">
        <f>IF(G489="","",IF(G489="","",(VLOOKUP(G489,Listes!$C$37:$D$41,2,FALSE))))</f>
        <v/>
      </c>
      <c r="J489" s="39" t="str">
        <f>IF($G489="","",IF($C489=Listes!$B$38,IF('Frais Forfaitaires'!$E489&lt;=Listes!$B$59,('Frais Forfaitaires'!$E489*(VLOOKUP('Frais Forfaitaires'!$D489,Listes!$A$60:$E$66,2,FALSE))),IF('Frais Forfaitaires'!$E489&gt;Listes!$E$59,('Frais Forfaitaires'!$E489*(VLOOKUP('Frais Forfaitaires'!$D489,Listes!$A$60:$E$66,5,FALSE))),('Frais Forfaitaires'!$E489*(VLOOKUP('Frais Forfaitaires'!$D489,Listes!$A$60:$E$66,3,FALSE)))+(VLOOKUP('Frais Forfaitaires'!$D489,Listes!$A$60:$E$66,4,FALSE))))))</f>
        <v/>
      </c>
      <c r="K489" s="39" t="str">
        <f>IF($G489="","",IF($C489=Listes!$B$37,IF('Frais Forfaitaires'!$E489&lt;=Listes!$B$48,('Frais Forfaitaires'!$E489*(VLOOKUP('Frais Forfaitaires'!$D489,Listes!$A$49:$E$55,2,FALSE))),IF('Frais Forfaitaires'!$E489&gt;Listes!$D$48,('Frais Forfaitaires'!$E489*(VLOOKUP('Frais Forfaitaires'!$D489,Listes!$A$49:$E$55,5,FALSE))),('Frais Forfaitaires'!$E489*(VLOOKUP('Frais Forfaitaires'!$D489,Listes!$A$49:$E$55,3,FALSE)))+(VLOOKUP('Frais Forfaitaires'!$D489,Listes!$A$49:$E$55,4,FALSE))))))</f>
        <v/>
      </c>
      <c r="L489" s="39" t="str">
        <f>IF($G489="","",IF($C489=Listes!$B$40,Listes!$I$37,IF($C489=Listes!$B$41,(VLOOKUP('Frais Forfaitaires'!$F489,Listes!$E$37:$F$42,2,FALSE)),IF($C489=Listes!$B$39,IF('Frais Forfaitaires'!$E489&lt;=Listes!$A$70,'Frais Forfaitaires'!$E489*Listes!$A$71,IF('Frais Forfaitaires'!$E489&gt;Listes!$D$70,'Frais Forfaitaires'!$E489*Listes!$D$71,(('Frais Forfaitaires'!$E489*Listes!$B$71)+Listes!$C$71)))))))</f>
        <v/>
      </c>
      <c r="M489" s="40" t="str">
        <f t="shared" si="16"/>
        <v/>
      </c>
      <c r="N489" s="125"/>
    </row>
    <row r="490" spans="1:14" ht="20.100000000000001" customHeight="1" x14ac:dyDescent="0.25">
      <c r="A490" s="27">
        <v>485</v>
      </c>
      <c r="B490" s="118"/>
      <c r="C490" s="118"/>
      <c r="D490" s="118"/>
      <c r="E490" s="118"/>
      <c r="F490" s="118"/>
      <c r="G490" s="50" t="str">
        <f>IF(C490="","",IF(C490="","",(VLOOKUP(C490,Listes!$B$37:$C$41,2,FALSE))))</f>
        <v/>
      </c>
      <c r="H490" s="118" t="str">
        <f t="shared" si="15"/>
        <v/>
      </c>
      <c r="I490" s="40" t="str">
        <f>IF(G490="","",IF(G490="","",(VLOOKUP(G490,Listes!$C$37:$D$41,2,FALSE))))</f>
        <v/>
      </c>
      <c r="J490" s="39" t="str">
        <f>IF($G490="","",IF($C490=Listes!$B$38,IF('Frais Forfaitaires'!$E490&lt;=Listes!$B$59,('Frais Forfaitaires'!$E490*(VLOOKUP('Frais Forfaitaires'!$D490,Listes!$A$60:$E$66,2,FALSE))),IF('Frais Forfaitaires'!$E490&gt;Listes!$E$59,('Frais Forfaitaires'!$E490*(VLOOKUP('Frais Forfaitaires'!$D490,Listes!$A$60:$E$66,5,FALSE))),('Frais Forfaitaires'!$E490*(VLOOKUP('Frais Forfaitaires'!$D490,Listes!$A$60:$E$66,3,FALSE)))+(VLOOKUP('Frais Forfaitaires'!$D490,Listes!$A$60:$E$66,4,FALSE))))))</f>
        <v/>
      </c>
      <c r="K490" s="39" t="str">
        <f>IF($G490="","",IF($C490=Listes!$B$37,IF('Frais Forfaitaires'!$E490&lt;=Listes!$B$48,('Frais Forfaitaires'!$E490*(VLOOKUP('Frais Forfaitaires'!$D490,Listes!$A$49:$E$55,2,FALSE))),IF('Frais Forfaitaires'!$E490&gt;Listes!$D$48,('Frais Forfaitaires'!$E490*(VLOOKUP('Frais Forfaitaires'!$D490,Listes!$A$49:$E$55,5,FALSE))),('Frais Forfaitaires'!$E490*(VLOOKUP('Frais Forfaitaires'!$D490,Listes!$A$49:$E$55,3,FALSE)))+(VLOOKUP('Frais Forfaitaires'!$D490,Listes!$A$49:$E$55,4,FALSE))))))</f>
        <v/>
      </c>
      <c r="L490" s="39" t="str">
        <f>IF($G490="","",IF($C490=Listes!$B$40,Listes!$I$37,IF($C490=Listes!$B$41,(VLOOKUP('Frais Forfaitaires'!$F490,Listes!$E$37:$F$42,2,FALSE)),IF($C490=Listes!$B$39,IF('Frais Forfaitaires'!$E490&lt;=Listes!$A$70,'Frais Forfaitaires'!$E490*Listes!$A$71,IF('Frais Forfaitaires'!$E490&gt;Listes!$D$70,'Frais Forfaitaires'!$E490*Listes!$D$71,(('Frais Forfaitaires'!$E490*Listes!$B$71)+Listes!$C$71)))))))</f>
        <v/>
      </c>
      <c r="M490" s="40" t="str">
        <f t="shared" si="16"/>
        <v/>
      </c>
      <c r="N490" s="125"/>
    </row>
    <row r="491" spans="1:14" ht="20.100000000000001" customHeight="1" x14ac:dyDescent="0.25">
      <c r="A491" s="27">
        <v>486</v>
      </c>
      <c r="B491" s="118"/>
      <c r="C491" s="118"/>
      <c r="D491" s="118"/>
      <c r="E491" s="118"/>
      <c r="F491" s="118"/>
      <c r="G491" s="50" t="str">
        <f>IF(C491="","",IF(C491="","",(VLOOKUP(C491,Listes!$B$37:$C$41,2,FALSE))))</f>
        <v/>
      </c>
      <c r="H491" s="118" t="str">
        <f t="shared" si="15"/>
        <v/>
      </c>
      <c r="I491" s="40" t="str">
        <f>IF(G491="","",IF(G491="","",(VLOOKUP(G491,Listes!$C$37:$D$41,2,FALSE))))</f>
        <v/>
      </c>
      <c r="J491" s="39" t="str">
        <f>IF($G491="","",IF($C491=Listes!$B$38,IF('Frais Forfaitaires'!$E491&lt;=Listes!$B$59,('Frais Forfaitaires'!$E491*(VLOOKUP('Frais Forfaitaires'!$D491,Listes!$A$60:$E$66,2,FALSE))),IF('Frais Forfaitaires'!$E491&gt;Listes!$E$59,('Frais Forfaitaires'!$E491*(VLOOKUP('Frais Forfaitaires'!$D491,Listes!$A$60:$E$66,5,FALSE))),('Frais Forfaitaires'!$E491*(VLOOKUP('Frais Forfaitaires'!$D491,Listes!$A$60:$E$66,3,FALSE)))+(VLOOKUP('Frais Forfaitaires'!$D491,Listes!$A$60:$E$66,4,FALSE))))))</f>
        <v/>
      </c>
      <c r="K491" s="39" t="str">
        <f>IF($G491="","",IF($C491=Listes!$B$37,IF('Frais Forfaitaires'!$E491&lt;=Listes!$B$48,('Frais Forfaitaires'!$E491*(VLOOKUP('Frais Forfaitaires'!$D491,Listes!$A$49:$E$55,2,FALSE))),IF('Frais Forfaitaires'!$E491&gt;Listes!$D$48,('Frais Forfaitaires'!$E491*(VLOOKUP('Frais Forfaitaires'!$D491,Listes!$A$49:$E$55,5,FALSE))),('Frais Forfaitaires'!$E491*(VLOOKUP('Frais Forfaitaires'!$D491,Listes!$A$49:$E$55,3,FALSE)))+(VLOOKUP('Frais Forfaitaires'!$D491,Listes!$A$49:$E$55,4,FALSE))))))</f>
        <v/>
      </c>
      <c r="L491" s="39" t="str">
        <f>IF($G491="","",IF($C491=Listes!$B$40,Listes!$I$37,IF($C491=Listes!$B$41,(VLOOKUP('Frais Forfaitaires'!$F491,Listes!$E$37:$F$42,2,FALSE)),IF($C491=Listes!$B$39,IF('Frais Forfaitaires'!$E491&lt;=Listes!$A$70,'Frais Forfaitaires'!$E491*Listes!$A$71,IF('Frais Forfaitaires'!$E491&gt;Listes!$D$70,'Frais Forfaitaires'!$E491*Listes!$D$71,(('Frais Forfaitaires'!$E491*Listes!$B$71)+Listes!$C$71)))))))</f>
        <v/>
      </c>
      <c r="M491" s="40" t="str">
        <f t="shared" si="16"/>
        <v/>
      </c>
      <c r="N491" s="125"/>
    </row>
    <row r="492" spans="1:14" ht="20.100000000000001" customHeight="1" x14ac:dyDescent="0.25">
      <c r="A492" s="27">
        <v>487</v>
      </c>
      <c r="B492" s="118"/>
      <c r="C492" s="118"/>
      <c r="D492" s="118"/>
      <c r="E492" s="118"/>
      <c r="F492" s="118"/>
      <c r="G492" s="50" t="str">
        <f>IF(C492="","",IF(C492="","",(VLOOKUP(C492,Listes!$B$37:$C$41,2,FALSE))))</f>
        <v/>
      </c>
      <c r="H492" s="118" t="str">
        <f t="shared" si="15"/>
        <v/>
      </c>
      <c r="I492" s="40" t="str">
        <f>IF(G492="","",IF(G492="","",(VLOOKUP(G492,Listes!$C$37:$D$41,2,FALSE))))</f>
        <v/>
      </c>
      <c r="J492" s="39" t="str">
        <f>IF($G492="","",IF($C492=Listes!$B$38,IF('Frais Forfaitaires'!$E492&lt;=Listes!$B$59,('Frais Forfaitaires'!$E492*(VLOOKUP('Frais Forfaitaires'!$D492,Listes!$A$60:$E$66,2,FALSE))),IF('Frais Forfaitaires'!$E492&gt;Listes!$E$59,('Frais Forfaitaires'!$E492*(VLOOKUP('Frais Forfaitaires'!$D492,Listes!$A$60:$E$66,5,FALSE))),('Frais Forfaitaires'!$E492*(VLOOKUP('Frais Forfaitaires'!$D492,Listes!$A$60:$E$66,3,FALSE)))+(VLOOKUP('Frais Forfaitaires'!$D492,Listes!$A$60:$E$66,4,FALSE))))))</f>
        <v/>
      </c>
      <c r="K492" s="39" t="str">
        <f>IF($G492="","",IF($C492=Listes!$B$37,IF('Frais Forfaitaires'!$E492&lt;=Listes!$B$48,('Frais Forfaitaires'!$E492*(VLOOKUP('Frais Forfaitaires'!$D492,Listes!$A$49:$E$55,2,FALSE))),IF('Frais Forfaitaires'!$E492&gt;Listes!$D$48,('Frais Forfaitaires'!$E492*(VLOOKUP('Frais Forfaitaires'!$D492,Listes!$A$49:$E$55,5,FALSE))),('Frais Forfaitaires'!$E492*(VLOOKUP('Frais Forfaitaires'!$D492,Listes!$A$49:$E$55,3,FALSE)))+(VLOOKUP('Frais Forfaitaires'!$D492,Listes!$A$49:$E$55,4,FALSE))))))</f>
        <v/>
      </c>
      <c r="L492" s="39" t="str">
        <f>IF($G492="","",IF($C492=Listes!$B$40,Listes!$I$37,IF($C492=Listes!$B$41,(VLOOKUP('Frais Forfaitaires'!$F492,Listes!$E$37:$F$42,2,FALSE)),IF($C492=Listes!$B$39,IF('Frais Forfaitaires'!$E492&lt;=Listes!$A$70,'Frais Forfaitaires'!$E492*Listes!$A$71,IF('Frais Forfaitaires'!$E492&gt;Listes!$D$70,'Frais Forfaitaires'!$E492*Listes!$D$71,(('Frais Forfaitaires'!$E492*Listes!$B$71)+Listes!$C$71)))))))</f>
        <v/>
      </c>
      <c r="M492" s="40" t="str">
        <f t="shared" si="16"/>
        <v/>
      </c>
      <c r="N492" s="125"/>
    </row>
    <row r="493" spans="1:14" ht="20.100000000000001" customHeight="1" x14ac:dyDescent="0.25">
      <c r="A493" s="27">
        <v>488</v>
      </c>
      <c r="B493" s="118"/>
      <c r="C493" s="118"/>
      <c r="D493" s="118"/>
      <c r="E493" s="118"/>
      <c r="F493" s="118"/>
      <c r="G493" s="50" t="str">
        <f>IF(C493="","",IF(C493="","",(VLOOKUP(C493,Listes!$B$37:$C$41,2,FALSE))))</f>
        <v/>
      </c>
      <c r="H493" s="118" t="str">
        <f t="shared" si="15"/>
        <v/>
      </c>
      <c r="I493" s="40" t="str">
        <f>IF(G493="","",IF(G493="","",(VLOOKUP(G493,Listes!$C$37:$D$41,2,FALSE))))</f>
        <v/>
      </c>
      <c r="J493" s="39" t="str">
        <f>IF($G493="","",IF($C493=Listes!$B$38,IF('Frais Forfaitaires'!$E493&lt;=Listes!$B$59,('Frais Forfaitaires'!$E493*(VLOOKUP('Frais Forfaitaires'!$D493,Listes!$A$60:$E$66,2,FALSE))),IF('Frais Forfaitaires'!$E493&gt;Listes!$E$59,('Frais Forfaitaires'!$E493*(VLOOKUP('Frais Forfaitaires'!$D493,Listes!$A$60:$E$66,5,FALSE))),('Frais Forfaitaires'!$E493*(VLOOKUP('Frais Forfaitaires'!$D493,Listes!$A$60:$E$66,3,FALSE)))+(VLOOKUP('Frais Forfaitaires'!$D493,Listes!$A$60:$E$66,4,FALSE))))))</f>
        <v/>
      </c>
      <c r="K493" s="39" t="str">
        <f>IF($G493="","",IF($C493=Listes!$B$37,IF('Frais Forfaitaires'!$E493&lt;=Listes!$B$48,('Frais Forfaitaires'!$E493*(VLOOKUP('Frais Forfaitaires'!$D493,Listes!$A$49:$E$55,2,FALSE))),IF('Frais Forfaitaires'!$E493&gt;Listes!$D$48,('Frais Forfaitaires'!$E493*(VLOOKUP('Frais Forfaitaires'!$D493,Listes!$A$49:$E$55,5,FALSE))),('Frais Forfaitaires'!$E493*(VLOOKUP('Frais Forfaitaires'!$D493,Listes!$A$49:$E$55,3,FALSE)))+(VLOOKUP('Frais Forfaitaires'!$D493,Listes!$A$49:$E$55,4,FALSE))))))</f>
        <v/>
      </c>
      <c r="L493" s="39" t="str">
        <f>IF($G493="","",IF($C493=Listes!$B$40,Listes!$I$37,IF($C493=Listes!$B$41,(VLOOKUP('Frais Forfaitaires'!$F493,Listes!$E$37:$F$42,2,FALSE)),IF($C493=Listes!$B$39,IF('Frais Forfaitaires'!$E493&lt;=Listes!$A$70,'Frais Forfaitaires'!$E493*Listes!$A$71,IF('Frais Forfaitaires'!$E493&gt;Listes!$D$70,'Frais Forfaitaires'!$E493*Listes!$D$71,(('Frais Forfaitaires'!$E493*Listes!$B$71)+Listes!$C$71)))))))</f>
        <v/>
      </c>
      <c r="M493" s="40" t="str">
        <f t="shared" si="16"/>
        <v/>
      </c>
      <c r="N493" s="125"/>
    </row>
    <row r="494" spans="1:14" ht="20.100000000000001" customHeight="1" x14ac:dyDescent="0.25">
      <c r="A494" s="27">
        <v>489</v>
      </c>
      <c r="B494" s="118"/>
      <c r="C494" s="118"/>
      <c r="D494" s="118"/>
      <c r="E494" s="118"/>
      <c r="F494" s="118"/>
      <c r="G494" s="50" t="str">
        <f>IF(C494="","",IF(C494="","",(VLOOKUP(C494,Listes!$B$37:$C$41,2,FALSE))))</f>
        <v/>
      </c>
      <c r="H494" s="118" t="str">
        <f t="shared" si="15"/>
        <v/>
      </c>
      <c r="I494" s="40" t="str">
        <f>IF(G494="","",IF(G494="","",(VLOOKUP(G494,Listes!$C$37:$D$41,2,FALSE))))</f>
        <v/>
      </c>
      <c r="J494" s="39" t="str">
        <f>IF($G494="","",IF($C494=Listes!$B$38,IF('Frais Forfaitaires'!$E494&lt;=Listes!$B$59,('Frais Forfaitaires'!$E494*(VLOOKUP('Frais Forfaitaires'!$D494,Listes!$A$60:$E$66,2,FALSE))),IF('Frais Forfaitaires'!$E494&gt;Listes!$E$59,('Frais Forfaitaires'!$E494*(VLOOKUP('Frais Forfaitaires'!$D494,Listes!$A$60:$E$66,5,FALSE))),('Frais Forfaitaires'!$E494*(VLOOKUP('Frais Forfaitaires'!$D494,Listes!$A$60:$E$66,3,FALSE)))+(VLOOKUP('Frais Forfaitaires'!$D494,Listes!$A$60:$E$66,4,FALSE))))))</f>
        <v/>
      </c>
      <c r="K494" s="39" t="str">
        <f>IF($G494="","",IF($C494=Listes!$B$37,IF('Frais Forfaitaires'!$E494&lt;=Listes!$B$48,('Frais Forfaitaires'!$E494*(VLOOKUP('Frais Forfaitaires'!$D494,Listes!$A$49:$E$55,2,FALSE))),IF('Frais Forfaitaires'!$E494&gt;Listes!$D$48,('Frais Forfaitaires'!$E494*(VLOOKUP('Frais Forfaitaires'!$D494,Listes!$A$49:$E$55,5,FALSE))),('Frais Forfaitaires'!$E494*(VLOOKUP('Frais Forfaitaires'!$D494,Listes!$A$49:$E$55,3,FALSE)))+(VLOOKUP('Frais Forfaitaires'!$D494,Listes!$A$49:$E$55,4,FALSE))))))</f>
        <v/>
      </c>
      <c r="L494" s="39" t="str">
        <f>IF($G494="","",IF($C494=Listes!$B$40,Listes!$I$37,IF($C494=Listes!$B$41,(VLOOKUP('Frais Forfaitaires'!$F494,Listes!$E$37:$F$42,2,FALSE)),IF($C494=Listes!$B$39,IF('Frais Forfaitaires'!$E494&lt;=Listes!$A$70,'Frais Forfaitaires'!$E494*Listes!$A$71,IF('Frais Forfaitaires'!$E494&gt;Listes!$D$70,'Frais Forfaitaires'!$E494*Listes!$D$71,(('Frais Forfaitaires'!$E494*Listes!$B$71)+Listes!$C$71)))))))</f>
        <v/>
      </c>
      <c r="M494" s="40" t="str">
        <f t="shared" si="16"/>
        <v/>
      </c>
      <c r="N494" s="125"/>
    </row>
    <row r="495" spans="1:14" ht="20.100000000000001" customHeight="1" x14ac:dyDescent="0.25">
      <c r="A495" s="27">
        <v>490</v>
      </c>
      <c r="B495" s="118"/>
      <c r="C495" s="118"/>
      <c r="D495" s="118"/>
      <c r="E495" s="118"/>
      <c r="F495" s="118"/>
      <c r="G495" s="50" t="str">
        <f>IF(C495="","",IF(C495="","",(VLOOKUP(C495,Listes!$B$37:$C$41,2,FALSE))))</f>
        <v/>
      </c>
      <c r="H495" s="118" t="str">
        <f t="shared" si="15"/>
        <v/>
      </c>
      <c r="I495" s="40" t="str">
        <f>IF(G495="","",IF(G495="","",(VLOOKUP(G495,Listes!$C$37:$D$41,2,FALSE))))</f>
        <v/>
      </c>
      <c r="J495" s="39" t="str">
        <f>IF($G495="","",IF($C495=Listes!$B$38,IF('Frais Forfaitaires'!$E495&lt;=Listes!$B$59,('Frais Forfaitaires'!$E495*(VLOOKUP('Frais Forfaitaires'!$D495,Listes!$A$60:$E$66,2,FALSE))),IF('Frais Forfaitaires'!$E495&gt;Listes!$E$59,('Frais Forfaitaires'!$E495*(VLOOKUP('Frais Forfaitaires'!$D495,Listes!$A$60:$E$66,5,FALSE))),('Frais Forfaitaires'!$E495*(VLOOKUP('Frais Forfaitaires'!$D495,Listes!$A$60:$E$66,3,FALSE)))+(VLOOKUP('Frais Forfaitaires'!$D495,Listes!$A$60:$E$66,4,FALSE))))))</f>
        <v/>
      </c>
      <c r="K495" s="39" t="str">
        <f>IF($G495="","",IF($C495=Listes!$B$37,IF('Frais Forfaitaires'!$E495&lt;=Listes!$B$48,('Frais Forfaitaires'!$E495*(VLOOKUP('Frais Forfaitaires'!$D495,Listes!$A$49:$E$55,2,FALSE))),IF('Frais Forfaitaires'!$E495&gt;Listes!$D$48,('Frais Forfaitaires'!$E495*(VLOOKUP('Frais Forfaitaires'!$D495,Listes!$A$49:$E$55,5,FALSE))),('Frais Forfaitaires'!$E495*(VLOOKUP('Frais Forfaitaires'!$D495,Listes!$A$49:$E$55,3,FALSE)))+(VLOOKUP('Frais Forfaitaires'!$D495,Listes!$A$49:$E$55,4,FALSE))))))</f>
        <v/>
      </c>
      <c r="L495" s="39" t="str">
        <f>IF($G495="","",IF($C495=Listes!$B$40,Listes!$I$37,IF($C495=Listes!$B$41,(VLOOKUP('Frais Forfaitaires'!$F495,Listes!$E$37:$F$42,2,FALSE)),IF($C495=Listes!$B$39,IF('Frais Forfaitaires'!$E495&lt;=Listes!$A$70,'Frais Forfaitaires'!$E495*Listes!$A$71,IF('Frais Forfaitaires'!$E495&gt;Listes!$D$70,'Frais Forfaitaires'!$E495*Listes!$D$71,(('Frais Forfaitaires'!$E495*Listes!$B$71)+Listes!$C$71)))))))</f>
        <v/>
      </c>
      <c r="M495" s="40" t="str">
        <f t="shared" si="16"/>
        <v/>
      </c>
      <c r="N495" s="125"/>
    </row>
    <row r="496" spans="1:14" ht="20.100000000000001" customHeight="1" x14ac:dyDescent="0.25">
      <c r="A496" s="27">
        <v>491</v>
      </c>
      <c r="B496" s="118"/>
      <c r="C496" s="118"/>
      <c r="D496" s="118"/>
      <c r="E496" s="118"/>
      <c r="F496" s="118"/>
      <c r="G496" s="50" t="str">
        <f>IF(C496="","",IF(C496="","",(VLOOKUP(C496,Listes!$B$37:$C$41,2,FALSE))))</f>
        <v/>
      </c>
      <c r="H496" s="118" t="str">
        <f t="shared" si="15"/>
        <v/>
      </c>
      <c r="I496" s="40" t="str">
        <f>IF(G496="","",IF(G496="","",(VLOOKUP(G496,Listes!$C$37:$D$41,2,FALSE))))</f>
        <v/>
      </c>
      <c r="J496" s="39" t="str">
        <f>IF($G496="","",IF($C496=Listes!$B$38,IF('Frais Forfaitaires'!$E496&lt;=Listes!$B$59,('Frais Forfaitaires'!$E496*(VLOOKUP('Frais Forfaitaires'!$D496,Listes!$A$60:$E$66,2,FALSE))),IF('Frais Forfaitaires'!$E496&gt;Listes!$E$59,('Frais Forfaitaires'!$E496*(VLOOKUP('Frais Forfaitaires'!$D496,Listes!$A$60:$E$66,5,FALSE))),('Frais Forfaitaires'!$E496*(VLOOKUP('Frais Forfaitaires'!$D496,Listes!$A$60:$E$66,3,FALSE)))+(VLOOKUP('Frais Forfaitaires'!$D496,Listes!$A$60:$E$66,4,FALSE))))))</f>
        <v/>
      </c>
      <c r="K496" s="39" t="str">
        <f>IF($G496="","",IF($C496=Listes!$B$37,IF('Frais Forfaitaires'!$E496&lt;=Listes!$B$48,('Frais Forfaitaires'!$E496*(VLOOKUP('Frais Forfaitaires'!$D496,Listes!$A$49:$E$55,2,FALSE))),IF('Frais Forfaitaires'!$E496&gt;Listes!$D$48,('Frais Forfaitaires'!$E496*(VLOOKUP('Frais Forfaitaires'!$D496,Listes!$A$49:$E$55,5,FALSE))),('Frais Forfaitaires'!$E496*(VLOOKUP('Frais Forfaitaires'!$D496,Listes!$A$49:$E$55,3,FALSE)))+(VLOOKUP('Frais Forfaitaires'!$D496,Listes!$A$49:$E$55,4,FALSE))))))</f>
        <v/>
      </c>
      <c r="L496" s="39" t="str">
        <f>IF($G496="","",IF($C496=Listes!$B$40,Listes!$I$37,IF($C496=Listes!$B$41,(VLOOKUP('Frais Forfaitaires'!$F496,Listes!$E$37:$F$42,2,FALSE)),IF($C496=Listes!$B$39,IF('Frais Forfaitaires'!$E496&lt;=Listes!$A$70,'Frais Forfaitaires'!$E496*Listes!$A$71,IF('Frais Forfaitaires'!$E496&gt;Listes!$D$70,'Frais Forfaitaires'!$E496*Listes!$D$71,(('Frais Forfaitaires'!$E496*Listes!$B$71)+Listes!$C$71)))))))</f>
        <v/>
      </c>
      <c r="M496" s="40" t="str">
        <f t="shared" si="16"/>
        <v/>
      </c>
      <c r="N496" s="125"/>
    </row>
    <row r="497" spans="1:14" ht="20.100000000000001" customHeight="1" x14ac:dyDescent="0.25">
      <c r="A497" s="27">
        <v>492</v>
      </c>
      <c r="B497" s="118"/>
      <c r="C497" s="118"/>
      <c r="D497" s="118"/>
      <c r="E497" s="118"/>
      <c r="F497" s="118"/>
      <c r="G497" s="50" t="str">
        <f>IF(C497="","",IF(C497="","",(VLOOKUP(C497,Listes!$B$37:$C$41,2,FALSE))))</f>
        <v/>
      </c>
      <c r="H497" s="118" t="str">
        <f t="shared" si="15"/>
        <v/>
      </c>
      <c r="I497" s="40" t="str">
        <f>IF(G497="","",IF(G497="","",(VLOOKUP(G497,Listes!$C$37:$D$41,2,FALSE))))</f>
        <v/>
      </c>
      <c r="J497" s="39" t="str">
        <f>IF($G497="","",IF($C497=Listes!$B$38,IF('Frais Forfaitaires'!$E497&lt;=Listes!$B$59,('Frais Forfaitaires'!$E497*(VLOOKUP('Frais Forfaitaires'!$D497,Listes!$A$60:$E$66,2,FALSE))),IF('Frais Forfaitaires'!$E497&gt;Listes!$E$59,('Frais Forfaitaires'!$E497*(VLOOKUP('Frais Forfaitaires'!$D497,Listes!$A$60:$E$66,5,FALSE))),('Frais Forfaitaires'!$E497*(VLOOKUP('Frais Forfaitaires'!$D497,Listes!$A$60:$E$66,3,FALSE)))+(VLOOKUP('Frais Forfaitaires'!$D497,Listes!$A$60:$E$66,4,FALSE))))))</f>
        <v/>
      </c>
      <c r="K497" s="39" t="str">
        <f>IF($G497="","",IF($C497=Listes!$B$37,IF('Frais Forfaitaires'!$E497&lt;=Listes!$B$48,('Frais Forfaitaires'!$E497*(VLOOKUP('Frais Forfaitaires'!$D497,Listes!$A$49:$E$55,2,FALSE))),IF('Frais Forfaitaires'!$E497&gt;Listes!$D$48,('Frais Forfaitaires'!$E497*(VLOOKUP('Frais Forfaitaires'!$D497,Listes!$A$49:$E$55,5,FALSE))),('Frais Forfaitaires'!$E497*(VLOOKUP('Frais Forfaitaires'!$D497,Listes!$A$49:$E$55,3,FALSE)))+(VLOOKUP('Frais Forfaitaires'!$D497,Listes!$A$49:$E$55,4,FALSE))))))</f>
        <v/>
      </c>
      <c r="L497" s="39" t="str">
        <f>IF($G497="","",IF($C497=Listes!$B$40,Listes!$I$37,IF($C497=Listes!$B$41,(VLOOKUP('Frais Forfaitaires'!$F497,Listes!$E$37:$F$42,2,FALSE)),IF($C497=Listes!$B$39,IF('Frais Forfaitaires'!$E497&lt;=Listes!$A$70,'Frais Forfaitaires'!$E497*Listes!$A$71,IF('Frais Forfaitaires'!$E497&gt;Listes!$D$70,'Frais Forfaitaires'!$E497*Listes!$D$71,(('Frais Forfaitaires'!$E497*Listes!$B$71)+Listes!$C$71)))))))</f>
        <v/>
      </c>
      <c r="M497" s="40" t="str">
        <f t="shared" si="16"/>
        <v/>
      </c>
      <c r="N497" s="125"/>
    </row>
    <row r="498" spans="1:14" ht="20.100000000000001" customHeight="1" x14ac:dyDescent="0.25">
      <c r="A498" s="27">
        <v>493</v>
      </c>
      <c r="B498" s="118"/>
      <c r="C498" s="118"/>
      <c r="D498" s="118"/>
      <c r="E498" s="118"/>
      <c r="F498" s="118"/>
      <c r="G498" s="50" t="str">
        <f>IF(C498="","",IF(C498="","",(VLOOKUP(C498,Listes!$B$37:$C$41,2,FALSE))))</f>
        <v/>
      </c>
      <c r="H498" s="118" t="str">
        <f t="shared" si="15"/>
        <v/>
      </c>
      <c r="I498" s="40" t="str">
        <f>IF(G498="","",IF(G498="","",(VLOOKUP(G498,Listes!$C$37:$D$41,2,FALSE))))</f>
        <v/>
      </c>
      <c r="J498" s="39" t="str">
        <f>IF($G498="","",IF($C498=Listes!$B$38,IF('Frais Forfaitaires'!$E498&lt;=Listes!$B$59,('Frais Forfaitaires'!$E498*(VLOOKUP('Frais Forfaitaires'!$D498,Listes!$A$60:$E$66,2,FALSE))),IF('Frais Forfaitaires'!$E498&gt;Listes!$E$59,('Frais Forfaitaires'!$E498*(VLOOKUP('Frais Forfaitaires'!$D498,Listes!$A$60:$E$66,5,FALSE))),('Frais Forfaitaires'!$E498*(VLOOKUP('Frais Forfaitaires'!$D498,Listes!$A$60:$E$66,3,FALSE)))+(VLOOKUP('Frais Forfaitaires'!$D498,Listes!$A$60:$E$66,4,FALSE))))))</f>
        <v/>
      </c>
      <c r="K498" s="39" t="str">
        <f>IF($G498="","",IF($C498=Listes!$B$37,IF('Frais Forfaitaires'!$E498&lt;=Listes!$B$48,('Frais Forfaitaires'!$E498*(VLOOKUP('Frais Forfaitaires'!$D498,Listes!$A$49:$E$55,2,FALSE))),IF('Frais Forfaitaires'!$E498&gt;Listes!$D$48,('Frais Forfaitaires'!$E498*(VLOOKUP('Frais Forfaitaires'!$D498,Listes!$A$49:$E$55,5,FALSE))),('Frais Forfaitaires'!$E498*(VLOOKUP('Frais Forfaitaires'!$D498,Listes!$A$49:$E$55,3,FALSE)))+(VLOOKUP('Frais Forfaitaires'!$D498,Listes!$A$49:$E$55,4,FALSE))))))</f>
        <v/>
      </c>
      <c r="L498" s="39" t="str">
        <f>IF($G498="","",IF($C498=Listes!$B$40,Listes!$I$37,IF($C498=Listes!$B$41,(VLOOKUP('Frais Forfaitaires'!$F498,Listes!$E$37:$F$42,2,FALSE)),IF($C498=Listes!$B$39,IF('Frais Forfaitaires'!$E498&lt;=Listes!$A$70,'Frais Forfaitaires'!$E498*Listes!$A$71,IF('Frais Forfaitaires'!$E498&gt;Listes!$D$70,'Frais Forfaitaires'!$E498*Listes!$D$71,(('Frais Forfaitaires'!$E498*Listes!$B$71)+Listes!$C$71)))))))</f>
        <v/>
      </c>
      <c r="M498" s="40" t="str">
        <f t="shared" si="16"/>
        <v/>
      </c>
      <c r="N498" s="125"/>
    </row>
    <row r="499" spans="1:14" ht="20.100000000000001" customHeight="1" x14ac:dyDescent="0.25">
      <c r="A499" s="27">
        <v>494</v>
      </c>
      <c r="B499" s="118"/>
      <c r="C499" s="118"/>
      <c r="D499" s="118"/>
      <c r="E499" s="118"/>
      <c r="F499" s="118"/>
      <c r="G499" s="50" t="str">
        <f>IF(C499="","",IF(C499="","",(VLOOKUP(C499,Listes!$B$37:$C$41,2,FALSE))))</f>
        <v/>
      </c>
      <c r="H499" s="118" t="str">
        <f t="shared" si="15"/>
        <v/>
      </c>
      <c r="I499" s="40" t="str">
        <f>IF(G499="","",IF(G499="","",(VLOOKUP(G499,Listes!$C$37:$D$41,2,FALSE))))</f>
        <v/>
      </c>
      <c r="J499" s="39" t="str">
        <f>IF($G499="","",IF($C499=Listes!$B$38,IF('Frais Forfaitaires'!$E499&lt;=Listes!$B$59,('Frais Forfaitaires'!$E499*(VLOOKUP('Frais Forfaitaires'!$D499,Listes!$A$60:$E$66,2,FALSE))),IF('Frais Forfaitaires'!$E499&gt;Listes!$E$59,('Frais Forfaitaires'!$E499*(VLOOKUP('Frais Forfaitaires'!$D499,Listes!$A$60:$E$66,5,FALSE))),('Frais Forfaitaires'!$E499*(VLOOKUP('Frais Forfaitaires'!$D499,Listes!$A$60:$E$66,3,FALSE)))+(VLOOKUP('Frais Forfaitaires'!$D499,Listes!$A$60:$E$66,4,FALSE))))))</f>
        <v/>
      </c>
      <c r="K499" s="39" t="str">
        <f>IF($G499="","",IF($C499=Listes!$B$37,IF('Frais Forfaitaires'!$E499&lt;=Listes!$B$48,('Frais Forfaitaires'!$E499*(VLOOKUP('Frais Forfaitaires'!$D499,Listes!$A$49:$E$55,2,FALSE))),IF('Frais Forfaitaires'!$E499&gt;Listes!$D$48,('Frais Forfaitaires'!$E499*(VLOOKUP('Frais Forfaitaires'!$D499,Listes!$A$49:$E$55,5,FALSE))),('Frais Forfaitaires'!$E499*(VLOOKUP('Frais Forfaitaires'!$D499,Listes!$A$49:$E$55,3,FALSE)))+(VLOOKUP('Frais Forfaitaires'!$D499,Listes!$A$49:$E$55,4,FALSE))))))</f>
        <v/>
      </c>
      <c r="L499" s="39" t="str">
        <f>IF($G499="","",IF($C499=Listes!$B$40,Listes!$I$37,IF($C499=Listes!$B$41,(VLOOKUP('Frais Forfaitaires'!$F499,Listes!$E$37:$F$42,2,FALSE)),IF($C499=Listes!$B$39,IF('Frais Forfaitaires'!$E499&lt;=Listes!$A$70,'Frais Forfaitaires'!$E499*Listes!$A$71,IF('Frais Forfaitaires'!$E499&gt;Listes!$D$70,'Frais Forfaitaires'!$E499*Listes!$D$71,(('Frais Forfaitaires'!$E499*Listes!$B$71)+Listes!$C$71)))))))</f>
        <v/>
      </c>
      <c r="M499" s="40" t="str">
        <f t="shared" si="16"/>
        <v/>
      </c>
      <c r="N499" s="125"/>
    </row>
    <row r="500" spans="1:14" ht="20.100000000000001" customHeight="1" x14ac:dyDescent="0.25">
      <c r="A500" s="27">
        <v>495</v>
      </c>
      <c r="B500" s="118"/>
      <c r="C500" s="118"/>
      <c r="D500" s="118"/>
      <c r="E500" s="118"/>
      <c r="F500" s="118"/>
      <c r="G500" s="50" t="str">
        <f>IF(C500="","",IF(C500="","",(VLOOKUP(C500,Listes!$B$37:$C$41,2,FALSE))))</f>
        <v/>
      </c>
      <c r="H500" s="118" t="str">
        <f t="shared" si="15"/>
        <v/>
      </c>
      <c r="I500" s="40" t="str">
        <f>IF(G500="","",IF(G500="","",(VLOOKUP(G500,Listes!$C$37:$D$41,2,FALSE))))</f>
        <v/>
      </c>
      <c r="J500" s="39" t="str">
        <f>IF($G500="","",IF($C500=Listes!$B$38,IF('Frais Forfaitaires'!$E500&lt;=Listes!$B$59,('Frais Forfaitaires'!$E500*(VLOOKUP('Frais Forfaitaires'!$D500,Listes!$A$60:$E$66,2,FALSE))),IF('Frais Forfaitaires'!$E500&gt;Listes!$E$59,('Frais Forfaitaires'!$E500*(VLOOKUP('Frais Forfaitaires'!$D500,Listes!$A$60:$E$66,5,FALSE))),('Frais Forfaitaires'!$E500*(VLOOKUP('Frais Forfaitaires'!$D500,Listes!$A$60:$E$66,3,FALSE)))+(VLOOKUP('Frais Forfaitaires'!$D500,Listes!$A$60:$E$66,4,FALSE))))))</f>
        <v/>
      </c>
      <c r="K500" s="39" t="str">
        <f>IF($G500="","",IF($C500=Listes!$B$37,IF('Frais Forfaitaires'!$E500&lt;=Listes!$B$48,('Frais Forfaitaires'!$E500*(VLOOKUP('Frais Forfaitaires'!$D500,Listes!$A$49:$E$55,2,FALSE))),IF('Frais Forfaitaires'!$E500&gt;Listes!$D$48,('Frais Forfaitaires'!$E500*(VLOOKUP('Frais Forfaitaires'!$D500,Listes!$A$49:$E$55,5,FALSE))),('Frais Forfaitaires'!$E500*(VLOOKUP('Frais Forfaitaires'!$D500,Listes!$A$49:$E$55,3,FALSE)))+(VLOOKUP('Frais Forfaitaires'!$D500,Listes!$A$49:$E$55,4,FALSE))))))</f>
        <v/>
      </c>
      <c r="L500" s="39" t="str">
        <f>IF($G500="","",IF($C500=Listes!$B$40,Listes!$I$37,IF($C500=Listes!$B$41,(VLOOKUP('Frais Forfaitaires'!$F500,Listes!$E$37:$F$42,2,FALSE)),IF($C500=Listes!$B$39,IF('Frais Forfaitaires'!$E500&lt;=Listes!$A$70,'Frais Forfaitaires'!$E500*Listes!$A$71,IF('Frais Forfaitaires'!$E500&gt;Listes!$D$70,'Frais Forfaitaires'!$E500*Listes!$D$71,(('Frais Forfaitaires'!$E500*Listes!$B$71)+Listes!$C$71)))))))</f>
        <v/>
      </c>
      <c r="M500" s="40" t="str">
        <f t="shared" si="16"/>
        <v/>
      </c>
      <c r="N500" s="125"/>
    </row>
    <row r="501" spans="1:14" ht="20.100000000000001" customHeight="1" x14ac:dyDescent="0.25">
      <c r="A501" s="27">
        <v>496</v>
      </c>
      <c r="B501" s="118"/>
      <c r="C501" s="118"/>
      <c r="D501" s="118"/>
      <c r="E501" s="118"/>
      <c r="F501" s="118"/>
      <c r="G501" s="50" t="str">
        <f>IF(C501="","",IF(C501="","",(VLOOKUP(C501,Listes!$B$37:$C$41,2,FALSE))))</f>
        <v/>
      </c>
      <c r="H501" s="118" t="str">
        <f t="shared" si="15"/>
        <v/>
      </c>
      <c r="I501" s="40" t="str">
        <f>IF(G501="","",IF(G501="","",(VLOOKUP(G501,Listes!$C$37:$D$41,2,FALSE))))</f>
        <v/>
      </c>
      <c r="J501" s="39" t="str">
        <f>IF($G501="","",IF($C501=Listes!$B$38,IF('Frais Forfaitaires'!$E501&lt;=Listes!$B$59,('Frais Forfaitaires'!$E501*(VLOOKUP('Frais Forfaitaires'!$D501,Listes!$A$60:$E$66,2,FALSE))),IF('Frais Forfaitaires'!$E501&gt;Listes!$E$59,('Frais Forfaitaires'!$E501*(VLOOKUP('Frais Forfaitaires'!$D501,Listes!$A$60:$E$66,5,FALSE))),('Frais Forfaitaires'!$E501*(VLOOKUP('Frais Forfaitaires'!$D501,Listes!$A$60:$E$66,3,FALSE)))+(VLOOKUP('Frais Forfaitaires'!$D501,Listes!$A$60:$E$66,4,FALSE))))))</f>
        <v/>
      </c>
      <c r="K501" s="39" t="str">
        <f>IF($G501="","",IF($C501=Listes!$B$37,IF('Frais Forfaitaires'!$E501&lt;=Listes!$B$48,('Frais Forfaitaires'!$E501*(VLOOKUP('Frais Forfaitaires'!$D501,Listes!$A$49:$E$55,2,FALSE))),IF('Frais Forfaitaires'!$E501&gt;Listes!$D$48,('Frais Forfaitaires'!$E501*(VLOOKUP('Frais Forfaitaires'!$D501,Listes!$A$49:$E$55,5,FALSE))),('Frais Forfaitaires'!$E501*(VLOOKUP('Frais Forfaitaires'!$D501,Listes!$A$49:$E$55,3,FALSE)))+(VLOOKUP('Frais Forfaitaires'!$D501,Listes!$A$49:$E$55,4,FALSE))))))</f>
        <v/>
      </c>
      <c r="L501" s="39" t="str">
        <f>IF($G501="","",IF($C501=Listes!$B$40,Listes!$I$37,IF($C501=Listes!$B$41,(VLOOKUP('Frais Forfaitaires'!$F501,Listes!$E$37:$F$42,2,FALSE)),IF($C501=Listes!$B$39,IF('Frais Forfaitaires'!$E501&lt;=Listes!$A$70,'Frais Forfaitaires'!$E501*Listes!$A$71,IF('Frais Forfaitaires'!$E501&gt;Listes!$D$70,'Frais Forfaitaires'!$E501*Listes!$D$71,(('Frais Forfaitaires'!$E501*Listes!$B$71)+Listes!$C$71)))))))</f>
        <v/>
      </c>
      <c r="M501" s="40" t="str">
        <f t="shared" si="16"/>
        <v/>
      </c>
      <c r="N501" s="125"/>
    </row>
    <row r="502" spans="1:14" ht="20.100000000000001" customHeight="1" x14ac:dyDescent="0.25">
      <c r="A502" s="27">
        <v>497</v>
      </c>
      <c r="B502" s="118"/>
      <c r="C502" s="118"/>
      <c r="D502" s="118"/>
      <c r="E502" s="118"/>
      <c r="F502" s="118"/>
      <c r="G502" s="50" t="str">
        <f>IF(C502="","",IF(C502="","",(VLOOKUP(C502,Listes!$B$37:$C$41,2,FALSE))))</f>
        <v/>
      </c>
      <c r="H502" s="118" t="str">
        <f t="shared" si="15"/>
        <v/>
      </c>
      <c r="I502" s="40" t="str">
        <f>IF(G502="","",IF(G502="","",(VLOOKUP(G502,Listes!$C$37:$D$41,2,FALSE))))</f>
        <v/>
      </c>
      <c r="J502" s="39" t="str">
        <f>IF($G502="","",IF($C502=Listes!$B$38,IF('Frais Forfaitaires'!$E502&lt;=Listes!$B$59,('Frais Forfaitaires'!$E502*(VLOOKUP('Frais Forfaitaires'!$D502,Listes!$A$60:$E$66,2,FALSE))),IF('Frais Forfaitaires'!$E502&gt;Listes!$E$59,('Frais Forfaitaires'!$E502*(VLOOKUP('Frais Forfaitaires'!$D502,Listes!$A$60:$E$66,5,FALSE))),('Frais Forfaitaires'!$E502*(VLOOKUP('Frais Forfaitaires'!$D502,Listes!$A$60:$E$66,3,FALSE)))+(VLOOKUP('Frais Forfaitaires'!$D502,Listes!$A$60:$E$66,4,FALSE))))))</f>
        <v/>
      </c>
      <c r="K502" s="39" t="str">
        <f>IF($G502="","",IF($C502=Listes!$B$37,IF('Frais Forfaitaires'!$E502&lt;=Listes!$B$48,('Frais Forfaitaires'!$E502*(VLOOKUP('Frais Forfaitaires'!$D502,Listes!$A$49:$E$55,2,FALSE))),IF('Frais Forfaitaires'!$E502&gt;Listes!$D$48,('Frais Forfaitaires'!$E502*(VLOOKUP('Frais Forfaitaires'!$D502,Listes!$A$49:$E$55,5,FALSE))),('Frais Forfaitaires'!$E502*(VLOOKUP('Frais Forfaitaires'!$D502,Listes!$A$49:$E$55,3,FALSE)))+(VLOOKUP('Frais Forfaitaires'!$D502,Listes!$A$49:$E$55,4,FALSE))))))</f>
        <v/>
      </c>
      <c r="L502" s="39" t="str">
        <f>IF($G502="","",IF($C502=Listes!$B$40,Listes!$I$37,IF($C502=Listes!$B$41,(VLOOKUP('Frais Forfaitaires'!$F502,Listes!$E$37:$F$42,2,FALSE)),IF($C502=Listes!$B$39,IF('Frais Forfaitaires'!$E502&lt;=Listes!$A$70,'Frais Forfaitaires'!$E502*Listes!$A$71,IF('Frais Forfaitaires'!$E502&gt;Listes!$D$70,'Frais Forfaitaires'!$E502*Listes!$D$71,(('Frais Forfaitaires'!$E502*Listes!$B$71)+Listes!$C$71)))))))</f>
        <v/>
      </c>
      <c r="M502" s="40" t="str">
        <f t="shared" si="16"/>
        <v/>
      </c>
      <c r="N502" s="125"/>
    </row>
    <row r="503" spans="1:14" ht="20.100000000000001" customHeight="1" x14ac:dyDescent="0.25">
      <c r="A503" s="27">
        <v>498</v>
      </c>
      <c r="B503" s="118"/>
      <c r="C503" s="118"/>
      <c r="D503" s="118"/>
      <c r="E503" s="118"/>
      <c r="F503" s="118"/>
      <c r="G503" s="50" t="str">
        <f>IF(C503="","",IF(C503="","",(VLOOKUP(C503,Listes!$B$37:$C$41,2,FALSE))))</f>
        <v/>
      </c>
      <c r="H503" s="118" t="str">
        <f t="shared" si="15"/>
        <v/>
      </c>
      <c r="I503" s="40" t="str">
        <f>IF(G503="","",IF(G503="","",(VLOOKUP(G503,Listes!$C$37:$D$41,2,FALSE))))</f>
        <v/>
      </c>
      <c r="J503" s="39" t="str">
        <f>IF($G503="","",IF($C503=Listes!$B$38,IF('Frais Forfaitaires'!$E503&lt;=Listes!$B$59,('Frais Forfaitaires'!$E503*(VLOOKUP('Frais Forfaitaires'!$D503,Listes!$A$60:$E$66,2,FALSE))),IF('Frais Forfaitaires'!$E503&gt;Listes!$E$59,('Frais Forfaitaires'!$E503*(VLOOKUP('Frais Forfaitaires'!$D503,Listes!$A$60:$E$66,5,FALSE))),('Frais Forfaitaires'!$E503*(VLOOKUP('Frais Forfaitaires'!$D503,Listes!$A$60:$E$66,3,FALSE)))+(VLOOKUP('Frais Forfaitaires'!$D503,Listes!$A$60:$E$66,4,FALSE))))))</f>
        <v/>
      </c>
      <c r="K503" s="39" t="str">
        <f>IF($G503="","",IF($C503=Listes!$B$37,IF('Frais Forfaitaires'!$E503&lt;=Listes!$B$48,('Frais Forfaitaires'!$E503*(VLOOKUP('Frais Forfaitaires'!$D503,Listes!$A$49:$E$55,2,FALSE))),IF('Frais Forfaitaires'!$E503&gt;Listes!$D$48,('Frais Forfaitaires'!$E503*(VLOOKUP('Frais Forfaitaires'!$D503,Listes!$A$49:$E$55,5,FALSE))),('Frais Forfaitaires'!$E503*(VLOOKUP('Frais Forfaitaires'!$D503,Listes!$A$49:$E$55,3,FALSE)))+(VLOOKUP('Frais Forfaitaires'!$D503,Listes!$A$49:$E$55,4,FALSE))))))</f>
        <v/>
      </c>
      <c r="L503" s="39" t="str">
        <f>IF($G503="","",IF($C503=Listes!$B$40,Listes!$I$37,IF($C503=Listes!$B$41,(VLOOKUP('Frais Forfaitaires'!$F503,Listes!$E$37:$F$42,2,FALSE)),IF($C503=Listes!$B$39,IF('Frais Forfaitaires'!$E503&lt;=Listes!$A$70,'Frais Forfaitaires'!$E503*Listes!$A$71,IF('Frais Forfaitaires'!$E503&gt;Listes!$D$70,'Frais Forfaitaires'!$E503*Listes!$D$71,(('Frais Forfaitaires'!$E503*Listes!$B$71)+Listes!$C$71)))))))</f>
        <v/>
      </c>
      <c r="M503" s="40" t="str">
        <f t="shared" si="16"/>
        <v/>
      </c>
      <c r="N503" s="125"/>
    </row>
    <row r="504" spans="1:14" ht="20.100000000000001" customHeight="1" x14ac:dyDescent="0.25">
      <c r="A504" s="27">
        <v>499</v>
      </c>
      <c r="B504" s="118"/>
      <c r="C504" s="118"/>
      <c r="D504" s="118"/>
      <c r="E504" s="118"/>
      <c r="F504" s="118"/>
      <c r="G504" s="50" t="str">
        <f>IF(C504="","",IF(C504="","",(VLOOKUP(C504,Listes!$B$37:$C$41,2,FALSE))))</f>
        <v/>
      </c>
      <c r="H504" s="118" t="str">
        <f t="shared" si="15"/>
        <v/>
      </c>
      <c r="I504" s="40" t="str">
        <f>IF(G504="","",IF(G504="","",(VLOOKUP(G504,Listes!$C$37:$D$41,2,FALSE))))</f>
        <v/>
      </c>
      <c r="J504" s="39" t="str">
        <f>IF($G504="","",IF($C504=Listes!$B$38,IF('Frais Forfaitaires'!$E504&lt;=Listes!$B$59,('Frais Forfaitaires'!$E504*(VLOOKUP('Frais Forfaitaires'!$D504,Listes!$A$60:$E$66,2,FALSE))),IF('Frais Forfaitaires'!$E504&gt;Listes!$E$59,('Frais Forfaitaires'!$E504*(VLOOKUP('Frais Forfaitaires'!$D504,Listes!$A$60:$E$66,5,FALSE))),('Frais Forfaitaires'!$E504*(VLOOKUP('Frais Forfaitaires'!$D504,Listes!$A$60:$E$66,3,FALSE)))+(VLOOKUP('Frais Forfaitaires'!$D504,Listes!$A$60:$E$66,4,FALSE))))))</f>
        <v/>
      </c>
      <c r="K504" s="39" t="str">
        <f>IF($G504="","",IF($C504=Listes!$B$37,IF('Frais Forfaitaires'!$E504&lt;=Listes!$B$48,('Frais Forfaitaires'!$E504*(VLOOKUP('Frais Forfaitaires'!$D504,Listes!$A$49:$E$55,2,FALSE))),IF('Frais Forfaitaires'!$E504&gt;Listes!$D$48,('Frais Forfaitaires'!$E504*(VLOOKUP('Frais Forfaitaires'!$D504,Listes!$A$49:$E$55,5,FALSE))),('Frais Forfaitaires'!$E504*(VLOOKUP('Frais Forfaitaires'!$D504,Listes!$A$49:$E$55,3,FALSE)))+(VLOOKUP('Frais Forfaitaires'!$D504,Listes!$A$49:$E$55,4,FALSE))))))</f>
        <v/>
      </c>
      <c r="L504" s="39" t="str">
        <f>IF($G504="","",IF($C504=Listes!$B$40,Listes!$I$37,IF($C504=Listes!$B$41,(VLOOKUP('Frais Forfaitaires'!$F504,Listes!$E$37:$F$42,2,FALSE)),IF($C504=Listes!$B$39,IF('Frais Forfaitaires'!$E504&lt;=Listes!$A$70,'Frais Forfaitaires'!$E504*Listes!$A$71,IF('Frais Forfaitaires'!$E504&gt;Listes!$D$70,'Frais Forfaitaires'!$E504*Listes!$D$71,(('Frais Forfaitaires'!$E504*Listes!$B$71)+Listes!$C$71)))))))</f>
        <v/>
      </c>
      <c r="M504" s="40" t="str">
        <f t="shared" si="16"/>
        <v/>
      </c>
      <c r="N504" s="125"/>
    </row>
    <row r="505" spans="1:14" ht="20.100000000000001" customHeight="1" thickBot="1" x14ac:dyDescent="0.3">
      <c r="A505" s="28">
        <v>500</v>
      </c>
      <c r="B505" s="123"/>
      <c r="C505" s="123"/>
      <c r="D505" s="123"/>
      <c r="E505" s="123"/>
      <c r="F505" s="123"/>
      <c r="G505" s="70" t="str">
        <f>IF(C505="","",IF(C505="","",(VLOOKUP(C505,Listes!$B$37:$C$41,2,FALSE))))</f>
        <v/>
      </c>
      <c r="H505" s="123" t="str">
        <f t="shared" si="15"/>
        <v/>
      </c>
      <c r="I505" s="81" t="str">
        <f>IF(G505="","",IF(G505="","",(VLOOKUP(G505,Listes!$C$37:$D$41,2,FALSE))))</f>
        <v/>
      </c>
      <c r="J505" s="87" t="str">
        <f>IF($G505="","",IF($C505=Listes!$B$38,IF('Frais Forfaitaires'!$E505&lt;=Listes!$B$59,('Frais Forfaitaires'!$E505*(VLOOKUP('Frais Forfaitaires'!$D505,Listes!$A$60:$E$66,2,FALSE))),IF('Frais Forfaitaires'!$E505&gt;Listes!$E$59,('Frais Forfaitaires'!$E505*(VLOOKUP('Frais Forfaitaires'!$D505,Listes!$A$60:$E$66,5,FALSE))),('Frais Forfaitaires'!$E505*(VLOOKUP('Frais Forfaitaires'!$D505,Listes!$A$60:$E$66,3,FALSE)))+(VLOOKUP('Frais Forfaitaires'!$D505,Listes!$A$60:$E$66,4,FALSE))))))</f>
        <v/>
      </c>
      <c r="K505" s="87" t="str">
        <f>IF($G505="","",IF($C505=Listes!$B$37,IF('Frais Forfaitaires'!$E505&lt;=Listes!$B$48,('Frais Forfaitaires'!$E505*(VLOOKUP('Frais Forfaitaires'!$D505,Listes!$A$49:$E$55,2,FALSE))),IF('Frais Forfaitaires'!$E505&gt;Listes!$D$48,('Frais Forfaitaires'!$E505*(VLOOKUP('Frais Forfaitaires'!$D505,Listes!$A$49:$E$55,5,FALSE))),('Frais Forfaitaires'!$E505*(VLOOKUP('Frais Forfaitaires'!$D505,Listes!$A$49:$E$55,3,FALSE)))+(VLOOKUP('Frais Forfaitaires'!$D505,Listes!$A$49:$E$55,4,FALSE))))))</f>
        <v/>
      </c>
      <c r="L505" s="87" t="str">
        <f>IF($G505="","",IF($C505=Listes!$B$40,Listes!$I$37,IF($C505=Listes!$B$41,(VLOOKUP('Frais Forfaitaires'!$F505,Listes!$E$37:$F$42,2,FALSE)),IF($C505=Listes!$B$39,IF('Frais Forfaitaires'!$E505&lt;=Listes!$A$70,'Frais Forfaitaires'!$E505*Listes!$A$71,IF('Frais Forfaitaires'!$E505&gt;Listes!$D$70,'Frais Forfaitaires'!$E505*Listes!$D$71,(('Frais Forfaitaires'!$E505*Listes!$B$71)+Listes!$C$71)))))))</f>
        <v/>
      </c>
      <c r="M505" s="81" t="str">
        <f t="shared" si="16"/>
        <v/>
      </c>
      <c r="N505" s="126"/>
    </row>
    <row r="506" spans="1:14" s="29" customFormat="1" ht="20.100000000000001" customHeight="1" thickBot="1" x14ac:dyDescent="0.35">
      <c r="I506" s="84" t="s">
        <v>43</v>
      </c>
      <c r="J506" s="85"/>
      <c r="M506" s="86">
        <f>SUM(M6:M505)</f>
        <v>0</v>
      </c>
      <c r="N506" s="17"/>
    </row>
  </sheetData>
  <sheetProtection algorithmName="SHA-512" hashValue="HBxBV8wY9j7+IzQJSccAAzGzWorLG3SfwMiK7JxI8jrXRkR3sP2vzEyGiNgNhaYYnoHBe2htQLCQ/57nyYJHXQ==" saltValue="kELDsYOaWnKgMEa2bK5zpQ==" spinCount="100000" sheet="1" objects="1" scenarios="1"/>
  <mergeCells count="6">
    <mergeCell ref="A1:N1"/>
    <mergeCell ref="A2:N2"/>
    <mergeCell ref="A3:A4"/>
    <mergeCell ref="D4:E4"/>
    <mergeCell ref="J3:L3"/>
    <mergeCell ref="J4:L4"/>
  </mergeCells>
  <conditionalFormatting sqref="D6:D505">
    <cfRule type="expression" dxfId="18" priority="15">
      <formula>$C6="Frais de déplacement Cyclomoteurs"</formula>
    </cfRule>
  </conditionalFormatting>
  <conditionalFormatting sqref="D6:E505">
    <cfRule type="expression" dxfId="17" priority="13">
      <formula>$C6="Frais d'hébergement"</formula>
    </cfRule>
  </conditionalFormatting>
  <conditionalFormatting sqref="D6:F505">
    <cfRule type="expression" dxfId="16" priority="14">
      <formula>$C6="Frais de restauration"</formula>
    </cfRule>
  </conditionalFormatting>
  <conditionalFormatting sqref="F6:F505">
    <cfRule type="expression" dxfId="15" priority="51">
      <formula>$C6="Frais de déplacement Cyclomoteurs"</formula>
    </cfRule>
    <cfRule type="expression" dxfId="14" priority="54">
      <formula>$C6="Frais de déplacement Motocyclettes"</formula>
    </cfRule>
    <cfRule type="expression" dxfId="13" priority="55">
      <formula>$C6="Frais de déplacement Voitures"</formula>
    </cfRule>
  </conditionalFormatting>
  <dataValidations count="2">
    <dataValidation type="decimal" operator="greaterThan" allowBlank="1" showInputMessage="1" showErrorMessage="1" sqref="M5:M505">
      <formula1>0</formula1>
    </dataValidation>
    <dataValidation showInputMessage="1" showErrorMessage="1" sqref="G6:G505"/>
  </dataValidations>
  <pageMargins left="0.7" right="0.7" top="0.75" bottom="0.75" header="0.3" footer="0.3"/>
  <pageSetup paperSize="9" scale="50"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Listes!$A$37:$A$43</xm:f>
          </x14:formula1>
          <xm:sqref>D6:D505</xm:sqref>
        </x14:dataValidation>
        <x14:dataValidation type="list" allowBlank="1" showInputMessage="1" showErrorMessage="1">
          <x14:formula1>
            <xm:f>Listes!$B$37:$B$41</xm:f>
          </x14:formula1>
          <xm:sqref>C6:C505</xm:sqref>
        </x14:dataValidation>
        <x14:dataValidation type="list" allowBlank="1" showInputMessage="1" showErrorMessage="1">
          <x14:formula1>
            <xm:f>Listes!$E$37:$E$41</xm:f>
          </x14:formula1>
          <xm:sqref>F6:F505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I506"/>
  <sheetViews>
    <sheetView zoomScaleNormal="100" workbookViewId="0">
      <pane ySplit="4" topLeftCell="A5" activePane="bottomLeft" state="frozen"/>
      <selection sqref="A1:O2"/>
      <selection pane="bottomLeft" activeCell="C3" sqref="C3"/>
    </sheetView>
  </sheetViews>
  <sheetFormatPr baseColWidth="10" defaultColWidth="11.42578125" defaultRowHeight="15" x14ac:dyDescent="0.25"/>
  <cols>
    <col min="1" max="1" width="10.7109375" style="17" customWidth="1"/>
    <col min="2" max="2" width="52.5703125" style="17" customWidth="1"/>
    <col min="3" max="3" width="30.7109375" style="17" customWidth="1"/>
    <col min="4" max="4" width="20.7109375" style="17" customWidth="1"/>
    <col min="5" max="5" width="32.7109375" style="17" bestFit="1" customWidth="1"/>
    <col min="6" max="6" width="54.5703125" style="17" bestFit="1" customWidth="1"/>
    <col min="7" max="8" width="17.7109375" style="17" customWidth="1"/>
    <col min="9" max="9" width="51.85546875" style="17" customWidth="1"/>
    <col min="10" max="16384" width="11.42578125" style="17"/>
  </cols>
  <sheetData>
    <row r="1" spans="1:9" ht="29.25" thickBot="1" x14ac:dyDescent="0.3">
      <c r="A1" s="398" t="s">
        <v>4</v>
      </c>
      <c r="B1" s="399"/>
      <c r="C1" s="399"/>
      <c r="D1" s="399"/>
      <c r="E1" s="399"/>
      <c r="F1" s="399"/>
      <c r="G1" s="399"/>
      <c r="H1" s="399"/>
      <c r="I1" s="400"/>
    </row>
    <row r="2" spans="1:9" ht="45" customHeight="1" thickBot="1" x14ac:dyDescent="0.3">
      <c r="A2" s="408" t="s">
        <v>152</v>
      </c>
      <c r="B2" s="409"/>
      <c r="C2" s="409"/>
      <c r="D2" s="409"/>
      <c r="E2" s="409"/>
      <c r="F2" s="409"/>
      <c r="G2" s="409"/>
      <c r="H2" s="409"/>
      <c r="I2" s="410"/>
    </row>
    <row r="3" spans="1:9" ht="30" x14ac:dyDescent="0.25">
      <c r="A3" s="403" t="s">
        <v>0</v>
      </c>
      <c r="B3" s="19" t="s">
        <v>83</v>
      </c>
      <c r="C3" s="19" t="s">
        <v>84</v>
      </c>
      <c r="D3" s="19" t="s">
        <v>46</v>
      </c>
      <c r="E3" s="19" t="s">
        <v>42</v>
      </c>
      <c r="F3" s="93" t="s">
        <v>125</v>
      </c>
      <c r="G3" s="93" t="s">
        <v>86</v>
      </c>
      <c r="H3" s="93" t="s">
        <v>154</v>
      </c>
      <c r="I3" s="20" t="s">
        <v>35</v>
      </c>
    </row>
    <row r="4" spans="1:9" ht="38.25" x14ac:dyDescent="0.25">
      <c r="A4" s="404"/>
      <c r="B4" s="44" t="s">
        <v>119</v>
      </c>
      <c r="C4" s="405" t="s">
        <v>121</v>
      </c>
      <c r="D4" s="407"/>
      <c r="E4" s="44" t="s">
        <v>72</v>
      </c>
      <c r="F4" s="44" t="s">
        <v>126</v>
      </c>
      <c r="G4" s="44" t="s">
        <v>85</v>
      </c>
      <c r="H4" s="45" t="s">
        <v>269</v>
      </c>
      <c r="I4" s="46" t="s">
        <v>38</v>
      </c>
    </row>
    <row r="5" spans="1:9" ht="20.100000000000001" customHeight="1" x14ac:dyDescent="0.25">
      <c r="A5" s="21" t="s">
        <v>39</v>
      </c>
      <c r="B5" s="22" t="s">
        <v>120</v>
      </c>
      <c r="C5" s="22" t="s">
        <v>127</v>
      </c>
      <c r="D5" s="22" t="s">
        <v>122</v>
      </c>
      <c r="E5" s="22" t="s">
        <v>62</v>
      </c>
      <c r="F5" s="22" t="s">
        <v>123</v>
      </c>
      <c r="G5" s="24">
        <v>1900</v>
      </c>
      <c r="H5" s="33">
        <v>1900</v>
      </c>
      <c r="I5" s="77" t="s">
        <v>262</v>
      </c>
    </row>
    <row r="6" spans="1:9" ht="20.100000000000001" customHeight="1" x14ac:dyDescent="0.25">
      <c r="A6" s="26">
        <v>1</v>
      </c>
      <c r="B6" s="118"/>
      <c r="C6" s="118"/>
      <c r="D6" s="118"/>
      <c r="E6" s="118"/>
      <c r="F6" s="118"/>
      <c r="G6" s="128"/>
      <c r="H6" s="76" t="str">
        <f>IF(F6="", "", IF(E6="Billets de train", "", IF(E6="", "", VLOOKUP(F6,Listes!$G$37:$H$39, 2, FALSE))))</f>
        <v/>
      </c>
      <c r="I6" s="127"/>
    </row>
    <row r="7" spans="1:9" ht="20.100000000000001" customHeight="1" x14ac:dyDescent="0.25">
      <c r="A7" s="27">
        <v>2</v>
      </c>
      <c r="B7" s="118"/>
      <c r="C7" s="118"/>
      <c r="D7" s="118"/>
      <c r="E7" s="118"/>
      <c r="F7" s="118"/>
      <c r="G7" s="128"/>
      <c r="H7" s="76" t="str">
        <f>IF(F7="", "", IF(E7="Billets de train", "", IF(E7="", "", VLOOKUP(F7,Listes!$G$37:$H$39, 2, FALSE))))</f>
        <v/>
      </c>
      <c r="I7" s="125"/>
    </row>
    <row r="8" spans="1:9" ht="20.100000000000001" customHeight="1" x14ac:dyDescent="0.25">
      <c r="A8" s="27">
        <v>3</v>
      </c>
      <c r="B8" s="118"/>
      <c r="C8" s="118"/>
      <c r="D8" s="118"/>
      <c r="E8" s="118"/>
      <c r="F8" s="118"/>
      <c r="G8" s="128"/>
      <c r="H8" s="76" t="str">
        <f>IF(F8="", "", IF(E8="Billets de train", "", IF(E8="", "", VLOOKUP(F8,Listes!$G$37:$H$39, 2, FALSE))))</f>
        <v/>
      </c>
      <c r="I8" s="125"/>
    </row>
    <row r="9" spans="1:9" ht="20.100000000000001" customHeight="1" x14ac:dyDescent="0.25">
      <c r="A9" s="27">
        <v>4</v>
      </c>
      <c r="B9" s="118"/>
      <c r="C9" s="118"/>
      <c r="D9" s="118"/>
      <c r="E9" s="118"/>
      <c r="F9" s="118"/>
      <c r="G9" s="128"/>
      <c r="H9" s="76" t="str">
        <f>IF(F9="", "", IF(E9="Billets de train", "", IF(E9="", "", VLOOKUP(F9,Listes!$G$37:$H$39, 2, FALSE))))</f>
        <v/>
      </c>
      <c r="I9" s="125"/>
    </row>
    <row r="10" spans="1:9" ht="20.100000000000001" customHeight="1" x14ac:dyDescent="0.25">
      <c r="A10" s="27">
        <v>5</v>
      </c>
      <c r="B10" s="118"/>
      <c r="C10" s="118"/>
      <c r="D10" s="118"/>
      <c r="E10" s="118"/>
      <c r="F10" s="118"/>
      <c r="G10" s="128"/>
      <c r="H10" s="76" t="str">
        <f>IF(F10="", "", IF(E10="Billets de train", "", IF(E10="", "", VLOOKUP(F10,Listes!$G$37:$H$39, 2, FALSE))))</f>
        <v/>
      </c>
      <c r="I10" s="125"/>
    </row>
    <row r="11" spans="1:9" ht="20.100000000000001" customHeight="1" x14ac:dyDescent="0.25">
      <c r="A11" s="27">
        <v>6</v>
      </c>
      <c r="B11" s="118"/>
      <c r="C11" s="118"/>
      <c r="D11" s="118"/>
      <c r="E11" s="118"/>
      <c r="F11" s="118"/>
      <c r="G11" s="128"/>
      <c r="H11" s="76" t="str">
        <f>IF(F11="", "", IF(E11="Billets de train", "", IF(E11="", "", VLOOKUP(F11,Listes!$G$37:$H$39, 2, FALSE))))</f>
        <v/>
      </c>
      <c r="I11" s="125"/>
    </row>
    <row r="12" spans="1:9" ht="20.100000000000001" customHeight="1" x14ac:dyDescent="0.25">
      <c r="A12" s="27">
        <v>7</v>
      </c>
      <c r="B12" s="118"/>
      <c r="C12" s="118"/>
      <c r="D12" s="118"/>
      <c r="E12" s="118"/>
      <c r="F12" s="118"/>
      <c r="G12" s="128"/>
      <c r="H12" s="76" t="str">
        <f>IF(F12="", "", IF(E12="Billets de train", "", IF(E12="", "", VLOOKUP(F12,Listes!$G$37:$H$39, 2, FALSE))))</f>
        <v/>
      </c>
      <c r="I12" s="125"/>
    </row>
    <row r="13" spans="1:9" ht="20.100000000000001" customHeight="1" x14ac:dyDescent="0.25">
      <c r="A13" s="27">
        <v>8</v>
      </c>
      <c r="B13" s="118"/>
      <c r="C13" s="118"/>
      <c r="D13" s="118"/>
      <c r="E13" s="118"/>
      <c r="F13" s="118"/>
      <c r="G13" s="128"/>
      <c r="H13" s="76" t="str">
        <f>IF(F13="", "", IF(E13="Billets de train", "", IF(E13="", "", VLOOKUP(F13,Listes!$G$37:$H$39, 2, FALSE))))</f>
        <v/>
      </c>
      <c r="I13" s="125"/>
    </row>
    <row r="14" spans="1:9" ht="20.100000000000001" customHeight="1" x14ac:dyDescent="0.25">
      <c r="A14" s="27">
        <v>9</v>
      </c>
      <c r="B14" s="118"/>
      <c r="C14" s="118"/>
      <c r="D14" s="118"/>
      <c r="E14" s="118"/>
      <c r="F14" s="118"/>
      <c r="G14" s="128"/>
      <c r="H14" s="76" t="str">
        <f>IF(F14="", "", IF(E14="Billets de train", "", IF(E14="", "", VLOOKUP(F14,Listes!$G$37:$H$39, 2, FALSE))))</f>
        <v/>
      </c>
      <c r="I14" s="125"/>
    </row>
    <row r="15" spans="1:9" ht="20.100000000000001" customHeight="1" x14ac:dyDescent="0.25">
      <c r="A15" s="27">
        <v>10</v>
      </c>
      <c r="B15" s="118"/>
      <c r="C15" s="118"/>
      <c r="D15" s="118"/>
      <c r="E15" s="118"/>
      <c r="F15" s="118"/>
      <c r="G15" s="128"/>
      <c r="H15" s="76" t="str">
        <f>IF(F15="", "", IF(E15="Billets de train", "", IF(E15="", "", VLOOKUP(F15,Listes!$G$37:$H$39, 2, FALSE))))</f>
        <v/>
      </c>
      <c r="I15" s="125"/>
    </row>
    <row r="16" spans="1:9" ht="20.100000000000001" customHeight="1" x14ac:dyDescent="0.25">
      <c r="A16" s="27">
        <v>11</v>
      </c>
      <c r="B16" s="118"/>
      <c r="C16" s="118"/>
      <c r="D16" s="118"/>
      <c r="E16" s="118"/>
      <c r="F16" s="118"/>
      <c r="G16" s="128"/>
      <c r="H16" s="76" t="str">
        <f>IF(F16="", "", IF(E16="Billets de train", "", IF(E16="", "", VLOOKUP(F16,Listes!$G$37:$H$39, 2, FALSE))))</f>
        <v/>
      </c>
      <c r="I16" s="125"/>
    </row>
    <row r="17" spans="1:9" ht="20.100000000000001" customHeight="1" x14ac:dyDescent="0.25">
      <c r="A17" s="27">
        <v>12</v>
      </c>
      <c r="B17" s="118"/>
      <c r="C17" s="118"/>
      <c r="D17" s="118"/>
      <c r="E17" s="118"/>
      <c r="F17" s="118"/>
      <c r="G17" s="128"/>
      <c r="H17" s="76" t="str">
        <f>IF(F17="", "", IF(E17="Billets de train", "", IF(E17="", "", VLOOKUP(F17,Listes!$G$37:$H$39, 2, FALSE))))</f>
        <v/>
      </c>
      <c r="I17" s="125"/>
    </row>
    <row r="18" spans="1:9" ht="20.100000000000001" customHeight="1" x14ac:dyDescent="0.25">
      <c r="A18" s="27">
        <v>13</v>
      </c>
      <c r="B18" s="118"/>
      <c r="C18" s="118"/>
      <c r="D18" s="118"/>
      <c r="E18" s="118"/>
      <c r="F18" s="118"/>
      <c r="G18" s="128"/>
      <c r="H18" s="76" t="str">
        <f>IF(F18="", "", IF(E18="Billets de train", "", IF(E18="", "", VLOOKUP(F18,Listes!$G$37:$H$39, 2, FALSE))))</f>
        <v/>
      </c>
      <c r="I18" s="125"/>
    </row>
    <row r="19" spans="1:9" ht="20.100000000000001" customHeight="1" x14ac:dyDescent="0.25">
      <c r="A19" s="27">
        <v>14</v>
      </c>
      <c r="B19" s="118"/>
      <c r="C19" s="118"/>
      <c r="D19" s="118"/>
      <c r="E19" s="118"/>
      <c r="F19" s="118"/>
      <c r="G19" s="128"/>
      <c r="H19" s="76" t="str">
        <f>IF(F19="", "", IF(E19="Billets de train", "", IF(E19="", "", VLOOKUP(F19,Listes!$G$37:$H$39, 2, FALSE))))</f>
        <v/>
      </c>
      <c r="I19" s="125"/>
    </row>
    <row r="20" spans="1:9" ht="20.100000000000001" customHeight="1" x14ac:dyDescent="0.25">
      <c r="A20" s="27">
        <v>15</v>
      </c>
      <c r="B20" s="118"/>
      <c r="C20" s="118"/>
      <c r="D20" s="118"/>
      <c r="E20" s="118"/>
      <c r="F20" s="118"/>
      <c r="G20" s="128"/>
      <c r="H20" s="76" t="str">
        <f>IF(F20="", "", IF(E20="Billets de train", "", IF(E20="", "", VLOOKUP(F20,Listes!$G$37:$H$39, 2, FALSE))))</f>
        <v/>
      </c>
      <c r="I20" s="125"/>
    </row>
    <row r="21" spans="1:9" ht="20.100000000000001" customHeight="1" x14ac:dyDescent="0.25">
      <c r="A21" s="27">
        <v>16</v>
      </c>
      <c r="B21" s="118"/>
      <c r="C21" s="118"/>
      <c r="D21" s="118"/>
      <c r="E21" s="118"/>
      <c r="F21" s="118"/>
      <c r="G21" s="128"/>
      <c r="H21" s="76" t="str">
        <f>IF(F21="", "", IF(E21="Billets de train", "", IF(E21="", "", VLOOKUP(F21,Listes!$G$37:$H$39, 2, FALSE))))</f>
        <v/>
      </c>
      <c r="I21" s="125"/>
    </row>
    <row r="22" spans="1:9" ht="20.100000000000001" customHeight="1" x14ac:dyDescent="0.25">
      <c r="A22" s="27">
        <v>17</v>
      </c>
      <c r="B22" s="118"/>
      <c r="C22" s="118"/>
      <c r="D22" s="118"/>
      <c r="E22" s="118"/>
      <c r="F22" s="118"/>
      <c r="G22" s="128"/>
      <c r="H22" s="76" t="str">
        <f>IF(F22="", "", IF(E22="Billets de train", "", IF(E22="", "", VLOOKUP(F22,Listes!$G$37:$H$39, 2, FALSE))))</f>
        <v/>
      </c>
      <c r="I22" s="125"/>
    </row>
    <row r="23" spans="1:9" ht="20.100000000000001" customHeight="1" x14ac:dyDescent="0.25">
      <c r="A23" s="27">
        <v>18</v>
      </c>
      <c r="B23" s="118"/>
      <c r="C23" s="118"/>
      <c r="D23" s="118"/>
      <c r="E23" s="118"/>
      <c r="F23" s="118"/>
      <c r="G23" s="128"/>
      <c r="H23" s="76" t="str">
        <f>IF(F23="", "", IF(E23="Billets de train", "", IF(E23="", "", VLOOKUP(F23,Listes!$G$37:$H$39, 2, FALSE))))</f>
        <v/>
      </c>
      <c r="I23" s="125"/>
    </row>
    <row r="24" spans="1:9" ht="20.100000000000001" customHeight="1" x14ac:dyDescent="0.25">
      <c r="A24" s="27">
        <v>19</v>
      </c>
      <c r="B24" s="118"/>
      <c r="C24" s="118"/>
      <c r="D24" s="118"/>
      <c r="E24" s="118"/>
      <c r="F24" s="118"/>
      <c r="G24" s="128"/>
      <c r="H24" s="76" t="str">
        <f>IF(F24="", "", IF(E24="Billets de train", "", IF(E24="", "", VLOOKUP(F24,Listes!$G$37:$H$39, 2, FALSE))))</f>
        <v/>
      </c>
      <c r="I24" s="125"/>
    </row>
    <row r="25" spans="1:9" ht="20.100000000000001" customHeight="1" x14ac:dyDescent="0.25">
      <c r="A25" s="27">
        <v>20</v>
      </c>
      <c r="B25" s="118"/>
      <c r="C25" s="118"/>
      <c r="D25" s="118"/>
      <c r="E25" s="118"/>
      <c r="F25" s="118"/>
      <c r="G25" s="128"/>
      <c r="H25" s="76" t="str">
        <f>IF(F25="", "", IF(E25="Billets de train", "", IF(E25="", "", VLOOKUP(F25,Listes!$G$37:$H$39, 2, FALSE))))</f>
        <v/>
      </c>
      <c r="I25" s="125"/>
    </row>
    <row r="26" spans="1:9" ht="20.100000000000001" customHeight="1" x14ac:dyDescent="0.25">
      <c r="A26" s="27">
        <v>21</v>
      </c>
      <c r="B26" s="118"/>
      <c r="C26" s="118"/>
      <c r="D26" s="118"/>
      <c r="E26" s="118"/>
      <c r="F26" s="118"/>
      <c r="G26" s="128"/>
      <c r="H26" s="76" t="str">
        <f>IF(F26="", "", IF(E26="Billets de train", "", IF(E26="", "", VLOOKUP(F26,Listes!$G$37:$H$39, 2, FALSE))))</f>
        <v/>
      </c>
      <c r="I26" s="125"/>
    </row>
    <row r="27" spans="1:9" ht="20.100000000000001" customHeight="1" x14ac:dyDescent="0.25">
      <c r="A27" s="27">
        <v>22</v>
      </c>
      <c r="B27" s="118"/>
      <c r="C27" s="118"/>
      <c r="D27" s="118"/>
      <c r="E27" s="118"/>
      <c r="F27" s="118"/>
      <c r="G27" s="128"/>
      <c r="H27" s="76" t="str">
        <f>IF(F27="", "", IF(E27="Billets de train", "", IF(E27="", "", VLOOKUP(F27,Listes!$G$37:$H$39, 2, FALSE))))</f>
        <v/>
      </c>
      <c r="I27" s="125"/>
    </row>
    <row r="28" spans="1:9" ht="20.100000000000001" customHeight="1" x14ac:dyDescent="0.25">
      <c r="A28" s="27">
        <v>23</v>
      </c>
      <c r="B28" s="118"/>
      <c r="C28" s="118"/>
      <c r="D28" s="118"/>
      <c r="E28" s="118"/>
      <c r="F28" s="118"/>
      <c r="G28" s="128"/>
      <c r="H28" s="76" t="str">
        <f>IF(F28="", "", IF(E28="Billets de train", "", IF(E28="", "", VLOOKUP(F28,Listes!$G$37:$H$39, 2, FALSE))))</f>
        <v/>
      </c>
      <c r="I28" s="125"/>
    </row>
    <row r="29" spans="1:9" ht="20.100000000000001" customHeight="1" x14ac:dyDescent="0.25">
      <c r="A29" s="27">
        <v>24</v>
      </c>
      <c r="B29" s="118"/>
      <c r="C29" s="118"/>
      <c r="D29" s="118"/>
      <c r="E29" s="118"/>
      <c r="F29" s="118"/>
      <c r="G29" s="128"/>
      <c r="H29" s="76" t="str">
        <f>IF(F29="", "", IF(E29="Billets de train", "", IF(E29="", "", VLOOKUP(F29,Listes!$G$37:$H$39, 2, FALSE))))</f>
        <v/>
      </c>
      <c r="I29" s="125"/>
    </row>
    <row r="30" spans="1:9" ht="20.100000000000001" customHeight="1" x14ac:dyDescent="0.25">
      <c r="A30" s="27">
        <v>25</v>
      </c>
      <c r="B30" s="118"/>
      <c r="C30" s="118"/>
      <c r="D30" s="118"/>
      <c r="E30" s="118"/>
      <c r="F30" s="118"/>
      <c r="G30" s="128"/>
      <c r="H30" s="76" t="str">
        <f>IF(F30="", "", IF(E30="Billets de train", "", IF(E30="", "", VLOOKUP(F30,Listes!$G$37:$H$39, 2, FALSE))))</f>
        <v/>
      </c>
      <c r="I30" s="125"/>
    </row>
    <row r="31" spans="1:9" ht="20.100000000000001" customHeight="1" x14ac:dyDescent="0.25">
      <c r="A31" s="27">
        <v>26</v>
      </c>
      <c r="B31" s="118"/>
      <c r="C31" s="118"/>
      <c r="D31" s="118"/>
      <c r="E31" s="118"/>
      <c r="F31" s="118"/>
      <c r="G31" s="128"/>
      <c r="H31" s="76" t="str">
        <f>IF(F31="", "", IF(E31="Billets de train", "", IF(E31="", "", VLOOKUP(F31,Listes!$G$37:$H$39, 2, FALSE))))</f>
        <v/>
      </c>
      <c r="I31" s="125"/>
    </row>
    <row r="32" spans="1:9" ht="20.100000000000001" customHeight="1" x14ac:dyDescent="0.25">
      <c r="A32" s="27">
        <v>27</v>
      </c>
      <c r="B32" s="118"/>
      <c r="C32" s="118"/>
      <c r="D32" s="118"/>
      <c r="E32" s="118"/>
      <c r="F32" s="118"/>
      <c r="G32" s="128"/>
      <c r="H32" s="76" t="str">
        <f>IF(F32="", "", IF(E32="Billets de train", "", IF(E32="", "", VLOOKUP(F32,Listes!$G$37:$H$39, 2, FALSE))))</f>
        <v/>
      </c>
      <c r="I32" s="125"/>
    </row>
    <row r="33" spans="1:9" ht="20.100000000000001" customHeight="1" x14ac:dyDescent="0.25">
      <c r="A33" s="27">
        <v>28</v>
      </c>
      <c r="B33" s="118"/>
      <c r="C33" s="118"/>
      <c r="D33" s="118"/>
      <c r="E33" s="118"/>
      <c r="F33" s="118"/>
      <c r="G33" s="128"/>
      <c r="H33" s="76" t="str">
        <f>IF(F33="", "", IF(E33="Billets de train", "", IF(E33="", "", VLOOKUP(F33,Listes!$G$37:$H$39, 2, FALSE))))</f>
        <v/>
      </c>
      <c r="I33" s="125"/>
    </row>
    <row r="34" spans="1:9" ht="20.100000000000001" customHeight="1" x14ac:dyDescent="0.25">
      <c r="A34" s="27">
        <v>29</v>
      </c>
      <c r="B34" s="118"/>
      <c r="C34" s="118"/>
      <c r="D34" s="118"/>
      <c r="E34" s="118"/>
      <c r="F34" s="118"/>
      <c r="G34" s="128"/>
      <c r="H34" s="76" t="str">
        <f>IF(F34="", "", IF(E34="Billets de train", "", IF(E34="", "", VLOOKUP(F34,Listes!$G$37:$H$39, 2, FALSE))))</f>
        <v/>
      </c>
      <c r="I34" s="125"/>
    </row>
    <row r="35" spans="1:9" ht="20.100000000000001" customHeight="1" x14ac:dyDescent="0.25">
      <c r="A35" s="27">
        <v>30</v>
      </c>
      <c r="B35" s="118"/>
      <c r="C35" s="118"/>
      <c r="D35" s="118"/>
      <c r="E35" s="118"/>
      <c r="F35" s="118"/>
      <c r="G35" s="128"/>
      <c r="H35" s="76" t="str">
        <f>IF(F35="", "", IF(E35="Billets de train", "", IF(E35="", "", VLOOKUP(F35,Listes!$G$37:$H$39, 2, FALSE))))</f>
        <v/>
      </c>
      <c r="I35" s="125"/>
    </row>
    <row r="36" spans="1:9" ht="20.100000000000001" customHeight="1" x14ac:dyDescent="0.25">
      <c r="A36" s="27">
        <v>31</v>
      </c>
      <c r="B36" s="118"/>
      <c r="C36" s="118"/>
      <c r="D36" s="118"/>
      <c r="E36" s="118"/>
      <c r="F36" s="118"/>
      <c r="G36" s="128"/>
      <c r="H36" s="76" t="str">
        <f>IF(F36="", "", IF(E36="Billets de train", "", IF(E36="", "", VLOOKUP(F36,Listes!$G$37:$H$39, 2, FALSE))))</f>
        <v/>
      </c>
      <c r="I36" s="125"/>
    </row>
    <row r="37" spans="1:9" ht="20.100000000000001" customHeight="1" x14ac:dyDescent="0.25">
      <c r="A37" s="27">
        <v>32</v>
      </c>
      <c r="B37" s="118"/>
      <c r="C37" s="118"/>
      <c r="D37" s="118"/>
      <c r="E37" s="118"/>
      <c r="F37" s="118"/>
      <c r="G37" s="128"/>
      <c r="H37" s="76" t="str">
        <f>IF(F37="", "", IF(E37="Billets de train", "", IF(E37="", "", VLOOKUP(F37,Listes!$G$37:$H$39, 2, FALSE))))</f>
        <v/>
      </c>
      <c r="I37" s="125"/>
    </row>
    <row r="38" spans="1:9" ht="20.100000000000001" customHeight="1" x14ac:dyDescent="0.25">
      <c r="A38" s="27">
        <v>33</v>
      </c>
      <c r="B38" s="118"/>
      <c r="C38" s="118"/>
      <c r="D38" s="118"/>
      <c r="E38" s="118"/>
      <c r="F38" s="118"/>
      <c r="G38" s="128"/>
      <c r="H38" s="76" t="str">
        <f>IF(F38="", "", IF(E38="Billets de train", "", IF(E38="", "", VLOOKUP(F38,Listes!$G$37:$H$39, 2, FALSE))))</f>
        <v/>
      </c>
      <c r="I38" s="125"/>
    </row>
    <row r="39" spans="1:9" ht="20.100000000000001" customHeight="1" x14ac:dyDescent="0.25">
      <c r="A39" s="27">
        <v>34</v>
      </c>
      <c r="B39" s="118"/>
      <c r="C39" s="118"/>
      <c r="D39" s="118"/>
      <c r="E39" s="118"/>
      <c r="F39" s="118"/>
      <c r="G39" s="128"/>
      <c r="H39" s="76" t="str">
        <f>IF(F39="", "", IF(E39="Billets de train", "", IF(E39="", "", VLOOKUP(F39,Listes!$G$37:$H$39, 2, FALSE))))</f>
        <v/>
      </c>
      <c r="I39" s="125"/>
    </row>
    <row r="40" spans="1:9" ht="20.100000000000001" customHeight="1" x14ac:dyDescent="0.25">
      <c r="A40" s="27">
        <v>35</v>
      </c>
      <c r="B40" s="118"/>
      <c r="C40" s="118"/>
      <c r="D40" s="118"/>
      <c r="E40" s="118"/>
      <c r="F40" s="118"/>
      <c r="G40" s="128"/>
      <c r="H40" s="76" t="str">
        <f>IF(F40="", "", IF(E40="Billets de train", "", IF(E40="", "", VLOOKUP(F40,Listes!$G$37:$H$39, 2, FALSE))))</f>
        <v/>
      </c>
      <c r="I40" s="125"/>
    </row>
    <row r="41" spans="1:9" ht="20.100000000000001" customHeight="1" x14ac:dyDescent="0.25">
      <c r="A41" s="27">
        <v>36</v>
      </c>
      <c r="B41" s="118"/>
      <c r="C41" s="118"/>
      <c r="D41" s="118"/>
      <c r="E41" s="118"/>
      <c r="F41" s="118"/>
      <c r="G41" s="128"/>
      <c r="H41" s="76" t="str">
        <f>IF(F41="", "", IF(E41="Billets de train", "", IF(E41="", "", VLOOKUP(F41,Listes!$G$37:$H$39, 2, FALSE))))</f>
        <v/>
      </c>
      <c r="I41" s="125"/>
    </row>
    <row r="42" spans="1:9" ht="20.100000000000001" customHeight="1" x14ac:dyDescent="0.25">
      <c r="A42" s="27">
        <v>37</v>
      </c>
      <c r="B42" s="118"/>
      <c r="C42" s="118"/>
      <c r="D42" s="118"/>
      <c r="E42" s="118"/>
      <c r="F42" s="118"/>
      <c r="G42" s="128"/>
      <c r="H42" s="76" t="str">
        <f>IF(F42="", "", IF(E42="Billets de train", "", IF(E42="", "", VLOOKUP(F42,Listes!$G$37:$H$39, 2, FALSE))))</f>
        <v/>
      </c>
      <c r="I42" s="125"/>
    </row>
    <row r="43" spans="1:9" ht="20.100000000000001" customHeight="1" x14ac:dyDescent="0.25">
      <c r="A43" s="27">
        <v>38</v>
      </c>
      <c r="B43" s="118"/>
      <c r="C43" s="118"/>
      <c r="D43" s="118"/>
      <c r="E43" s="118"/>
      <c r="F43" s="118"/>
      <c r="G43" s="128"/>
      <c r="H43" s="76" t="str">
        <f>IF(F43="", "", IF(E43="Billets de train", "", IF(E43="", "", VLOOKUP(F43,Listes!$G$37:$H$39, 2, FALSE))))</f>
        <v/>
      </c>
      <c r="I43" s="125"/>
    </row>
    <row r="44" spans="1:9" ht="20.100000000000001" customHeight="1" x14ac:dyDescent="0.25">
      <c r="A44" s="27">
        <v>39</v>
      </c>
      <c r="B44" s="118"/>
      <c r="C44" s="118"/>
      <c r="D44" s="118"/>
      <c r="E44" s="118"/>
      <c r="F44" s="118"/>
      <c r="G44" s="128"/>
      <c r="H44" s="76" t="str">
        <f>IF(F44="", "", IF(E44="Billets de train", "", IF(E44="", "", VLOOKUP(F44,Listes!$G$37:$H$39, 2, FALSE))))</f>
        <v/>
      </c>
      <c r="I44" s="125"/>
    </row>
    <row r="45" spans="1:9" ht="20.100000000000001" customHeight="1" x14ac:dyDescent="0.25">
      <c r="A45" s="27">
        <v>40</v>
      </c>
      <c r="B45" s="118"/>
      <c r="C45" s="118"/>
      <c r="D45" s="118"/>
      <c r="E45" s="118"/>
      <c r="F45" s="118"/>
      <c r="G45" s="128"/>
      <c r="H45" s="76" t="str">
        <f>IF(F45="", "", IF(E45="Billets de train", "", IF(E45="", "", VLOOKUP(F45,Listes!$G$37:$H$39, 2, FALSE))))</f>
        <v/>
      </c>
      <c r="I45" s="125"/>
    </row>
    <row r="46" spans="1:9" ht="20.100000000000001" customHeight="1" x14ac:dyDescent="0.25">
      <c r="A46" s="27">
        <v>41</v>
      </c>
      <c r="B46" s="118"/>
      <c r="C46" s="118"/>
      <c r="D46" s="118"/>
      <c r="E46" s="118"/>
      <c r="F46" s="118"/>
      <c r="G46" s="128"/>
      <c r="H46" s="76" t="str">
        <f>IF(F46="", "", IF(E46="Billets de train", "", IF(E46="", "", VLOOKUP(F46,Listes!$G$37:$H$39, 2, FALSE))))</f>
        <v/>
      </c>
      <c r="I46" s="125"/>
    </row>
    <row r="47" spans="1:9" ht="20.100000000000001" customHeight="1" x14ac:dyDescent="0.25">
      <c r="A47" s="27">
        <v>42</v>
      </c>
      <c r="B47" s="118"/>
      <c r="C47" s="118"/>
      <c r="D47" s="118"/>
      <c r="E47" s="118"/>
      <c r="F47" s="118"/>
      <c r="G47" s="128"/>
      <c r="H47" s="76" t="str">
        <f>IF(F47="", "", IF(E47="Billets de train", "", IF(E47="", "", VLOOKUP(F47,Listes!$G$37:$H$39, 2, FALSE))))</f>
        <v/>
      </c>
      <c r="I47" s="125"/>
    </row>
    <row r="48" spans="1:9" ht="20.100000000000001" customHeight="1" x14ac:dyDescent="0.25">
      <c r="A48" s="27">
        <v>43</v>
      </c>
      <c r="B48" s="118"/>
      <c r="C48" s="118"/>
      <c r="D48" s="118"/>
      <c r="E48" s="118"/>
      <c r="F48" s="118"/>
      <c r="G48" s="128"/>
      <c r="H48" s="76" t="str">
        <f>IF(F48="", "", IF(E48="Billets de train", "", IF(E48="", "", VLOOKUP(F48,Listes!$G$37:$H$39, 2, FALSE))))</f>
        <v/>
      </c>
      <c r="I48" s="125"/>
    </row>
    <row r="49" spans="1:9" ht="20.100000000000001" customHeight="1" x14ac:dyDescent="0.25">
      <c r="A49" s="27">
        <v>44</v>
      </c>
      <c r="B49" s="118"/>
      <c r="C49" s="118"/>
      <c r="D49" s="118"/>
      <c r="E49" s="118"/>
      <c r="F49" s="118"/>
      <c r="G49" s="128"/>
      <c r="H49" s="76" t="str">
        <f>IF(F49="", "", IF(E49="Billets de train", "", IF(E49="", "", VLOOKUP(F49,Listes!$G$37:$H$39, 2, FALSE))))</f>
        <v/>
      </c>
      <c r="I49" s="125"/>
    </row>
    <row r="50" spans="1:9" ht="20.100000000000001" customHeight="1" x14ac:dyDescent="0.25">
      <c r="A50" s="27">
        <v>45</v>
      </c>
      <c r="B50" s="118"/>
      <c r="C50" s="118"/>
      <c r="D50" s="118"/>
      <c r="E50" s="118"/>
      <c r="F50" s="118"/>
      <c r="G50" s="128"/>
      <c r="H50" s="76" t="str">
        <f>IF(F50="", "", IF(E50="Billets de train", "", IF(E50="", "", VLOOKUP(F50,Listes!$G$37:$H$39, 2, FALSE))))</f>
        <v/>
      </c>
      <c r="I50" s="125"/>
    </row>
    <row r="51" spans="1:9" ht="20.100000000000001" customHeight="1" x14ac:dyDescent="0.25">
      <c r="A51" s="27">
        <v>46</v>
      </c>
      <c r="B51" s="118"/>
      <c r="C51" s="118"/>
      <c r="D51" s="118"/>
      <c r="E51" s="118"/>
      <c r="F51" s="118"/>
      <c r="G51" s="128"/>
      <c r="H51" s="76" t="str">
        <f>IF(F51="", "", IF(E51="Billets de train", "", IF(E51="", "", VLOOKUP(F51,Listes!$G$37:$H$39, 2, FALSE))))</f>
        <v/>
      </c>
      <c r="I51" s="125"/>
    </row>
    <row r="52" spans="1:9" ht="20.100000000000001" customHeight="1" x14ac:dyDescent="0.25">
      <c r="A52" s="27">
        <v>47</v>
      </c>
      <c r="B52" s="118"/>
      <c r="C52" s="118"/>
      <c r="D52" s="118"/>
      <c r="E52" s="118"/>
      <c r="F52" s="118"/>
      <c r="G52" s="128"/>
      <c r="H52" s="76" t="str">
        <f>IF(F52="", "", IF(E52="Billets de train", "", IF(E52="", "", VLOOKUP(F52,Listes!$G$37:$H$39, 2, FALSE))))</f>
        <v/>
      </c>
      <c r="I52" s="125"/>
    </row>
    <row r="53" spans="1:9" ht="20.100000000000001" customHeight="1" x14ac:dyDescent="0.25">
      <c r="A53" s="27">
        <v>48</v>
      </c>
      <c r="B53" s="118"/>
      <c r="C53" s="118"/>
      <c r="D53" s="118"/>
      <c r="E53" s="118"/>
      <c r="F53" s="118"/>
      <c r="G53" s="128"/>
      <c r="H53" s="76" t="str">
        <f>IF(F53="", "", IF(E53="Billets de train", "", IF(E53="", "", VLOOKUP(F53,Listes!$G$37:$H$39, 2, FALSE))))</f>
        <v/>
      </c>
      <c r="I53" s="125"/>
    </row>
    <row r="54" spans="1:9" ht="20.100000000000001" customHeight="1" x14ac:dyDescent="0.25">
      <c r="A54" s="27">
        <v>49</v>
      </c>
      <c r="B54" s="118"/>
      <c r="C54" s="118"/>
      <c r="D54" s="118"/>
      <c r="E54" s="118"/>
      <c r="F54" s="118"/>
      <c r="G54" s="128"/>
      <c r="H54" s="76" t="str">
        <f>IF(F54="", "", IF(E54="Billets de train", "", IF(E54="", "", VLOOKUP(F54,Listes!$G$37:$H$39, 2, FALSE))))</f>
        <v/>
      </c>
      <c r="I54" s="125"/>
    </row>
    <row r="55" spans="1:9" ht="20.100000000000001" customHeight="1" x14ac:dyDescent="0.25">
      <c r="A55" s="27">
        <v>50</v>
      </c>
      <c r="B55" s="118"/>
      <c r="C55" s="118"/>
      <c r="D55" s="118"/>
      <c r="E55" s="118"/>
      <c r="F55" s="118"/>
      <c r="G55" s="128"/>
      <c r="H55" s="76" t="str">
        <f>IF(F55="", "", IF(E55="Billets de train", "", IF(E55="", "", VLOOKUP(F55,Listes!$G$37:$H$39, 2, FALSE))))</f>
        <v/>
      </c>
      <c r="I55" s="125"/>
    </row>
    <row r="56" spans="1:9" ht="20.100000000000001" customHeight="1" x14ac:dyDescent="0.25">
      <c r="A56" s="27">
        <v>51</v>
      </c>
      <c r="B56" s="118"/>
      <c r="C56" s="118"/>
      <c r="D56" s="118"/>
      <c r="E56" s="118"/>
      <c r="F56" s="118"/>
      <c r="G56" s="128"/>
      <c r="H56" s="76" t="str">
        <f>IF(F56="", "", IF(E56="Billets de train", "", IF(E56="", "", VLOOKUP(F56,Listes!$G$37:$H$39, 2, FALSE))))</f>
        <v/>
      </c>
      <c r="I56" s="125"/>
    </row>
    <row r="57" spans="1:9" ht="20.100000000000001" customHeight="1" x14ac:dyDescent="0.25">
      <c r="A57" s="27">
        <v>52</v>
      </c>
      <c r="B57" s="118"/>
      <c r="C57" s="118"/>
      <c r="D57" s="118"/>
      <c r="E57" s="118"/>
      <c r="F57" s="118"/>
      <c r="G57" s="128"/>
      <c r="H57" s="76" t="str">
        <f>IF(F57="", "", IF(E57="Billets de train", "", IF(E57="", "", VLOOKUP(F57,Listes!$G$37:$H$39, 2, FALSE))))</f>
        <v/>
      </c>
      <c r="I57" s="125"/>
    </row>
    <row r="58" spans="1:9" ht="20.100000000000001" customHeight="1" x14ac:dyDescent="0.25">
      <c r="A58" s="27">
        <v>53</v>
      </c>
      <c r="B58" s="118"/>
      <c r="C58" s="118"/>
      <c r="D58" s="118"/>
      <c r="E58" s="118"/>
      <c r="F58" s="118"/>
      <c r="G58" s="128"/>
      <c r="H58" s="76" t="str">
        <f>IF(F58="", "", IF(E58="Billets de train", "", IF(E58="", "", VLOOKUP(F58,Listes!$G$37:$H$39, 2, FALSE))))</f>
        <v/>
      </c>
      <c r="I58" s="125"/>
    </row>
    <row r="59" spans="1:9" ht="20.100000000000001" customHeight="1" x14ac:dyDescent="0.25">
      <c r="A59" s="27">
        <v>54</v>
      </c>
      <c r="B59" s="118"/>
      <c r="C59" s="118"/>
      <c r="D59" s="118"/>
      <c r="E59" s="118"/>
      <c r="F59" s="118"/>
      <c r="G59" s="128"/>
      <c r="H59" s="76" t="str">
        <f>IF(F59="", "", IF(E59="Billets de train", "", IF(E59="", "", VLOOKUP(F59,Listes!$G$37:$H$39, 2, FALSE))))</f>
        <v/>
      </c>
      <c r="I59" s="125"/>
    </row>
    <row r="60" spans="1:9" ht="20.100000000000001" customHeight="1" x14ac:dyDescent="0.25">
      <c r="A60" s="27">
        <v>55</v>
      </c>
      <c r="B60" s="118"/>
      <c r="C60" s="118"/>
      <c r="D60" s="118"/>
      <c r="E60" s="118"/>
      <c r="F60" s="118"/>
      <c r="G60" s="128"/>
      <c r="H60" s="76" t="str">
        <f>IF(F60="", "", IF(E60="Billets de train", "", IF(E60="", "", VLOOKUP(F60,Listes!$G$37:$H$39, 2, FALSE))))</f>
        <v/>
      </c>
      <c r="I60" s="125"/>
    </row>
    <row r="61" spans="1:9" ht="20.100000000000001" customHeight="1" x14ac:dyDescent="0.25">
      <c r="A61" s="27">
        <v>56</v>
      </c>
      <c r="B61" s="118"/>
      <c r="C61" s="118"/>
      <c r="D61" s="118"/>
      <c r="E61" s="118"/>
      <c r="F61" s="118"/>
      <c r="G61" s="128"/>
      <c r="H61" s="76" t="str">
        <f>IF(F61="", "", IF(E61="Billets de train", "", IF(E61="", "", VLOOKUP(F61,Listes!$G$37:$H$39, 2, FALSE))))</f>
        <v/>
      </c>
      <c r="I61" s="125"/>
    </row>
    <row r="62" spans="1:9" ht="20.100000000000001" customHeight="1" x14ac:dyDescent="0.25">
      <c r="A62" s="27">
        <v>57</v>
      </c>
      <c r="B62" s="118"/>
      <c r="C62" s="118"/>
      <c r="D62" s="118"/>
      <c r="E62" s="118"/>
      <c r="F62" s="118"/>
      <c r="G62" s="128"/>
      <c r="H62" s="76" t="str">
        <f>IF(F62="", "", IF(E62="Billets de train", "", IF(E62="", "", VLOOKUP(F62,Listes!$G$37:$H$39, 2, FALSE))))</f>
        <v/>
      </c>
      <c r="I62" s="125"/>
    </row>
    <row r="63" spans="1:9" ht="20.100000000000001" customHeight="1" x14ac:dyDescent="0.25">
      <c r="A63" s="27">
        <v>58</v>
      </c>
      <c r="B63" s="118"/>
      <c r="C63" s="118"/>
      <c r="D63" s="118"/>
      <c r="E63" s="118"/>
      <c r="F63" s="118"/>
      <c r="G63" s="128"/>
      <c r="H63" s="76" t="str">
        <f>IF(F63="", "", IF(E63="Billets de train", "", IF(E63="", "", VLOOKUP(F63,Listes!$G$37:$H$39, 2, FALSE))))</f>
        <v/>
      </c>
      <c r="I63" s="125"/>
    </row>
    <row r="64" spans="1:9" ht="20.100000000000001" customHeight="1" x14ac:dyDescent="0.25">
      <c r="A64" s="27">
        <v>59</v>
      </c>
      <c r="B64" s="118"/>
      <c r="C64" s="118"/>
      <c r="D64" s="118"/>
      <c r="E64" s="118"/>
      <c r="F64" s="118"/>
      <c r="G64" s="128"/>
      <c r="H64" s="76" t="str">
        <f>IF(F64="", "", IF(E64="Billets de train", "", IF(E64="", "", VLOOKUP(F64,Listes!$G$37:$H$39, 2, FALSE))))</f>
        <v/>
      </c>
      <c r="I64" s="125"/>
    </row>
    <row r="65" spans="1:9" ht="20.100000000000001" customHeight="1" x14ac:dyDescent="0.25">
      <c r="A65" s="27">
        <v>60</v>
      </c>
      <c r="B65" s="118"/>
      <c r="C65" s="118"/>
      <c r="D65" s="118"/>
      <c r="E65" s="118"/>
      <c r="F65" s="118"/>
      <c r="G65" s="128"/>
      <c r="H65" s="76" t="str">
        <f>IF(F65="", "", IF(E65="Billets de train", "", IF(E65="", "", VLOOKUP(F65,Listes!$G$37:$H$39, 2, FALSE))))</f>
        <v/>
      </c>
      <c r="I65" s="125"/>
    </row>
    <row r="66" spans="1:9" ht="20.100000000000001" customHeight="1" x14ac:dyDescent="0.25">
      <c r="A66" s="27">
        <v>61</v>
      </c>
      <c r="B66" s="118"/>
      <c r="C66" s="118"/>
      <c r="D66" s="118"/>
      <c r="E66" s="118"/>
      <c r="F66" s="118"/>
      <c r="G66" s="128"/>
      <c r="H66" s="76" t="str">
        <f>IF(F66="", "", IF(E66="Billets de train", "", IF(E66="", "", VLOOKUP(F66,Listes!$G$37:$H$39, 2, FALSE))))</f>
        <v/>
      </c>
      <c r="I66" s="125"/>
    </row>
    <row r="67" spans="1:9" ht="20.100000000000001" customHeight="1" x14ac:dyDescent="0.25">
      <c r="A67" s="27">
        <v>62</v>
      </c>
      <c r="B67" s="118"/>
      <c r="C67" s="118"/>
      <c r="D67" s="118"/>
      <c r="E67" s="118"/>
      <c r="F67" s="118"/>
      <c r="G67" s="128"/>
      <c r="H67" s="76" t="str">
        <f>IF(F67="", "", IF(E67="Billets de train", "", IF(E67="", "", VLOOKUP(F67,Listes!$G$37:$H$39, 2, FALSE))))</f>
        <v/>
      </c>
      <c r="I67" s="125"/>
    </row>
    <row r="68" spans="1:9" ht="20.100000000000001" customHeight="1" x14ac:dyDescent="0.25">
      <c r="A68" s="27">
        <v>63</v>
      </c>
      <c r="B68" s="118"/>
      <c r="C68" s="118"/>
      <c r="D68" s="118"/>
      <c r="E68" s="118"/>
      <c r="F68" s="118"/>
      <c r="G68" s="128"/>
      <c r="H68" s="76" t="str">
        <f>IF(F68="", "", IF(E68="Billets de train", "", IF(E68="", "", VLOOKUP(F68,Listes!$G$37:$H$39, 2, FALSE))))</f>
        <v/>
      </c>
      <c r="I68" s="125"/>
    </row>
    <row r="69" spans="1:9" ht="20.100000000000001" customHeight="1" x14ac:dyDescent="0.25">
      <c r="A69" s="27">
        <v>64</v>
      </c>
      <c r="B69" s="118"/>
      <c r="C69" s="118"/>
      <c r="D69" s="118"/>
      <c r="E69" s="118"/>
      <c r="F69" s="118"/>
      <c r="G69" s="128"/>
      <c r="H69" s="76" t="str">
        <f>IF(F69="", "", IF(E69="Billets de train", "", IF(E69="", "", VLOOKUP(F69,Listes!$G$37:$H$39, 2, FALSE))))</f>
        <v/>
      </c>
      <c r="I69" s="125"/>
    </row>
    <row r="70" spans="1:9" ht="20.100000000000001" customHeight="1" x14ac:dyDescent="0.25">
      <c r="A70" s="27">
        <v>65</v>
      </c>
      <c r="B70" s="118"/>
      <c r="C70" s="118"/>
      <c r="D70" s="118"/>
      <c r="E70" s="118"/>
      <c r="F70" s="118"/>
      <c r="G70" s="128"/>
      <c r="H70" s="76" t="str">
        <f>IF(F70="", "", IF(E70="Billets de train", "", IF(E70="", "", VLOOKUP(F70,Listes!$G$37:$H$39, 2, FALSE))))</f>
        <v/>
      </c>
      <c r="I70" s="125"/>
    </row>
    <row r="71" spans="1:9" ht="20.100000000000001" customHeight="1" x14ac:dyDescent="0.25">
      <c r="A71" s="27">
        <v>66</v>
      </c>
      <c r="B71" s="118"/>
      <c r="C71" s="118"/>
      <c r="D71" s="118"/>
      <c r="E71" s="118"/>
      <c r="F71" s="118"/>
      <c r="G71" s="128"/>
      <c r="H71" s="76" t="str">
        <f>IF(F71="", "", IF(E71="Billets de train", "", IF(E71="", "", VLOOKUP(F71,Listes!$G$37:$H$39, 2, FALSE))))</f>
        <v/>
      </c>
      <c r="I71" s="125"/>
    </row>
    <row r="72" spans="1:9" ht="20.100000000000001" customHeight="1" x14ac:dyDescent="0.25">
      <c r="A72" s="27">
        <v>67</v>
      </c>
      <c r="B72" s="118"/>
      <c r="C72" s="118"/>
      <c r="D72" s="118"/>
      <c r="E72" s="118"/>
      <c r="F72" s="118"/>
      <c r="G72" s="128"/>
      <c r="H72" s="76" t="str">
        <f>IF(F72="", "", IF(E72="Billets de train", "", IF(E72="", "", VLOOKUP(F72,Listes!$G$37:$H$39, 2, FALSE))))</f>
        <v/>
      </c>
      <c r="I72" s="125"/>
    </row>
    <row r="73" spans="1:9" ht="20.100000000000001" customHeight="1" x14ac:dyDescent="0.25">
      <c r="A73" s="27">
        <v>68</v>
      </c>
      <c r="B73" s="118"/>
      <c r="C73" s="118"/>
      <c r="D73" s="118"/>
      <c r="E73" s="118"/>
      <c r="F73" s="118"/>
      <c r="G73" s="128"/>
      <c r="H73" s="76" t="str">
        <f>IF(F73="", "", IF(E73="Billets de train", "", IF(E73="", "", VLOOKUP(F73,Listes!$G$37:$H$39, 2, FALSE))))</f>
        <v/>
      </c>
      <c r="I73" s="125"/>
    </row>
    <row r="74" spans="1:9" ht="20.100000000000001" customHeight="1" x14ac:dyDescent="0.25">
      <c r="A74" s="27">
        <v>69</v>
      </c>
      <c r="B74" s="118"/>
      <c r="C74" s="118"/>
      <c r="D74" s="118"/>
      <c r="E74" s="118"/>
      <c r="F74" s="118"/>
      <c r="G74" s="128"/>
      <c r="H74" s="76" t="str">
        <f>IF(F74="", "", IF(E74="Billets de train", "", IF(E74="", "", VLOOKUP(F74,Listes!$G$37:$H$39, 2, FALSE))))</f>
        <v/>
      </c>
      <c r="I74" s="125"/>
    </row>
    <row r="75" spans="1:9" ht="20.100000000000001" customHeight="1" x14ac:dyDescent="0.25">
      <c r="A75" s="27">
        <v>70</v>
      </c>
      <c r="B75" s="118"/>
      <c r="C75" s="118"/>
      <c r="D75" s="118"/>
      <c r="E75" s="118"/>
      <c r="F75" s="118"/>
      <c r="G75" s="128"/>
      <c r="H75" s="76" t="str">
        <f>IF(F75="", "", IF(E75="Billets de train", "", IF(E75="", "", VLOOKUP(F75,Listes!$G$37:$H$39, 2, FALSE))))</f>
        <v/>
      </c>
      <c r="I75" s="125"/>
    </row>
    <row r="76" spans="1:9" ht="20.100000000000001" customHeight="1" x14ac:dyDescent="0.25">
      <c r="A76" s="27">
        <v>71</v>
      </c>
      <c r="B76" s="118"/>
      <c r="C76" s="118"/>
      <c r="D76" s="118"/>
      <c r="E76" s="118"/>
      <c r="F76" s="118"/>
      <c r="G76" s="128"/>
      <c r="H76" s="76" t="str">
        <f>IF(F76="", "", IF(E76="Billets de train", "", IF(E76="", "", VLOOKUP(F76,Listes!$G$37:$H$39, 2, FALSE))))</f>
        <v/>
      </c>
      <c r="I76" s="125"/>
    </row>
    <row r="77" spans="1:9" ht="20.100000000000001" customHeight="1" x14ac:dyDescent="0.25">
      <c r="A77" s="27">
        <v>72</v>
      </c>
      <c r="B77" s="118"/>
      <c r="C77" s="118"/>
      <c r="D77" s="118"/>
      <c r="E77" s="118"/>
      <c r="F77" s="118"/>
      <c r="G77" s="128"/>
      <c r="H77" s="76" t="str">
        <f>IF(F77="", "", IF(E77="Billets de train", "", IF(E77="", "", VLOOKUP(F77,Listes!$G$37:$H$39, 2, FALSE))))</f>
        <v/>
      </c>
      <c r="I77" s="125"/>
    </row>
    <row r="78" spans="1:9" ht="20.100000000000001" customHeight="1" x14ac:dyDescent="0.25">
      <c r="A78" s="27">
        <v>73</v>
      </c>
      <c r="B78" s="118"/>
      <c r="C78" s="118"/>
      <c r="D78" s="118"/>
      <c r="E78" s="118"/>
      <c r="F78" s="118"/>
      <c r="G78" s="128"/>
      <c r="H78" s="76" t="str">
        <f>IF(F78="", "", IF(E78="Billets de train", "", IF(E78="", "", VLOOKUP(F78,Listes!$G$37:$H$39, 2, FALSE))))</f>
        <v/>
      </c>
      <c r="I78" s="125"/>
    </row>
    <row r="79" spans="1:9" ht="20.100000000000001" customHeight="1" x14ac:dyDescent="0.25">
      <c r="A79" s="27">
        <v>74</v>
      </c>
      <c r="B79" s="118"/>
      <c r="C79" s="118"/>
      <c r="D79" s="118"/>
      <c r="E79" s="118"/>
      <c r="F79" s="118"/>
      <c r="G79" s="128"/>
      <c r="H79" s="76" t="str">
        <f>IF(F79="", "", IF(E79="Billets de train", "", IF(E79="", "", VLOOKUP(F79,Listes!$G$37:$H$39, 2, FALSE))))</f>
        <v/>
      </c>
      <c r="I79" s="125"/>
    </row>
    <row r="80" spans="1:9" ht="20.100000000000001" customHeight="1" x14ac:dyDescent="0.25">
      <c r="A80" s="27">
        <v>75</v>
      </c>
      <c r="B80" s="118"/>
      <c r="C80" s="118"/>
      <c r="D80" s="118"/>
      <c r="E80" s="118"/>
      <c r="F80" s="118"/>
      <c r="G80" s="128"/>
      <c r="H80" s="76" t="str">
        <f>IF(F80="", "", IF(E80="Billets de train", "", IF(E80="", "", VLOOKUP(F80,Listes!$G$37:$H$39, 2, FALSE))))</f>
        <v/>
      </c>
      <c r="I80" s="125"/>
    </row>
    <row r="81" spans="1:9" ht="20.100000000000001" customHeight="1" x14ac:dyDescent="0.25">
      <c r="A81" s="27">
        <v>76</v>
      </c>
      <c r="B81" s="118"/>
      <c r="C81" s="118"/>
      <c r="D81" s="118"/>
      <c r="E81" s="118"/>
      <c r="F81" s="118"/>
      <c r="G81" s="128"/>
      <c r="H81" s="76" t="str">
        <f>IF(F81="", "", IF(E81="Billets de train", "", IF(E81="", "", VLOOKUP(F81,Listes!$G$37:$H$39, 2, FALSE))))</f>
        <v/>
      </c>
      <c r="I81" s="125"/>
    </row>
    <row r="82" spans="1:9" ht="20.100000000000001" customHeight="1" x14ac:dyDescent="0.25">
      <c r="A82" s="27">
        <v>77</v>
      </c>
      <c r="B82" s="118"/>
      <c r="C82" s="118"/>
      <c r="D82" s="118"/>
      <c r="E82" s="118"/>
      <c r="F82" s="118"/>
      <c r="G82" s="128"/>
      <c r="H82" s="76" t="str">
        <f>IF(F82="", "", IF(E82="Billets de train", "", IF(E82="", "", VLOOKUP(F82,Listes!$G$37:$H$39, 2, FALSE))))</f>
        <v/>
      </c>
      <c r="I82" s="125"/>
    </row>
    <row r="83" spans="1:9" ht="20.100000000000001" customHeight="1" x14ac:dyDescent="0.25">
      <c r="A83" s="27">
        <v>78</v>
      </c>
      <c r="B83" s="118"/>
      <c r="C83" s="118"/>
      <c r="D83" s="118"/>
      <c r="E83" s="118"/>
      <c r="F83" s="118"/>
      <c r="G83" s="128"/>
      <c r="H83" s="76" t="str">
        <f>IF(F83="", "", IF(E83="Billets de train", "", IF(E83="", "", VLOOKUP(F83,Listes!$G$37:$H$39, 2, FALSE))))</f>
        <v/>
      </c>
      <c r="I83" s="125"/>
    </row>
    <row r="84" spans="1:9" ht="20.100000000000001" customHeight="1" x14ac:dyDescent="0.25">
      <c r="A84" s="27">
        <v>79</v>
      </c>
      <c r="B84" s="118"/>
      <c r="C84" s="118"/>
      <c r="D84" s="118"/>
      <c r="E84" s="118"/>
      <c r="F84" s="118"/>
      <c r="G84" s="128"/>
      <c r="H84" s="76" t="str">
        <f>IF(F84="", "", IF(E84="Billets de train", "", IF(E84="", "", VLOOKUP(F84,Listes!$G$37:$H$39, 2, FALSE))))</f>
        <v/>
      </c>
      <c r="I84" s="125"/>
    </row>
    <row r="85" spans="1:9" ht="20.100000000000001" customHeight="1" x14ac:dyDescent="0.25">
      <c r="A85" s="27">
        <v>80</v>
      </c>
      <c r="B85" s="118"/>
      <c r="C85" s="118"/>
      <c r="D85" s="118"/>
      <c r="E85" s="118"/>
      <c r="F85" s="118"/>
      <c r="G85" s="128"/>
      <c r="H85" s="76" t="str">
        <f>IF(F85="", "", IF(E85="Billets de train", "", IF(E85="", "", VLOOKUP(F85,Listes!$G$37:$H$39, 2, FALSE))))</f>
        <v/>
      </c>
      <c r="I85" s="125"/>
    </row>
    <row r="86" spans="1:9" ht="20.100000000000001" customHeight="1" x14ac:dyDescent="0.25">
      <c r="A86" s="27">
        <v>81</v>
      </c>
      <c r="B86" s="118"/>
      <c r="C86" s="118"/>
      <c r="D86" s="118"/>
      <c r="E86" s="118"/>
      <c r="F86" s="118"/>
      <c r="G86" s="128"/>
      <c r="H86" s="76" t="str">
        <f>IF(F86="", "", IF(E86="Billets de train", "", IF(E86="", "", VLOOKUP(F86,Listes!$G$37:$H$39, 2, FALSE))))</f>
        <v/>
      </c>
      <c r="I86" s="125"/>
    </row>
    <row r="87" spans="1:9" ht="20.100000000000001" customHeight="1" x14ac:dyDescent="0.25">
      <c r="A87" s="27">
        <v>82</v>
      </c>
      <c r="B87" s="118"/>
      <c r="C87" s="118"/>
      <c r="D87" s="118"/>
      <c r="E87" s="118"/>
      <c r="F87" s="118"/>
      <c r="G87" s="128"/>
      <c r="H87" s="76" t="str">
        <f>IF(F87="", "", IF(E87="Billets de train", "", IF(E87="", "", VLOOKUP(F87,Listes!$G$37:$H$39, 2, FALSE))))</f>
        <v/>
      </c>
      <c r="I87" s="125"/>
    </row>
    <row r="88" spans="1:9" ht="20.100000000000001" customHeight="1" x14ac:dyDescent="0.25">
      <c r="A88" s="27">
        <v>83</v>
      </c>
      <c r="B88" s="118"/>
      <c r="C88" s="118"/>
      <c r="D88" s="118"/>
      <c r="E88" s="118"/>
      <c r="F88" s="118"/>
      <c r="G88" s="128"/>
      <c r="H88" s="76" t="str">
        <f>IF(F88="", "", IF(E88="Billets de train", "", IF(E88="", "", VLOOKUP(F88,Listes!$G$37:$H$39, 2, FALSE))))</f>
        <v/>
      </c>
      <c r="I88" s="125"/>
    </row>
    <row r="89" spans="1:9" ht="20.100000000000001" customHeight="1" x14ac:dyDescent="0.25">
      <c r="A89" s="27">
        <v>84</v>
      </c>
      <c r="B89" s="118"/>
      <c r="C89" s="118"/>
      <c r="D89" s="118"/>
      <c r="E89" s="118"/>
      <c r="F89" s="118"/>
      <c r="G89" s="128"/>
      <c r="H89" s="76" t="str">
        <f>IF(F89="", "", IF(E89="Billets de train", "", IF(E89="", "", VLOOKUP(F89,Listes!$G$37:$H$39, 2, FALSE))))</f>
        <v/>
      </c>
      <c r="I89" s="125"/>
    </row>
    <row r="90" spans="1:9" ht="20.100000000000001" customHeight="1" x14ac:dyDescent="0.25">
      <c r="A90" s="27">
        <v>85</v>
      </c>
      <c r="B90" s="118"/>
      <c r="C90" s="118"/>
      <c r="D90" s="118"/>
      <c r="E90" s="118"/>
      <c r="F90" s="118"/>
      <c r="G90" s="128"/>
      <c r="H90" s="76" t="str">
        <f>IF(F90="", "", IF(E90="Billets de train", "", IF(E90="", "", VLOOKUP(F90,Listes!$G$37:$H$39, 2, FALSE))))</f>
        <v/>
      </c>
      <c r="I90" s="125"/>
    </row>
    <row r="91" spans="1:9" ht="20.100000000000001" customHeight="1" x14ac:dyDescent="0.25">
      <c r="A91" s="27">
        <v>86</v>
      </c>
      <c r="B91" s="118"/>
      <c r="C91" s="118"/>
      <c r="D91" s="118"/>
      <c r="E91" s="118"/>
      <c r="F91" s="118"/>
      <c r="G91" s="128"/>
      <c r="H91" s="76" t="str">
        <f>IF(F91="", "", IF(E91="Billets de train", "", IF(E91="", "", VLOOKUP(F91,Listes!$G$37:$H$39, 2, FALSE))))</f>
        <v/>
      </c>
      <c r="I91" s="125"/>
    </row>
    <row r="92" spans="1:9" ht="20.100000000000001" customHeight="1" x14ac:dyDescent="0.25">
      <c r="A92" s="27">
        <v>87</v>
      </c>
      <c r="B92" s="118"/>
      <c r="C92" s="118"/>
      <c r="D92" s="118"/>
      <c r="E92" s="118"/>
      <c r="F92" s="118"/>
      <c r="G92" s="128"/>
      <c r="H92" s="76" t="str">
        <f>IF(F92="", "", IF(E92="Billets de train", "", IF(E92="", "", VLOOKUP(F92,Listes!$G$37:$H$39, 2, FALSE))))</f>
        <v/>
      </c>
      <c r="I92" s="125"/>
    </row>
    <row r="93" spans="1:9" ht="20.100000000000001" customHeight="1" x14ac:dyDescent="0.25">
      <c r="A93" s="27">
        <v>88</v>
      </c>
      <c r="B93" s="118"/>
      <c r="C93" s="118"/>
      <c r="D93" s="118"/>
      <c r="E93" s="118"/>
      <c r="F93" s="118"/>
      <c r="G93" s="128"/>
      <c r="H93" s="76" t="str">
        <f>IF(F93="", "", IF(E93="Billets de train", "", IF(E93="", "", VLOOKUP(F93,Listes!$G$37:$H$39, 2, FALSE))))</f>
        <v/>
      </c>
      <c r="I93" s="125"/>
    </row>
    <row r="94" spans="1:9" ht="20.100000000000001" customHeight="1" x14ac:dyDescent="0.25">
      <c r="A94" s="27">
        <v>89</v>
      </c>
      <c r="B94" s="118"/>
      <c r="C94" s="118"/>
      <c r="D94" s="118"/>
      <c r="E94" s="118"/>
      <c r="F94" s="118"/>
      <c r="G94" s="128"/>
      <c r="H94" s="76" t="str">
        <f>IF(F94="", "", IF(E94="Billets de train", "", IF(E94="", "", VLOOKUP(F94,Listes!$G$37:$H$39, 2, FALSE))))</f>
        <v/>
      </c>
      <c r="I94" s="125"/>
    </row>
    <row r="95" spans="1:9" ht="20.100000000000001" customHeight="1" x14ac:dyDescent="0.25">
      <c r="A95" s="27">
        <v>90</v>
      </c>
      <c r="B95" s="118"/>
      <c r="C95" s="118"/>
      <c r="D95" s="118"/>
      <c r="E95" s="118"/>
      <c r="F95" s="118"/>
      <c r="G95" s="128"/>
      <c r="H95" s="76" t="str">
        <f>IF(F95="", "", IF(E95="Billets de train", "", IF(E95="", "", VLOOKUP(F95,Listes!$G$37:$H$39, 2, FALSE))))</f>
        <v/>
      </c>
      <c r="I95" s="125"/>
    </row>
    <row r="96" spans="1:9" ht="20.100000000000001" customHeight="1" x14ac:dyDescent="0.25">
      <c r="A96" s="27">
        <v>91</v>
      </c>
      <c r="B96" s="118"/>
      <c r="C96" s="118"/>
      <c r="D96" s="118"/>
      <c r="E96" s="118"/>
      <c r="F96" s="118"/>
      <c r="G96" s="128"/>
      <c r="H96" s="76" t="str">
        <f>IF(F96="", "", IF(E96="Billets de train", "", IF(E96="", "", VLOOKUP(F96,Listes!$G$37:$H$39, 2, FALSE))))</f>
        <v/>
      </c>
      <c r="I96" s="125"/>
    </row>
    <row r="97" spans="1:9" ht="20.100000000000001" customHeight="1" x14ac:dyDescent="0.25">
      <c r="A97" s="27">
        <v>92</v>
      </c>
      <c r="B97" s="118"/>
      <c r="C97" s="118"/>
      <c r="D97" s="118"/>
      <c r="E97" s="118"/>
      <c r="F97" s="118"/>
      <c r="G97" s="128"/>
      <c r="H97" s="76" t="str">
        <f>IF(F97="", "", IF(E97="Billets de train", "", IF(E97="", "", VLOOKUP(F97,Listes!$G$37:$H$39, 2, FALSE))))</f>
        <v/>
      </c>
      <c r="I97" s="125"/>
    </row>
    <row r="98" spans="1:9" ht="20.100000000000001" customHeight="1" x14ac:dyDescent="0.25">
      <c r="A98" s="27">
        <v>93</v>
      </c>
      <c r="B98" s="118"/>
      <c r="C98" s="118"/>
      <c r="D98" s="118"/>
      <c r="E98" s="118"/>
      <c r="F98" s="118"/>
      <c r="G98" s="128"/>
      <c r="H98" s="76" t="str">
        <f>IF(F98="", "", IF(E98="Billets de train", "", IF(E98="", "", VLOOKUP(F98,Listes!$G$37:$H$39, 2, FALSE))))</f>
        <v/>
      </c>
      <c r="I98" s="125"/>
    </row>
    <row r="99" spans="1:9" ht="20.100000000000001" customHeight="1" x14ac:dyDescent="0.25">
      <c r="A99" s="27">
        <v>94</v>
      </c>
      <c r="B99" s="118"/>
      <c r="C99" s="118"/>
      <c r="D99" s="118"/>
      <c r="E99" s="118"/>
      <c r="F99" s="118"/>
      <c r="G99" s="128"/>
      <c r="H99" s="76" t="str">
        <f>IF(F99="", "", IF(E99="Billets de train", "", IF(E99="", "", VLOOKUP(F99,Listes!$G$37:$H$39, 2, FALSE))))</f>
        <v/>
      </c>
      <c r="I99" s="125"/>
    </row>
    <row r="100" spans="1:9" ht="20.100000000000001" customHeight="1" x14ac:dyDescent="0.25">
      <c r="A100" s="27">
        <v>95</v>
      </c>
      <c r="B100" s="118"/>
      <c r="C100" s="118"/>
      <c r="D100" s="118"/>
      <c r="E100" s="118"/>
      <c r="F100" s="118"/>
      <c r="G100" s="128"/>
      <c r="H100" s="76" t="str">
        <f>IF(F100="", "", IF(E100="Billets de train", "", IF(E100="", "", VLOOKUP(F100,Listes!$G$37:$H$39, 2, FALSE))))</f>
        <v/>
      </c>
      <c r="I100" s="125"/>
    </row>
    <row r="101" spans="1:9" ht="20.100000000000001" customHeight="1" x14ac:dyDescent="0.25">
      <c r="A101" s="27">
        <v>96</v>
      </c>
      <c r="B101" s="118"/>
      <c r="C101" s="118"/>
      <c r="D101" s="118"/>
      <c r="E101" s="118"/>
      <c r="F101" s="118"/>
      <c r="G101" s="128"/>
      <c r="H101" s="76" t="str">
        <f>IF(F101="", "", IF(E101="Billets de train", "", IF(E101="", "", VLOOKUP(F101,Listes!$G$37:$H$39, 2, FALSE))))</f>
        <v/>
      </c>
      <c r="I101" s="125"/>
    </row>
    <row r="102" spans="1:9" ht="20.100000000000001" customHeight="1" x14ac:dyDescent="0.25">
      <c r="A102" s="27">
        <v>97</v>
      </c>
      <c r="B102" s="118"/>
      <c r="C102" s="118"/>
      <c r="D102" s="118"/>
      <c r="E102" s="118"/>
      <c r="F102" s="118"/>
      <c r="G102" s="128"/>
      <c r="H102" s="76" t="str">
        <f>IF(F102="", "", IF(E102="Billets de train", "", IF(E102="", "", VLOOKUP(F102,Listes!$G$37:$H$39, 2, FALSE))))</f>
        <v/>
      </c>
      <c r="I102" s="125"/>
    </row>
    <row r="103" spans="1:9" ht="20.100000000000001" customHeight="1" x14ac:dyDescent="0.25">
      <c r="A103" s="27">
        <v>98</v>
      </c>
      <c r="B103" s="118"/>
      <c r="C103" s="118"/>
      <c r="D103" s="118"/>
      <c r="E103" s="118"/>
      <c r="F103" s="118"/>
      <c r="G103" s="128"/>
      <c r="H103" s="76" t="str">
        <f>IF(F103="", "", IF(E103="Billets de train", "", IF(E103="", "", VLOOKUP(F103,Listes!$G$37:$H$39, 2, FALSE))))</f>
        <v/>
      </c>
      <c r="I103" s="125"/>
    </row>
    <row r="104" spans="1:9" ht="20.100000000000001" customHeight="1" x14ac:dyDescent="0.25">
      <c r="A104" s="27">
        <v>99</v>
      </c>
      <c r="B104" s="118"/>
      <c r="C104" s="118"/>
      <c r="D104" s="118"/>
      <c r="E104" s="118"/>
      <c r="F104" s="118"/>
      <c r="G104" s="128"/>
      <c r="H104" s="76" t="str">
        <f>IF(F104="", "", IF(E104="Billets de train", "", IF(E104="", "", VLOOKUP(F104,Listes!$G$37:$H$39, 2, FALSE))))</f>
        <v/>
      </c>
      <c r="I104" s="125"/>
    </row>
    <row r="105" spans="1:9" ht="20.100000000000001" customHeight="1" x14ac:dyDescent="0.25">
      <c r="A105" s="27">
        <v>100</v>
      </c>
      <c r="B105" s="118"/>
      <c r="C105" s="118"/>
      <c r="D105" s="118"/>
      <c r="E105" s="118"/>
      <c r="F105" s="118"/>
      <c r="G105" s="128"/>
      <c r="H105" s="76" t="str">
        <f>IF(F105="", "", IF(E105="Billets de train", "", IF(E105="", "", VLOOKUP(F105,Listes!$G$37:$H$39, 2, FALSE))))</f>
        <v/>
      </c>
      <c r="I105" s="125"/>
    </row>
    <row r="106" spans="1:9" ht="20.100000000000001" customHeight="1" x14ac:dyDescent="0.25">
      <c r="A106" s="27">
        <v>101</v>
      </c>
      <c r="B106" s="118"/>
      <c r="C106" s="118"/>
      <c r="D106" s="118"/>
      <c r="E106" s="118"/>
      <c r="F106" s="118"/>
      <c r="G106" s="128"/>
      <c r="H106" s="76" t="str">
        <f>IF(F106="", "", IF(E106="Billets de train", "", IF(E106="", "", VLOOKUP(F106,Listes!$G$37:$H$39, 2, FALSE))))</f>
        <v/>
      </c>
      <c r="I106" s="125"/>
    </row>
    <row r="107" spans="1:9" ht="20.100000000000001" customHeight="1" x14ac:dyDescent="0.25">
      <c r="A107" s="27">
        <v>102</v>
      </c>
      <c r="B107" s="118"/>
      <c r="C107" s="118"/>
      <c r="D107" s="118"/>
      <c r="E107" s="118"/>
      <c r="F107" s="118"/>
      <c r="G107" s="128"/>
      <c r="H107" s="76" t="str">
        <f>IF(F107="", "", IF(E107="Billets de train", "", IF(E107="", "", VLOOKUP(F107,Listes!$G$37:$H$39, 2, FALSE))))</f>
        <v/>
      </c>
      <c r="I107" s="125"/>
    </row>
    <row r="108" spans="1:9" ht="20.100000000000001" customHeight="1" x14ac:dyDescent="0.25">
      <c r="A108" s="27">
        <v>103</v>
      </c>
      <c r="B108" s="118"/>
      <c r="C108" s="118"/>
      <c r="D108" s="118"/>
      <c r="E108" s="118"/>
      <c r="F108" s="118"/>
      <c r="G108" s="128"/>
      <c r="H108" s="76" t="str">
        <f>IF(F108="", "", IF(E108="Billets de train", "", IF(E108="", "", VLOOKUP(F108,Listes!$G$37:$H$39, 2, FALSE))))</f>
        <v/>
      </c>
      <c r="I108" s="125"/>
    </row>
    <row r="109" spans="1:9" ht="20.100000000000001" customHeight="1" x14ac:dyDescent="0.25">
      <c r="A109" s="27">
        <v>104</v>
      </c>
      <c r="B109" s="118"/>
      <c r="C109" s="118"/>
      <c r="D109" s="118"/>
      <c r="E109" s="118"/>
      <c r="F109" s="118"/>
      <c r="G109" s="128"/>
      <c r="H109" s="76" t="str">
        <f>IF(F109="", "", IF(E109="Billets de train", "", IF(E109="", "", VLOOKUP(F109,Listes!$G$37:$H$39, 2, FALSE))))</f>
        <v/>
      </c>
      <c r="I109" s="125"/>
    </row>
    <row r="110" spans="1:9" ht="20.100000000000001" customHeight="1" x14ac:dyDescent="0.25">
      <c r="A110" s="27">
        <v>105</v>
      </c>
      <c r="B110" s="118"/>
      <c r="C110" s="118"/>
      <c r="D110" s="118"/>
      <c r="E110" s="118"/>
      <c r="F110" s="118"/>
      <c r="G110" s="128"/>
      <c r="H110" s="76" t="str">
        <f>IF(F110="", "", IF(E110="Billets de train", "", IF(E110="", "", VLOOKUP(F110,Listes!$G$37:$H$39, 2, FALSE))))</f>
        <v/>
      </c>
      <c r="I110" s="125"/>
    </row>
    <row r="111" spans="1:9" ht="20.100000000000001" customHeight="1" x14ac:dyDescent="0.25">
      <c r="A111" s="27">
        <v>106</v>
      </c>
      <c r="B111" s="118"/>
      <c r="C111" s="118"/>
      <c r="D111" s="118"/>
      <c r="E111" s="118"/>
      <c r="F111" s="118"/>
      <c r="G111" s="128"/>
      <c r="H111" s="76" t="str">
        <f>IF(F111="", "", IF(E111="Billets de train", "", IF(E111="", "", VLOOKUP(F111,Listes!$G$37:$H$39, 2, FALSE))))</f>
        <v/>
      </c>
      <c r="I111" s="125"/>
    </row>
    <row r="112" spans="1:9" ht="20.100000000000001" customHeight="1" x14ac:dyDescent="0.25">
      <c r="A112" s="27">
        <v>107</v>
      </c>
      <c r="B112" s="118"/>
      <c r="C112" s="118"/>
      <c r="D112" s="118"/>
      <c r="E112" s="118"/>
      <c r="F112" s="118"/>
      <c r="G112" s="128"/>
      <c r="H112" s="76" t="str">
        <f>IF(F112="", "", IF(E112="Billets de train", "", IF(E112="", "", VLOOKUP(F112,Listes!$G$37:$H$39, 2, FALSE))))</f>
        <v/>
      </c>
      <c r="I112" s="125"/>
    </row>
    <row r="113" spans="1:9" ht="20.100000000000001" customHeight="1" x14ac:dyDescent="0.25">
      <c r="A113" s="27">
        <v>108</v>
      </c>
      <c r="B113" s="118"/>
      <c r="C113" s="118"/>
      <c r="D113" s="118"/>
      <c r="E113" s="118"/>
      <c r="F113" s="118"/>
      <c r="G113" s="128"/>
      <c r="H113" s="76" t="str">
        <f>IF(F113="", "", IF(E113="Billets de train", "", IF(E113="", "", VLOOKUP(F113,Listes!$G$37:$H$39, 2, FALSE))))</f>
        <v/>
      </c>
      <c r="I113" s="125"/>
    </row>
    <row r="114" spans="1:9" ht="20.100000000000001" customHeight="1" x14ac:dyDescent="0.25">
      <c r="A114" s="27">
        <v>109</v>
      </c>
      <c r="B114" s="118"/>
      <c r="C114" s="118"/>
      <c r="D114" s="118"/>
      <c r="E114" s="118"/>
      <c r="F114" s="118"/>
      <c r="G114" s="128"/>
      <c r="H114" s="76" t="str">
        <f>IF(F114="", "", IF(E114="Billets de train", "", IF(E114="", "", VLOOKUP(F114,Listes!$G$37:$H$39, 2, FALSE))))</f>
        <v/>
      </c>
      <c r="I114" s="125"/>
    </row>
    <row r="115" spans="1:9" ht="20.100000000000001" customHeight="1" x14ac:dyDescent="0.25">
      <c r="A115" s="27">
        <v>110</v>
      </c>
      <c r="B115" s="118"/>
      <c r="C115" s="118"/>
      <c r="D115" s="118"/>
      <c r="E115" s="118"/>
      <c r="F115" s="118"/>
      <c r="G115" s="128"/>
      <c r="H115" s="76" t="str">
        <f>IF(F115="", "", IF(E115="Billets de train", "", IF(E115="", "", VLOOKUP(F115,Listes!$G$37:$H$39, 2, FALSE))))</f>
        <v/>
      </c>
      <c r="I115" s="125"/>
    </row>
    <row r="116" spans="1:9" ht="20.100000000000001" customHeight="1" x14ac:dyDescent="0.25">
      <c r="A116" s="27">
        <v>111</v>
      </c>
      <c r="B116" s="118"/>
      <c r="C116" s="118"/>
      <c r="D116" s="118"/>
      <c r="E116" s="118"/>
      <c r="F116" s="118"/>
      <c r="G116" s="128"/>
      <c r="H116" s="76" t="str">
        <f>IF(F116="", "", IF(E116="Billets de train", "", IF(E116="", "", VLOOKUP(F116,Listes!$G$37:$H$39, 2, FALSE))))</f>
        <v/>
      </c>
      <c r="I116" s="125"/>
    </row>
    <row r="117" spans="1:9" ht="20.100000000000001" customHeight="1" x14ac:dyDescent="0.25">
      <c r="A117" s="27">
        <v>112</v>
      </c>
      <c r="B117" s="118"/>
      <c r="C117" s="118"/>
      <c r="D117" s="118"/>
      <c r="E117" s="118"/>
      <c r="F117" s="118"/>
      <c r="G117" s="128"/>
      <c r="H117" s="76" t="str">
        <f>IF(F117="", "", IF(E117="Billets de train", "", IF(E117="", "", VLOOKUP(F117,Listes!$G$37:$H$39, 2, FALSE))))</f>
        <v/>
      </c>
      <c r="I117" s="125"/>
    </row>
    <row r="118" spans="1:9" ht="20.100000000000001" customHeight="1" x14ac:dyDescent="0.25">
      <c r="A118" s="27">
        <v>113</v>
      </c>
      <c r="B118" s="118"/>
      <c r="C118" s="118"/>
      <c r="D118" s="118"/>
      <c r="E118" s="118"/>
      <c r="F118" s="118"/>
      <c r="G118" s="128"/>
      <c r="H118" s="76" t="str">
        <f>IF(F118="", "", IF(E118="Billets de train", "", IF(E118="", "", VLOOKUP(F118,Listes!$G$37:$H$39, 2, FALSE))))</f>
        <v/>
      </c>
      <c r="I118" s="125"/>
    </row>
    <row r="119" spans="1:9" ht="20.100000000000001" customHeight="1" x14ac:dyDescent="0.25">
      <c r="A119" s="27">
        <v>114</v>
      </c>
      <c r="B119" s="118"/>
      <c r="C119" s="118"/>
      <c r="D119" s="118"/>
      <c r="E119" s="118"/>
      <c r="F119" s="118"/>
      <c r="G119" s="128"/>
      <c r="H119" s="76" t="str">
        <f>IF(F119="", "", IF(E119="Billets de train", "", IF(E119="", "", VLOOKUP(F119,Listes!$G$37:$H$39, 2, FALSE))))</f>
        <v/>
      </c>
      <c r="I119" s="125"/>
    </row>
    <row r="120" spans="1:9" ht="20.100000000000001" customHeight="1" x14ac:dyDescent="0.25">
      <c r="A120" s="27">
        <v>115</v>
      </c>
      <c r="B120" s="118"/>
      <c r="C120" s="118"/>
      <c r="D120" s="118"/>
      <c r="E120" s="118"/>
      <c r="F120" s="118"/>
      <c r="G120" s="128"/>
      <c r="H120" s="76" t="str">
        <f>IF(F120="", "", IF(E120="Billets de train", "", IF(E120="", "", VLOOKUP(F120,Listes!$G$37:$H$39, 2, FALSE))))</f>
        <v/>
      </c>
      <c r="I120" s="125"/>
    </row>
    <row r="121" spans="1:9" ht="20.100000000000001" customHeight="1" x14ac:dyDescent="0.25">
      <c r="A121" s="27">
        <v>116</v>
      </c>
      <c r="B121" s="118"/>
      <c r="C121" s="118"/>
      <c r="D121" s="118"/>
      <c r="E121" s="118"/>
      <c r="F121" s="118"/>
      <c r="G121" s="128"/>
      <c r="H121" s="76" t="str">
        <f>IF(F121="", "", IF(E121="Billets de train", "", IF(E121="", "", VLOOKUP(F121,Listes!$G$37:$H$39, 2, FALSE))))</f>
        <v/>
      </c>
      <c r="I121" s="125"/>
    </row>
    <row r="122" spans="1:9" ht="20.100000000000001" customHeight="1" x14ac:dyDescent="0.25">
      <c r="A122" s="27">
        <v>117</v>
      </c>
      <c r="B122" s="118"/>
      <c r="C122" s="118"/>
      <c r="D122" s="118"/>
      <c r="E122" s="118"/>
      <c r="F122" s="118"/>
      <c r="G122" s="128"/>
      <c r="H122" s="76" t="str">
        <f>IF(F122="", "", IF(E122="Billets de train", "", IF(E122="", "", VLOOKUP(F122,Listes!$G$37:$H$39, 2, FALSE))))</f>
        <v/>
      </c>
      <c r="I122" s="125"/>
    </row>
    <row r="123" spans="1:9" ht="20.100000000000001" customHeight="1" x14ac:dyDescent="0.25">
      <c r="A123" s="27">
        <v>118</v>
      </c>
      <c r="B123" s="118"/>
      <c r="C123" s="118"/>
      <c r="D123" s="118"/>
      <c r="E123" s="118"/>
      <c r="F123" s="118"/>
      <c r="G123" s="128"/>
      <c r="H123" s="76" t="str">
        <f>IF(F123="", "", IF(E123="Billets de train", "", IF(E123="", "", VLOOKUP(F123,Listes!$G$37:$H$39, 2, FALSE))))</f>
        <v/>
      </c>
      <c r="I123" s="125"/>
    </row>
    <row r="124" spans="1:9" ht="20.100000000000001" customHeight="1" x14ac:dyDescent="0.25">
      <c r="A124" s="27">
        <v>119</v>
      </c>
      <c r="B124" s="118"/>
      <c r="C124" s="118"/>
      <c r="D124" s="118"/>
      <c r="E124" s="118"/>
      <c r="F124" s="118"/>
      <c r="G124" s="128"/>
      <c r="H124" s="76" t="str">
        <f>IF(F124="", "", IF(E124="Billets de train", "", IF(E124="", "", VLOOKUP(F124,Listes!$G$37:$H$39, 2, FALSE))))</f>
        <v/>
      </c>
      <c r="I124" s="125"/>
    </row>
    <row r="125" spans="1:9" ht="20.100000000000001" customHeight="1" x14ac:dyDescent="0.25">
      <c r="A125" s="27">
        <v>120</v>
      </c>
      <c r="B125" s="118"/>
      <c r="C125" s="118"/>
      <c r="D125" s="118"/>
      <c r="E125" s="118"/>
      <c r="F125" s="118"/>
      <c r="G125" s="128"/>
      <c r="H125" s="76" t="str">
        <f>IF(F125="", "", IF(E125="Billets de train", "", IF(E125="", "", VLOOKUP(F125,Listes!$G$37:$H$39, 2, FALSE))))</f>
        <v/>
      </c>
      <c r="I125" s="125"/>
    </row>
    <row r="126" spans="1:9" ht="20.100000000000001" customHeight="1" x14ac:dyDescent="0.25">
      <c r="A126" s="27">
        <v>121</v>
      </c>
      <c r="B126" s="118"/>
      <c r="C126" s="118"/>
      <c r="D126" s="118"/>
      <c r="E126" s="118"/>
      <c r="F126" s="118"/>
      <c r="G126" s="128"/>
      <c r="H126" s="76" t="str">
        <f>IF(F126="", "", IF(E126="Billets de train", "", IF(E126="", "", VLOOKUP(F126,Listes!$G$37:$H$39, 2, FALSE))))</f>
        <v/>
      </c>
      <c r="I126" s="125"/>
    </row>
    <row r="127" spans="1:9" ht="20.100000000000001" customHeight="1" x14ac:dyDescent="0.25">
      <c r="A127" s="27">
        <v>122</v>
      </c>
      <c r="B127" s="118"/>
      <c r="C127" s="118"/>
      <c r="D127" s="118"/>
      <c r="E127" s="118"/>
      <c r="F127" s="118"/>
      <c r="G127" s="128"/>
      <c r="H127" s="76" t="str">
        <f>IF(F127="", "", IF(E127="Billets de train", "", IF(E127="", "", VLOOKUP(F127,Listes!$G$37:$H$39, 2, FALSE))))</f>
        <v/>
      </c>
      <c r="I127" s="125"/>
    </row>
    <row r="128" spans="1:9" ht="20.100000000000001" customHeight="1" x14ac:dyDescent="0.25">
      <c r="A128" s="27">
        <v>123</v>
      </c>
      <c r="B128" s="118"/>
      <c r="C128" s="118"/>
      <c r="D128" s="118"/>
      <c r="E128" s="118"/>
      <c r="F128" s="118"/>
      <c r="G128" s="128"/>
      <c r="H128" s="76" t="str">
        <f>IF(F128="", "", IF(E128="Billets de train", "", IF(E128="", "", VLOOKUP(F128,Listes!$G$37:$H$39, 2, FALSE))))</f>
        <v/>
      </c>
      <c r="I128" s="125"/>
    </row>
    <row r="129" spans="1:9" ht="20.100000000000001" customHeight="1" x14ac:dyDescent="0.25">
      <c r="A129" s="27">
        <v>124</v>
      </c>
      <c r="B129" s="118"/>
      <c r="C129" s="118"/>
      <c r="D129" s="118"/>
      <c r="E129" s="118"/>
      <c r="F129" s="118"/>
      <c r="G129" s="128"/>
      <c r="H129" s="76" t="str">
        <f>IF(F129="", "", IF(E129="Billets de train", "", IF(E129="", "", VLOOKUP(F129,Listes!$G$37:$H$39, 2, FALSE))))</f>
        <v/>
      </c>
      <c r="I129" s="125"/>
    </row>
    <row r="130" spans="1:9" ht="20.100000000000001" customHeight="1" x14ac:dyDescent="0.25">
      <c r="A130" s="27">
        <v>125</v>
      </c>
      <c r="B130" s="118"/>
      <c r="C130" s="118"/>
      <c r="D130" s="118"/>
      <c r="E130" s="118"/>
      <c r="F130" s="118"/>
      <c r="G130" s="128"/>
      <c r="H130" s="76" t="str">
        <f>IF(F130="", "", IF(E130="Billets de train", "", IF(E130="", "", VLOOKUP(F130,Listes!$G$37:$H$39, 2, FALSE))))</f>
        <v/>
      </c>
      <c r="I130" s="125"/>
    </row>
    <row r="131" spans="1:9" ht="20.100000000000001" customHeight="1" x14ac:dyDescent="0.25">
      <c r="A131" s="27">
        <v>126</v>
      </c>
      <c r="B131" s="118"/>
      <c r="C131" s="118"/>
      <c r="D131" s="118"/>
      <c r="E131" s="118"/>
      <c r="F131" s="118"/>
      <c r="G131" s="128"/>
      <c r="H131" s="76" t="str">
        <f>IF(F131="", "", IF(E131="Billets de train", "", IF(E131="", "", VLOOKUP(F131,Listes!$G$37:$H$39, 2, FALSE))))</f>
        <v/>
      </c>
      <c r="I131" s="125"/>
    </row>
    <row r="132" spans="1:9" ht="20.100000000000001" customHeight="1" x14ac:dyDescent="0.25">
      <c r="A132" s="27">
        <v>127</v>
      </c>
      <c r="B132" s="118"/>
      <c r="C132" s="118"/>
      <c r="D132" s="118"/>
      <c r="E132" s="118"/>
      <c r="F132" s="118"/>
      <c r="G132" s="128"/>
      <c r="H132" s="76" t="str">
        <f>IF(F132="", "", IF(E132="Billets de train", "", IF(E132="", "", VLOOKUP(F132,Listes!$G$37:$H$39, 2, FALSE))))</f>
        <v/>
      </c>
      <c r="I132" s="125"/>
    </row>
    <row r="133" spans="1:9" ht="20.100000000000001" customHeight="1" x14ac:dyDescent="0.25">
      <c r="A133" s="27">
        <v>128</v>
      </c>
      <c r="B133" s="118"/>
      <c r="C133" s="118"/>
      <c r="D133" s="118"/>
      <c r="E133" s="118"/>
      <c r="F133" s="118"/>
      <c r="G133" s="128"/>
      <c r="H133" s="76" t="str">
        <f>IF(F133="", "", IF(E133="Billets de train", "", IF(E133="", "", VLOOKUP(F133,Listes!$G$37:$H$39, 2, FALSE))))</f>
        <v/>
      </c>
      <c r="I133" s="125"/>
    </row>
    <row r="134" spans="1:9" ht="20.100000000000001" customHeight="1" x14ac:dyDescent="0.25">
      <c r="A134" s="27">
        <v>129</v>
      </c>
      <c r="B134" s="118"/>
      <c r="C134" s="118"/>
      <c r="D134" s="118"/>
      <c r="E134" s="118"/>
      <c r="F134" s="118"/>
      <c r="G134" s="128"/>
      <c r="H134" s="76" t="str">
        <f>IF(F134="", "", IF(E134="Billets de train", "", IF(E134="", "", VLOOKUP(F134,Listes!$G$37:$H$39, 2, FALSE))))</f>
        <v/>
      </c>
      <c r="I134" s="125"/>
    </row>
    <row r="135" spans="1:9" ht="20.100000000000001" customHeight="1" x14ac:dyDescent="0.25">
      <c r="A135" s="27">
        <v>130</v>
      </c>
      <c r="B135" s="118"/>
      <c r="C135" s="118"/>
      <c r="D135" s="118"/>
      <c r="E135" s="118"/>
      <c r="F135" s="118"/>
      <c r="G135" s="128"/>
      <c r="H135" s="76" t="str">
        <f>IF(F135="", "", IF(E135="Billets de train", "", IF(E135="", "", VLOOKUP(F135,Listes!$G$37:$H$39, 2, FALSE))))</f>
        <v/>
      </c>
      <c r="I135" s="125"/>
    </row>
    <row r="136" spans="1:9" ht="20.100000000000001" customHeight="1" x14ac:dyDescent="0.25">
      <c r="A136" s="27">
        <v>131</v>
      </c>
      <c r="B136" s="118"/>
      <c r="C136" s="118"/>
      <c r="D136" s="118"/>
      <c r="E136" s="118"/>
      <c r="F136" s="118"/>
      <c r="G136" s="128"/>
      <c r="H136" s="76" t="str">
        <f>IF(F136="", "", IF(E136="Billets de train", "", IF(E136="", "", VLOOKUP(F136,Listes!$G$37:$H$39, 2, FALSE))))</f>
        <v/>
      </c>
      <c r="I136" s="125"/>
    </row>
    <row r="137" spans="1:9" ht="20.100000000000001" customHeight="1" x14ac:dyDescent="0.25">
      <c r="A137" s="27">
        <v>132</v>
      </c>
      <c r="B137" s="118"/>
      <c r="C137" s="118"/>
      <c r="D137" s="118"/>
      <c r="E137" s="118"/>
      <c r="F137" s="118"/>
      <c r="G137" s="128"/>
      <c r="H137" s="76" t="str">
        <f>IF(F137="", "", IF(E137="Billets de train", "", IF(E137="", "", VLOOKUP(F137,Listes!$G$37:$H$39, 2, FALSE))))</f>
        <v/>
      </c>
      <c r="I137" s="125"/>
    </row>
    <row r="138" spans="1:9" ht="20.100000000000001" customHeight="1" x14ac:dyDescent="0.25">
      <c r="A138" s="27">
        <v>133</v>
      </c>
      <c r="B138" s="118"/>
      <c r="C138" s="118"/>
      <c r="D138" s="118"/>
      <c r="E138" s="118"/>
      <c r="F138" s="118"/>
      <c r="G138" s="128"/>
      <c r="H138" s="76" t="str">
        <f>IF(F138="", "", IF(E138="Billets de train", "", IF(E138="", "", VLOOKUP(F138,Listes!$G$37:$H$39, 2, FALSE))))</f>
        <v/>
      </c>
      <c r="I138" s="125"/>
    </row>
    <row r="139" spans="1:9" ht="20.100000000000001" customHeight="1" x14ac:dyDescent="0.25">
      <c r="A139" s="27">
        <v>134</v>
      </c>
      <c r="B139" s="118"/>
      <c r="C139" s="118"/>
      <c r="D139" s="118"/>
      <c r="E139" s="118"/>
      <c r="F139" s="118"/>
      <c r="G139" s="128"/>
      <c r="H139" s="76" t="str">
        <f>IF(F139="", "", IF(E139="Billets de train", "", IF(E139="", "", VLOOKUP(F139,Listes!$G$37:$H$39, 2, FALSE))))</f>
        <v/>
      </c>
      <c r="I139" s="125"/>
    </row>
    <row r="140" spans="1:9" ht="20.100000000000001" customHeight="1" x14ac:dyDescent="0.25">
      <c r="A140" s="27">
        <v>135</v>
      </c>
      <c r="B140" s="118"/>
      <c r="C140" s="118"/>
      <c r="D140" s="118"/>
      <c r="E140" s="118"/>
      <c r="F140" s="118"/>
      <c r="G140" s="128"/>
      <c r="H140" s="76" t="str">
        <f>IF(F140="", "", IF(E140="Billets de train", "", IF(E140="", "", VLOOKUP(F140,Listes!$G$37:$H$39, 2, FALSE))))</f>
        <v/>
      </c>
      <c r="I140" s="125"/>
    </row>
    <row r="141" spans="1:9" ht="20.100000000000001" customHeight="1" x14ac:dyDescent="0.25">
      <c r="A141" s="27">
        <v>136</v>
      </c>
      <c r="B141" s="118"/>
      <c r="C141" s="118"/>
      <c r="D141" s="118"/>
      <c r="E141" s="118"/>
      <c r="F141" s="118"/>
      <c r="G141" s="128"/>
      <c r="H141" s="76" t="str">
        <f>IF(F141="", "", IF(E141="Billets de train", "", IF(E141="", "", VLOOKUP(F141,Listes!$G$37:$H$39, 2, FALSE))))</f>
        <v/>
      </c>
      <c r="I141" s="125"/>
    </row>
    <row r="142" spans="1:9" ht="20.100000000000001" customHeight="1" x14ac:dyDescent="0.25">
      <c r="A142" s="27">
        <v>137</v>
      </c>
      <c r="B142" s="118"/>
      <c r="C142" s="118"/>
      <c r="D142" s="118"/>
      <c r="E142" s="118"/>
      <c r="F142" s="118"/>
      <c r="G142" s="128"/>
      <c r="H142" s="76" t="str">
        <f>IF(F142="", "", IF(E142="Billets de train", "", IF(E142="", "", VLOOKUP(F142,Listes!$G$37:$H$39, 2, FALSE))))</f>
        <v/>
      </c>
      <c r="I142" s="125"/>
    </row>
    <row r="143" spans="1:9" ht="20.100000000000001" customHeight="1" x14ac:dyDescent="0.25">
      <c r="A143" s="27">
        <v>138</v>
      </c>
      <c r="B143" s="118"/>
      <c r="C143" s="118"/>
      <c r="D143" s="118"/>
      <c r="E143" s="118"/>
      <c r="F143" s="118"/>
      <c r="G143" s="128"/>
      <c r="H143" s="76" t="str">
        <f>IF(F143="", "", IF(E143="Billets de train", "", IF(E143="", "", VLOOKUP(F143,Listes!$G$37:$H$39, 2, FALSE))))</f>
        <v/>
      </c>
      <c r="I143" s="125"/>
    </row>
    <row r="144" spans="1:9" ht="20.100000000000001" customHeight="1" x14ac:dyDescent="0.25">
      <c r="A144" s="27">
        <v>139</v>
      </c>
      <c r="B144" s="118"/>
      <c r="C144" s="118"/>
      <c r="D144" s="118"/>
      <c r="E144" s="118"/>
      <c r="F144" s="118"/>
      <c r="G144" s="128"/>
      <c r="H144" s="76" t="str">
        <f>IF(F144="", "", IF(E144="Billets de train", "", IF(E144="", "", VLOOKUP(F144,Listes!$G$37:$H$39, 2, FALSE))))</f>
        <v/>
      </c>
      <c r="I144" s="125"/>
    </row>
    <row r="145" spans="1:9" ht="20.100000000000001" customHeight="1" x14ac:dyDescent="0.25">
      <c r="A145" s="27">
        <v>140</v>
      </c>
      <c r="B145" s="118"/>
      <c r="C145" s="118"/>
      <c r="D145" s="118"/>
      <c r="E145" s="118"/>
      <c r="F145" s="118"/>
      <c r="G145" s="128"/>
      <c r="H145" s="76" t="str">
        <f>IF(F145="", "", IF(E145="Billets de train", "", IF(E145="", "", VLOOKUP(F145,Listes!$G$37:$H$39, 2, FALSE))))</f>
        <v/>
      </c>
      <c r="I145" s="125"/>
    </row>
    <row r="146" spans="1:9" ht="20.100000000000001" customHeight="1" x14ac:dyDescent="0.25">
      <c r="A146" s="27">
        <v>141</v>
      </c>
      <c r="B146" s="118"/>
      <c r="C146" s="118"/>
      <c r="D146" s="118"/>
      <c r="E146" s="118"/>
      <c r="F146" s="118"/>
      <c r="G146" s="128"/>
      <c r="H146" s="76" t="str">
        <f>IF(F146="", "", IF(E146="Billets de train", "", IF(E146="", "", VLOOKUP(F146,Listes!$G$37:$H$39, 2, FALSE))))</f>
        <v/>
      </c>
      <c r="I146" s="125"/>
    </row>
    <row r="147" spans="1:9" ht="20.100000000000001" customHeight="1" x14ac:dyDescent="0.25">
      <c r="A147" s="27">
        <v>142</v>
      </c>
      <c r="B147" s="118"/>
      <c r="C147" s="118"/>
      <c r="D147" s="118"/>
      <c r="E147" s="118"/>
      <c r="F147" s="118"/>
      <c r="G147" s="128"/>
      <c r="H147" s="76" t="str">
        <f>IF(F147="", "", IF(E147="Billets de train", "", IF(E147="", "", VLOOKUP(F147,Listes!$G$37:$H$39, 2, FALSE))))</f>
        <v/>
      </c>
      <c r="I147" s="125"/>
    </row>
    <row r="148" spans="1:9" ht="20.100000000000001" customHeight="1" x14ac:dyDescent="0.25">
      <c r="A148" s="27">
        <v>143</v>
      </c>
      <c r="B148" s="118"/>
      <c r="C148" s="118"/>
      <c r="D148" s="118"/>
      <c r="E148" s="118"/>
      <c r="F148" s="118"/>
      <c r="G148" s="128"/>
      <c r="H148" s="76" t="str">
        <f>IF(F148="", "", IF(E148="Billets de train", "", IF(E148="", "", VLOOKUP(F148,Listes!$G$37:$H$39, 2, FALSE))))</f>
        <v/>
      </c>
      <c r="I148" s="125"/>
    </row>
    <row r="149" spans="1:9" ht="20.100000000000001" customHeight="1" x14ac:dyDescent="0.25">
      <c r="A149" s="27">
        <v>144</v>
      </c>
      <c r="B149" s="118"/>
      <c r="C149" s="118"/>
      <c r="D149" s="118"/>
      <c r="E149" s="118"/>
      <c r="F149" s="118"/>
      <c r="G149" s="128"/>
      <c r="H149" s="76" t="str">
        <f>IF(F149="", "", IF(E149="Billets de train", "", IF(E149="", "", VLOOKUP(F149,Listes!$G$37:$H$39, 2, FALSE))))</f>
        <v/>
      </c>
      <c r="I149" s="125"/>
    </row>
    <row r="150" spans="1:9" ht="20.100000000000001" customHeight="1" x14ac:dyDescent="0.25">
      <c r="A150" s="27">
        <v>145</v>
      </c>
      <c r="B150" s="118"/>
      <c r="C150" s="118"/>
      <c r="D150" s="118"/>
      <c r="E150" s="118"/>
      <c r="F150" s="118"/>
      <c r="G150" s="128"/>
      <c r="H150" s="76" t="str">
        <f>IF(F150="", "", IF(E150="Billets de train", "", IF(E150="", "", VLOOKUP(F150,Listes!$G$37:$H$39, 2, FALSE))))</f>
        <v/>
      </c>
      <c r="I150" s="125"/>
    </row>
    <row r="151" spans="1:9" ht="20.100000000000001" customHeight="1" x14ac:dyDescent="0.25">
      <c r="A151" s="27">
        <v>146</v>
      </c>
      <c r="B151" s="118"/>
      <c r="C151" s="118"/>
      <c r="D151" s="118"/>
      <c r="E151" s="118"/>
      <c r="F151" s="118"/>
      <c r="G151" s="128"/>
      <c r="H151" s="76" t="str">
        <f>IF(F151="", "", IF(E151="Billets de train", "", IF(E151="", "", VLOOKUP(F151,Listes!$G$37:$H$39, 2, FALSE))))</f>
        <v/>
      </c>
      <c r="I151" s="125"/>
    </row>
    <row r="152" spans="1:9" ht="20.100000000000001" customHeight="1" x14ac:dyDescent="0.25">
      <c r="A152" s="27">
        <v>147</v>
      </c>
      <c r="B152" s="118"/>
      <c r="C152" s="118"/>
      <c r="D152" s="118"/>
      <c r="E152" s="118"/>
      <c r="F152" s="118"/>
      <c r="G152" s="128"/>
      <c r="H152" s="76" t="str">
        <f>IF(F152="", "", IF(E152="Billets de train", "", IF(E152="", "", VLOOKUP(F152,Listes!$G$37:$H$39, 2, FALSE))))</f>
        <v/>
      </c>
      <c r="I152" s="125"/>
    </row>
    <row r="153" spans="1:9" ht="20.100000000000001" customHeight="1" x14ac:dyDescent="0.25">
      <c r="A153" s="27">
        <v>148</v>
      </c>
      <c r="B153" s="118"/>
      <c r="C153" s="118"/>
      <c r="D153" s="118"/>
      <c r="E153" s="118"/>
      <c r="F153" s="118"/>
      <c r="G153" s="128"/>
      <c r="H153" s="76" t="str">
        <f>IF(F153="", "", IF(E153="Billets de train", "", IF(E153="", "", VLOOKUP(F153,Listes!$G$37:$H$39, 2, FALSE))))</f>
        <v/>
      </c>
      <c r="I153" s="125"/>
    </row>
    <row r="154" spans="1:9" ht="20.100000000000001" customHeight="1" x14ac:dyDescent="0.25">
      <c r="A154" s="27">
        <v>149</v>
      </c>
      <c r="B154" s="118"/>
      <c r="C154" s="118"/>
      <c r="D154" s="118"/>
      <c r="E154" s="118"/>
      <c r="F154" s="118"/>
      <c r="G154" s="128"/>
      <c r="H154" s="76" t="str">
        <f>IF(F154="", "", IF(E154="Billets de train", "", IF(E154="", "", VLOOKUP(F154,Listes!$G$37:$H$39, 2, FALSE))))</f>
        <v/>
      </c>
      <c r="I154" s="125"/>
    </row>
    <row r="155" spans="1:9" ht="20.100000000000001" customHeight="1" x14ac:dyDescent="0.25">
      <c r="A155" s="27">
        <v>150</v>
      </c>
      <c r="B155" s="118"/>
      <c r="C155" s="118"/>
      <c r="D155" s="118"/>
      <c r="E155" s="118"/>
      <c r="F155" s="118"/>
      <c r="G155" s="128"/>
      <c r="H155" s="76" t="str">
        <f>IF(F155="", "", IF(E155="Billets de train", "", IF(E155="", "", VLOOKUP(F155,Listes!$G$37:$H$39, 2, FALSE))))</f>
        <v/>
      </c>
      <c r="I155" s="125"/>
    </row>
    <row r="156" spans="1:9" ht="20.100000000000001" customHeight="1" x14ac:dyDescent="0.25">
      <c r="A156" s="27">
        <v>151</v>
      </c>
      <c r="B156" s="118"/>
      <c r="C156" s="118"/>
      <c r="D156" s="118"/>
      <c r="E156" s="118"/>
      <c r="F156" s="118"/>
      <c r="G156" s="128"/>
      <c r="H156" s="76" t="str">
        <f>IF(F156="", "", IF(E156="Billets de train", "", IF(E156="", "", VLOOKUP(F156,Listes!$G$37:$H$39, 2, FALSE))))</f>
        <v/>
      </c>
      <c r="I156" s="125"/>
    </row>
    <row r="157" spans="1:9" ht="20.100000000000001" customHeight="1" x14ac:dyDescent="0.25">
      <c r="A157" s="27">
        <v>152</v>
      </c>
      <c r="B157" s="118"/>
      <c r="C157" s="118"/>
      <c r="D157" s="118"/>
      <c r="E157" s="118"/>
      <c r="F157" s="118"/>
      <c r="G157" s="128"/>
      <c r="H157" s="76" t="str">
        <f>IF(F157="", "", IF(E157="Billets de train", "", IF(E157="", "", VLOOKUP(F157,Listes!$G$37:$H$39, 2, FALSE))))</f>
        <v/>
      </c>
      <c r="I157" s="125"/>
    </row>
    <row r="158" spans="1:9" ht="20.100000000000001" customHeight="1" x14ac:dyDescent="0.25">
      <c r="A158" s="27">
        <v>153</v>
      </c>
      <c r="B158" s="118"/>
      <c r="C158" s="118"/>
      <c r="D158" s="118"/>
      <c r="E158" s="118"/>
      <c r="F158" s="118"/>
      <c r="G158" s="128"/>
      <c r="H158" s="76" t="str">
        <f>IF(F158="", "", IF(E158="Billets de train", "", IF(E158="", "", VLOOKUP(F158,Listes!$G$37:$H$39, 2, FALSE))))</f>
        <v/>
      </c>
      <c r="I158" s="125"/>
    </row>
    <row r="159" spans="1:9" ht="20.100000000000001" customHeight="1" x14ac:dyDescent="0.25">
      <c r="A159" s="27">
        <v>154</v>
      </c>
      <c r="B159" s="118"/>
      <c r="C159" s="118"/>
      <c r="D159" s="118"/>
      <c r="E159" s="118"/>
      <c r="F159" s="118"/>
      <c r="G159" s="128"/>
      <c r="H159" s="76" t="str">
        <f>IF(F159="", "", IF(E159="Billets de train", "", IF(E159="", "", VLOOKUP(F159,Listes!$G$37:$H$39, 2, FALSE))))</f>
        <v/>
      </c>
      <c r="I159" s="125"/>
    </row>
    <row r="160" spans="1:9" ht="20.100000000000001" customHeight="1" x14ac:dyDescent="0.25">
      <c r="A160" s="27">
        <v>155</v>
      </c>
      <c r="B160" s="118"/>
      <c r="C160" s="118"/>
      <c r="D160" s="118"/>
      <c r="E160" s="118"/>
      <c r="F160" s="118"/>
      <c r="G160" s="128"/>
      <c r="H160" s="76" t="str">
        <f>IF(F160="", "", IF(E160="Billets de train", "", IF(E160="", "", VLOOKUP(F160,Listes!$G$37:$H$39, 2, FALSE))))</f>
        <v/>
      </c>
      <c r="I160" s="125"/>
    </row>
    <row r="161" spans="1:9" ht="20.100000000000001" customHeight="1" x14ac:dyDescent="0.25">
      <c r="A161" s="27">
        <v>156</v>
      </c>
      <c r="B161" s="118"/>
      <c r="C161" s="118"/>
      <c r="D161" s="118"/>
      <c r="E161" s="118"/>
      <c r="F161" s="118"/>
      <c r="G161" s="128"/>
      <c r="H161" s="76" t="str">
        <f>IF(F161="", "", IF(E161="Billets de train", "", IF(E161="", "", VLOOKUP(F161,Listes!$G$37:$H$39, 2, FALSE))))</f>
        <v/>
      </c>
      <c r="I161" s="125"/>
    </row>
    <row r="162" spans="1:9" ht="20.100000000000001" customHeight="1" x14ac:dyDescent="0.25">
      <c r="A162" s="27">
        <v>157</v>
      </c>
      <c r="B162" s="118"/>
      <c r="C162" s="118"/>
      <c r="D162" s="118"/>
      <c r="E162" s="118"/>
      <c r="F162" s="118"/>
      <c r="G162" s="128"/>
      <c r="H162" s="76" t="str">
        <f>IF(F162="", "", IF(E162="Billets de train", "", IF(E162="", "", VLOOKUP(F162,Listes!$G$37:$H$39, 2, FALSE))))</f>
        <v/>
      </c>
      <c r="I162" s="125"/>
    </row>
    <row r="163" spans="1:9" ht="20.100000000000001" customHeight="1" x14ac:dyDescent="0.25">
      <c r="A163" s="27">
        <v>158</v>
      </c>
      <c r="B163" s="118"/>
      <c r="C163" s="118"/>
      <c r="D163" s="118"/>
      <c r="E163" s="118"/>
      <c r="F163" s="118"/>
      <c r="G163" s="128"/>
      <c r="H163" s="76" t="str">
        <f>IF(F163="", "", IF(E163="Billets de train", "", IF(E163="", "", VLOOKUP(F163,Listes!$G$37:$H$39, 2, FALSE))))</f>
        <v/>
      </c>
      <c r="I163" s="125"/>
    </row>
    <row r="164" spans="1:9" ht="20.100000000000001" customHeight="1" x14ac:dyDescent="0.25">
      <c r="A164" s="27">
        <v>159</v>
      </c>
      <c r="B164" s="118"/>
      <c r="C164" s="118"/>
      <c r="D164" s="118"/>
      <c r="E164" s="118"/>
      <c r="F164" s="118"/>
      <c r="G164" s="128"/>
      <c r="H164" s="76" t="str">
        <f>IF(F164="", "", IF(E164="Billets de train", "", IF(E164="", "", VLOOKUP(F164,Listes!$G$37:$H$39, 2, FALSE))))</f>
        <v/>
      </c>
      <c r="I164" s="125"/>
    </row>
    <row r="165" spans="1:9" ht="20.100000000000001" customHeight="1" x14ac:dyDescent="0.25">
      <c r="A165" s="27">
        <v>160</v>
      </c>
      <c r="B165" s="118"/>
      <c r="C165" s="118"/>
      <c r="D165" s="118"/>
      <c r="E165" s="118"/>
      <c r="F165" s="118"/>
      <c r="G165" s="128"/>
      <c r="H165" s="76" t="str">
        <f>IF(F165="", "", IF(E165="Billets de train", "", IF(E165="", "", VLOOKUP(F165,Listes!$G$37:$H$39, 2, FALSE))))</f>
        <v/>
      </c>
      <c r="I165" s="125"/>
    </row>
    <row r="166" spans="1:9" ht="20.100000000000001" customHeight="1" x14ac:dyDescent="0.25">
      <c r="A166" s="27">
        <v>161</v>
      </c>
      <c r="B166" s="118"/>
      <c r="C166" s="118"/>
      <c r="D166" s="118"/>
      <c r="E166" s="118"/>
      <c r="F166" s="118"/>
      <c r="G166" s="128"/>
      <c r="H166" s="76" t="str">
        <f>IF(F166="", "", IF(E166="Billets de train", "", IF(E166="", "", VLOOKUP(F166,Listes!$G$37:$H$39, 2, FALSE))))</f>
        <v/>
      </c>
      <c r="I166" s="125"/>
    </row>
    <row r="167" spans="1:9" ht="20.100000000000001" customHeight="1" x14ac:dyDescent="0.25">
      <c r="A167" s="27">
        <v>162</v>
      </c>
      <c r="B167" s="118"/>
      <c r="C167" s="118"/>
      <c r="D167" s="118"/>
      <c r="E167" s="118"/>
      <c r="F167" s="118"/>
      <c r="G167" s="128"/>
      <c r="H167" s="76" t="str">
        <f>IF(F167="", "", IF(E167="Billets de train", "", IF(E167="", "", VLOOKUP(F167,Listes!$G$37:$H$39, 2, FALSE))))</f>
        <v/>
      </c>
      <c r="I167" s="125"/>
    </row>
    <row r="168" spans="1:9" ht="20.100000000000001" customHeight="1" x14ac:dyDescent="0.25">
      <c r="A168" s="27">
        <v>163</v>
      </c>
      <c r="B168" s="118"/>
      <c r="C168" s="118"/>
      <c r="D168" s="118"/>
      <c r="E168" s="118"/>
      <c r="F168" s="118"/>
      <c r="G168" s="128"/>
      <c r="H168" s="76" t="str">
        <f>IF(F168="", "", IF(E168="Billets de train", "", IF(E168="", "", VLOOKUP(F168,Listes!$G$37:$H$39, 2, FALSE))))</f>
        <v/>
      </c>
      <c r="I168" s="125"/>
    </row>
    <row r="169" spans="1:9" ht="20.100000000000001" customHeight="1" x14ac:dyDescent="0.25">
      <c r="A169" s="27">
        <v>164</v>
      </c>
      <c r="B169" s="118"/>
      <c r="C169" s="118"/>
      <c r="D169" s="118"/>
      <c r="E169" s="118"/>
      <c r="F169" s="118"/>
      <c r="G169" s="128"/>
      <c r="H169" s="76" t="str">
        <f>IF(F169="", "", IF(E169="Billets de train", "", IF(E169="", "", VLOOKUP(F169,Listes!$G$37:$H$39, 2, FALSE))))</f>
        <v/>
      </c>
      <c r="I169" s="125"/>
    </row>
    <row r="170" spans="1:9" ht="20.100000000000001" customHeight="1" x14ac:dyDescent="0.25">
      <c r="A170" s="27">
        <v>165</v>
      </c>
      <c r="B170" s="118"/>
      <c r="C170" s="118"/>
      <c r="D170" s="118"/>
      <c r="E170" s="118"/>
      <c r="F170" s="118"/>
      <c r="G170" s="128"/>
      <c r="H170" s="76" t="str">
        <f>IF(F170="", "", IF(E170="Billets de train", "", IF(E170="", "", VLOOKUP(F170,Listes!$G$37:$H$39, 2, FALSE))))</f>
        <v/>
      </c>
      <c r="I170" s="125"/>
    </row>
    <row r="171" spans="1:9" ht="20.100000000000001" customHeight="1" x14ac:dyDescent="0.25">
      <c r="A171" s="27">
        <v>166</v>
      </c>
      <c r="B171" s="118"/>
      <c r="C171" s="118"/>
      <c r="D171" s="118"/>
      <c r="E171" s="118"/>
      <c r="F171" s="118"/>
      <c r="G171" s="128"/>
      <c r="H171" s="76" t="str">
        <f>IF(F171="", "", IF(E171="Billets de train", "", IF(E171="", "", VLOOKUP(F171,Listes!$G$37:$H$39, 2, FALSE))))</f>
        <v/>
      </c>
      <c r="I171" s="125"/>
    </row>
    <row r="172" spans="1:9" ht="20.100000000000001" customHeight="1" x14ac:dyDescent="0.25">
      <c r="A172" s="27">
        <v>167</v>
      </c>
      <c r="B172" s="118"/>
      <c r="C172" s="118"/>
      <c r="D172" s="118"/>
      <c r="E172" s="118"/>
      <c r="F172" s="118"/>
      <c r="G172" s="128"/>
      <c r="H172" s="76" t="str">
        <f>IF(F172="", "", IF(E172="Billets de train", "", IF(E172="", "", VLOOKUP(F172,Listes!$G$37:$H$39, 2, FALSE))))</f>
        <v/>
      </c>
      <c r="I172" s="125"/>
    </row>
    <row r="173" spans="1:9" ht="20.100000000000001" customHeight="1" x14ac:dyDescent="0.25">
      <c r="A173" s="27">
        <v>168</v>
      </c>
      <c r="B173" s="118"/>
      <c r="C173" s="118"/>
      <c r="D173" s="118"/>
      <c r="E173" s="118"/>
      <c r="F173" s="118"/>
      <c r="G173" s="128"/>
      <c r="H173" s="76" t="str">
        <f>IF(F173="", "", IF(E173="Billets de train", "", IF(E173="", "", VLOOKUP(F173,Listes!$G$37:$H$39, 2, FALSE))))</f>
        <v/>
      </c>
      <c r="I173" s="125"/>
    </row>
    <row r="174" spans="1:9" ht="20.100000000000001" customHeight="1" x14ac:dyDescent="0.25">
      <c r="A174" s="27">
        <v>169</v>
      </c>
      <c r="B174" s="118"/>
      <c r="C174" s="118"/>
      <c r="D174" s="118"/>
      <c r="E174" s="118"/>
      <c r="F174" s="118"/>
      <c r="G174" s="128"/>
      <c r="H174" s="76" t="str">
        <f>IF(F174="", "", IF(E174="Billets de train", "", IF(E174="", "", VLOOKUP(F174,Listes!$G$37:$H$39, 2, FALSE))))</f>
        <v/>
      </c>
      <c r="I174" s="125"/>
    </row>
    <row r="175" spans="1:9" ht="20.100000000000001" customHeight="1" x14ac:dyDescent="0.25">
      <c r="A175" s="27">
        <v>170</v>
      </c>
      <c r="B175" s="118"/>
      <c r="C175" s="118"/>
      <c r="D175" s="118"/>
      <c r="E175" s="118"/>
      <c r="F175" s="118"/>
      <c r="G175" s="128"/>
      <c r="H175" s="76" t="str">
        <f>IF(F175="", "", IF(E175="Billets de train", "", IF(E175="", "", VLOOKUP(F175,Listes!$G$37:$H$39, 2, FALSE))))</f>
        <v/>
      </c>
      <c r="I175" s="125"/>
    </row>
    <row r="176" spans="1:9" ht="20.100000000000001" customHeight="1" x14ac:dyDescent="0.25">
      <c r="A176" s="27">
        <v>171</v>
      </c>
      <c r="B176" s="118"/>
      <c r="C176" s="118"/>
      <c r="D176" s="118"/>
      <c r="E176" s="118"/>
      <c r="F176" s="118"/>
      <c r="G176" s="128"/>
      <c r="H176" s="76" t="str">
        <f>IF(F176="", "", IF(E176="Billets de train", "", IF(E176="", "", VLOOKUP(F176,Listes!$G$37:$H$39, 2, FALSE))))</f>
        <v/>
      </c>
      <c r="I176" s="125"/>
    </row>
    <row r="177" spans="1:9" ht="20.100000000000001" customHeight="1" x14ac:dyDescent="0.25">
      <c r="A177" s="27">
        <v>172</v>
      </c>
      <c r="B177" s="118"/>
      <c r="C177" s="118"/>
      <c r="D177" s="118"/>
      <c r="E177" s="118"/>
      <c r="F177" s="118"/>
      <c r="G177" s="128"/>
      <c r="H177" s="76" t="str">
        <f>IF(F177="", "", IF(E177="Billets de train", "", IF(E177="", "", VLOOKUP(F177,Listes!$G$37:$H$39, 2, FALSE))))</f>
        <v/>
      </c>
      <c r="I177" s="125"/>
    </row>
    <row r="178" spans="1:9" ht="20.100000000000001" customHeight="1" x14ac:dyDescent="0.25">
      <c r="A178" s="27">
        <v>173</v>
      </c>
      <c r="B178" s="118"/>
      <c r="C178" s="118"/>
      <c r="D178" s="118"/>
      <c r="E178" s="118"/>
      <c r="F178" s="118"/>
      <c r="G178" s="128"/>
      <c r="H178" s="76" t="str">
        <f>IF(F178="", "", IF(E178="Billets de train", "", IF(E178="", "", VLOOKUP(F178,Listes!$G$37:$H$39, 2, FALSE))))</f>
        <v/>
      </c>
      <c r="I178" s="125"/>
    </row>
    <row r="179" spans="1:9" ht="20.100000000000001" customHeight="1" x14ac:dyDescent="0.25">
      <c r="A179" s="27">
        <v>174</v>
      </c>
      <c r="B179" s="118"/>
      <c r="C179" s="118"/>
      <c r="D179" s="118"/>
      <c r="E179" s="118"/>
      <c r="F179" s="118"/>
      <c r="G179" s="128"/>
      <c r="H179" s="76" t="str">
        <f>IF(F179="", "", IF(E179="Billets de train", "", IF(E179="", "", VLOOKUP(F179,Listes!$G$37:$H$39, 2, FALSE))))</f>
        <v/>
      </c>
      <c r="I179" s="125"/>
    </row>
    <row r="180" spans="1:9" ht="20.100000000000001" customHeight="1" x14ac:dyDescent="0.25">
      <c r="A180" s="27">
        <v>175</v>
      </c>
      <c r="B180" s="118"/>
      <c r="C180" s="118"/>
      <c r="D180" s="118"/>
      <c r="E180" s="118"/>
      <c r="F180" s="118"/>
      <c r="G180" s="128"/>
      <c r="H180" s="76" t="str">
        <f>IF(F180="", "", IF(E180="Billets de train", "", IF(E180="", "", VLOOKUP(F180,Listes!$G$37:$H$39, 2, FALSE))))</f>
        <v/>
      </c>
      <c r="I180" s="125"/>
    </row>
    <row r="181" spans="1:9" ht="20.100000000000001" customHeight="1" x14ac:dyDescent="0.25">
      <c r="A181" s="27">
        <v>176</v>
      </c>
      <c r="B181" s="118"/>
      <c r="C181" s="118"/>
      <c r="D181" s="118"/>
      <c r="E181" s="118"/>
      <c r="F181" s="118"/>
      <c r="G181" s="128"/>
      <c r="H181" s="76" t="str">
        <f>IF(F181="", "", IF(E181="Billets de train", "", IF(E181="", "", VLOOKUP(F181,Listes!$G$37:$H$39, 2, FALSE))))</f>
        <v/>
      </c>
      <c r="I181" s="125"/>
    </row>
    <row r="182" spans="1:9" ht="20.100000000000001" customHeight="1" x14ac:dyDescent="0.25">
      <c r="A182" s="27">
        <v>177</v>
      </c>
      <c r="B182" s="118"/>
      <c r="C182" s="118"/>
      <c r="D182" s="118"/>
      <c r="E182" s="118"/>
      <c r="F182" s="118"/>
      <c r="G182" s="128"/>
      <c r="H182" s="76" t="str">
        <f>IF(F182="", "", IF(E182="Billets de train", "", IF(E182="", "", VLOOKUP(F182,Listes!$G$37:$H$39, 2, FALSE))))</f>
        <v/>
      </c>
      <c r="I182" s="125"/>
    </row>
    <row r="183" spans="1:9" ht="20.100000000000001" customHeight="1" x14ac:dyDescent="0.25">
      <c r="A183" s="27">
        <v>178</v>
      </c>
      <c r="B183" s="118"/>
      <c r="C183" s="118"/>
      <c r="D183" s="118"/>
      <c r="E183" s="118"/>
      <c r="F183" s="118"/>
      <c r="G183" s="128"/>
      <c r="H183" s="76" t="str">
        <f>IF(F183="", "", IF(E183="Billets de train", "", IF(E183="", "", VLOOKUP(F183,Listes!$G$37:$H$39, 2, FALSE))))</f>
        <v/>
      </c>
      <c r="I183" s="125"/>
    </row>
    <row r="184" spans="1:9" ht="20.100000000000001" customHeight="1" x14ac:dyDescent="0.25">
      <c r="A184" s="27">
        <v>179</v>
      </c>
      <c r="B184" s="118"/>
      <c r="C184" s="118"/>
      <c r="D184" s="118"/>
      <c r="E184" s="118"/>
      <c r="F184" s="118"/>
      <c r="G184" s="128"/>
      <c r="H184" s="76" t="str">
        <f>IF(F184="", "", IF(E184="Billets de train", "", IF(E184="", "", VLOOKUP(F184,Listes!$G$37:$H$39, 2, FALSE))))</f>
        <v/>
      </c>
      <c r="I184" s="125"/>
    </row>
    <row r="185" spans="1:9" ht="20.100000000000001" customHeight="1" x14ac:dyDescent="0.25">
      <c r="A185" s="27">
        <v>180</v>
      </c>
      <c r="B185" s="118"/>
      <c r="C185" s="118"/>
      <c r="D185" s="118"/>
      <c r="E185" s="118"/>
      <c r="F185" s="118"/>
      <c r="G185" s="128"/>
      <c r="H185" s="76" t="str">
        <f>IF(F185="", "", IF(E185="Billets de train", "", IF(E185="", "", VLOOKUP(F185,Listes!$G$37:$H$39, 2, FALSE))))</f>
        <v/>
      </c>
      <c r="I185" s="125"/>
    </row>
    <row r="186" spans="1:9" ht="20.100000000000001" customHeight="1" x14ac:dyDescent="0.25">
      <c r="A186" s="27">
        <v>181</v>
      </c>
      <c r="B186" s="118"/>
      <c r="C186" s="118"/>
      <c r="D186" s="118"/>
      <c r="E186" s="118"/>
      <c r="F186" s="118"/>
      <c r="G186" s="128"/>
      <c r="H186" s="76" t="str">
        <f>IF(F186="", "", IF(E186="Billets de train", "", IF(E186="", "", VLOOKUP(F186,Listes!$G$37:$H$39, 2, FALSE))))</f>
        <v/>
      </c>
      <c r="I186" s="125"/>
    </row>
    <row r="187" spans="1:9" ht="20.100000000000001" customHeight="1" x14ac:dyDescent="0.25">
      <c r="A187" s="27">
        <v>182</v>
      </c>
      <c r="B187" s="118"/>
      <c r="C187" s="118"/>
      <c r="D187" s="118"/>
      <c r="E187" s="118"/>
      <c r="F187" s="118"/>
      <c r="G187" s="128"/>
      <c r="H187" s="76" t="str">
        <f>IF(F187="", "", IF(E187="Billets de train", "", IF(E187="", "", VLOOKUP(F187,Listes!$G$37:$H$39, 2, FALSE))))</f>
        <v/>
      </c>
      <c r="I187" s="125"/>
    </row>
    <row r="188" spans="1:9" ht="20.100000000000001" customHeight="1" x14ac:dyDescent="0.25">
      <c r="A188" s="27">
        <v>183</v>
      </c>
      <c r="B188" s="118"/>
      <c r="C188" s="118"/>
      <c r="D188" s="118"/>
      <c r="E188" s="118"/>
      <c r="F188" s="118"/>
      <c r="G188" s="128"/>
      <c r="H188" s="76" t="str">
        <f>IF(F188="", "", IF(E188="Billets de train", "", IF(E188="", "", VLOOKUP(F188,Listes!$G$37:$H$39, 2, FALSE))))</f>
        <v/>
      </c>
      <c r="I188" s="125"/>
    </row>
    <row r="189" spans="1:9" ht="20.100000000000001" customHeight="1" x14ac:dyDescent="0.25">
      <c r="A189" s="27">
        <v>184</v>
      </c>
      <c r="B189" s="118"/>
      <c r="C189" s="118"/>
      <c r="D189" s="118"/>
      <c r="E189" s="118"/>
      <c r="F189" s="118"/>
      <c r="G189" s="128"/>
      <c r="H189" s="76" t="str">
        <f>IF(F189="", "", IF(E189="Billets de train", "", IF(E189="", "", VLOOKUP(F189,Listes!$G$37:$H$39, 2, FALSE))))</f>
        <v/>
      </c>
      <c r="I189" s="125"/>
    </row>
    <row r="190" spans="1:9" ht="20.100000000000001" customHeight="1" x14ac:dyDescent="0.25">
      <c r="A190" s="27">
        <v>185</v>
      </c>
      <c r="B190" s="118"/>
      <c r="C190" s="118"/>
      <c r="D190" s="118"/>
      <c r="E190" s="118"/>
      <c r="F190" s="118"/>
      <c r="G190" s="128"/>
      <c r="H190" s="76" t="str">
        <f>IF(F190="", "", IF(E190="Billets de train", "", IF(E190="", "", VLOOKUP(F190,Listes!$G$37:$H$39, 2, FALSE))))</f>
        <v/>
      </c>
      <c r="I190" s="125"/>
    </row>
    <row r="191" spans="1:9" ht="20.100000000000001" customHeight="1" x14ac:dyDescent="0.25">
      <c r="A191" s="27">
        <v>186</v>
      </c>
      <c r="B191" s="118"/>
      <c r="C191" s="118"/>
      <c r="D191" s="118"/>
      <c r="E191" s="118"/>
      <c r="F191" s="118"/>
      <c r="G191" s="128"/>
      <c r="H191" s="76" t="str">
        <f>IF(F191="", "", IF(E191="Billets de train", "", IF(E191="", "", VLOOKUP(F191,Listes!$G$37:$H$39, 2, FALSE))))</f>
        <v/>
      </c>
      <c r="I191" s="125"/>
    </row>
    <row r="192" spans="1:9" ht="20.100000000000001" customHeight="1" x14ac:dyDescent="0.25">
      <c r="A192" s="27">
        <v>187</v>
      </c>
      <c r="B192" s="118"/>
      <c r="C192" s="118"/>
      <c r="D192" s="118"/>
      <c r="E192" s="118"/>
      <c r="F192" s="118"/>
      <c r="G192" s="128"/>
      <c r="H192" s="76" t="str">
        <f>IF(F192="", "", IF(E192="Billets de train", "", IF(E192="", "", VLOOKUP(F192,Listes!$G$37:$H$39, 2, FALSE))))</f>
        <v/>
      </c>
      <c r="I192" s="125"/>
    </row>
    <row r="193" spans="1:9" ht="20.100000000000001" customHeight="1" x14ac:dyDescent="0.25">
      <c r="A193" s="27">
        <v>188</v>
      </c>
      <c r="B193" s="118"/>
      <c r="C193" s="118"/>
      <c r="D193" s="118"/>
      <c r="E193" s="118"/>
      <c r="F193" s="118"/>
      <c r="G193" s="128"/>
      <c r="H193" s="76" t="str">
        <f>IF(F193="", "", IF(E193="Billets de train", "", IF(E193="", "", VLOOKUP(F193,Listes!$G$37:$H$39, 2, FALSE))))</f>
        <v/>
      </c>
      <c r="I193" s="125"/>
    </row>
    <row r="194" spans="1:9" ht="20.100000000000001" customHeight="1" x14ac:dyDescent="0.25">
      <c r="A194" s="27">
        <v>189</v>
      </c>
      <c r="B194" s="118"/>
      <c r="C194" s="118"/>
      <c r="D194" s="118"/>
      <c r="E194" s="118"/>
      <c r="F194" s="118"/>
      <c r="G194" s="128"/>
      <c r="H194" s="76" t="str">
        <f>IF(F194="", "", IF(E194="Billets de train", "", IF(E194="", "", VLOOKUP(F194,Listes!$G$37:$H$39, 2, FALSE))))</f>
        <v/>
      </c>
      <c r="I194" s="125"/>
    </row>
    <row r="195" spans="1:9" ht="20.100000000000001" customHeight="1" x14ac:dyDescent="0.25">
      <c r="A195" s="27">
        <v>190</v>
      </c>
      <c r="B195" s="118"/>
      <c r="C195" s="118"/>
      <c r="D195" s="118"/>
      <c r="E195" s="118"/>
      <c r="F195" s="118"/>
      <c r="G195" s="128"/>
      <c r="H195" s="76" t="str">
        <f>IF(F195="", "", IF(E195="Billets de train", "", IF(E195="", "", VLOOKUP(F195,Listes!$G$37:$H$39, 2, FALSE))))</f>
        <v/>
      </c>
      <c r="I195" s="125"/>
    </row>
    <row r="196" spans="1:9" ht="20.100000000000001" customHeight="1" x14ac:dyDescent="0.25">
      <c r="A196" s="27">
        <v>191</v>
      </c>
      <c r="B196" s="118"/>
      <c r="C196" s="118"/>
      <c r="D196" s="118"/>
      <c r="E196" s="118"/>
      <c r="F196" s="118"/>
      <c r="G196" s="128"/>
      <c r="H196" s="76" t="str">
        <f>IF(F196="", "", IF(E196="Billets de train", "", IF(E196="", "", VLOOKUP(F196,Listes!$G$37:$H$39, 2, FALSE))))</f>
        <v/>
      </c>
      <c r="I196" s="125"/>
    </row>
    <row r="197" spans="1:9" ht="20.100000000000001" customHeight="1" x14ac:dyDescent="0.25">
      <c r="A197" s="27">
        <v>192</v>
      </c>
      <c r="B197" s="118"/>
      <c r="C197" s="118"/>
      <c r="D197" s="118"/>
      <c r="E197" s="118"/>
      <c r="F197" s="118"/>
      <c r="G197" s="128"/>
      <c r="H197" s="76" t="str">
        <f>IF(F197="", "", IF(E197="Billets de train", "", IF(E197="", "", VLOOKUP(F197,Listes!$G$37:$H$39, 2, FALSE))))</f>
        <v/>
      </c>
      <c r="I197" s="125"/>
    </row>
    <row r="198" spans="1:9" ht="20.100000000000001" customHeight="1" x14ac:dyDescent="0.25">
      <c r="A198" s="27">
        <v>193</v>
      </c>
      <c r="B198" s="118"/>
      <c r="C198" s="118"/>
      <c r="D198" s="118"/>
      <c r="E198" s="118"/>
      <c r="F198" s="118"/>
      <c r="G198" s="128"/>
      <c r="H198" s="76" t="str">
        <f>IF(F198="", "", IF(E198="Billets de train", "", IF(E198="", "", VLOOKUP(F198,Listes!$G$37:$H$39, 2, FALSE))))</f>
        <v/>
      </c>
      <c r="I198" s="125"/>
    </row>
    <row r="199" spans="1:9" ht="20.100000000000001" customHeight="1" x14ac:dyDescent="0.25">
      <c r="A199" s="27">
        <v>194</v>
      </c>
      <c r="B199" s="118"/>
      <c r="C199" s="118"/>
      <c r="D199" s="118"/>
      <c r="E199" s="118"/>
      <c r="F199" s="118"/>
      <c r="G199" s="128"/>
      <c r="H199" s="76" t="str">
        <f>IF(F199="", "", IF(E199="Billets de train", "", IF(E199="", "", VLOOKUP(F199,Listes!$G$37:$H$39, 2, FALSE))))</f>
        <v/>
      </c>
      <c r="I199" s="125"/>
    </row>
    <row r="200" spans="1:9" ht="20.100000000000001" customHeight="1" x14ac:dyDescent="0.25">
      <c r="A200" s="27">
        <v>195</v>
      </c>
      <c r="B200" s="118"/>
      <c r="C200" s="118"/>
      <c r="D200" s="118"/>
      <c r="E200" s="118"/>
      <c r="F200" s="118"/>
      <c r="G200" s="128"/>
      <c r="H200" s="76" t="str">
        <f>IF(F200="", "", IF(E200="Billets de train", "", IF(E200="", "", VLOOKUP(F200,Listes!$G$37:$H$39, 2, FALSE))))</f>
        <v/>
      </c>
      <c r="I200" s="125"/>
    </row>
    <row r="201" spans="1:9" ht="20.100000000000001" customHeight="1" x14ac:dyDescent="0.25">
      <c r="A201" s="27">
        <v>196</v>
      </c>
      <c r="B201" s="118"/>
      <c r="C201" s="118"/>
      <c r="D201" s="118"/>
      <c r="E201" s="118"/>
      <c r="F201" s="118"/>
      <c r="G201" s="128"/>
      <c r="H201" s="76" t="str">
        <f>IF(F201="", "", IF(E201="Billets de train", "", IF(E201="", "", VLOOKUP(F201,Listes!$G$37:$H$39, 2, FALSE))))</f>
        <v/>
      </c>
      <c r="I201" s="125"/>
    </row>
    <row r="202" spans="1:9" ht="20.100000000000001" customHeight="1" x14ac:dyDescent="0.25">
      <c r="A202" s="27">
        <v>197</v>
      </c>
      <c r="B202" s="118"/>
      <c r="C202" s="118"/>
      <c r="D202" s="118"/>
      <c r="E202" s="118"/>
      <c r="F202" s="118"/>
      <c r="G202" s="128"/>
      <c r="H202" s="76" t="str">
        <f>IF(F202="", "", IF(E202="Billets de train", "", IF(E202="", "", VLOOKUP(F202,Listes!$G$37:$H$39, 2, FALSE))))</f>
        <v/>
      </c>
      <c r="I202" s="125"/>
    </row>
    <row r="203" spans="1:9" ht="20.100000000000001" customHeight="1" x14ac:dyDescent="0.25">
      <c r="A203" s="27">
        <v>198</v>
      </c>
      <c r="B203" s="118"/>
      <c r="C203" s="118"/>
      <c r="D203" s="118"/>
      <c r="E203" s="118"/>
      <c r="F203" s="118"/>
      <c r="G203" s="128"/>
      <c r="H203" s="76" t="str">
        <f>IF(F203="", "", IF(E203="Billets de train", "", IF(E203="", "", VLOOKUP(F203,Listes!$G$37:$H$39, 2, FALSE))))</f>
        <v/>
      </c>
      <c r="I203" s="125"/>
    </row>
    <row r="204" spans="1:9" ht="20.100000000000001" customHeight="1" x14ac:dyDescent="0.25">
      <c r="A204" s="27">
        <v>199</v>
      </c>
      <c r="B204" s="118"/>
      <c r="C204" s="118"/>
      <c r="D204" s="118"/>
      <c r="E204" s="118"/>
      <c r="F204" s="118"/>
      <c r="G204" s="128"/>
      <c r="H204" s="76" t="str">
        <f>IF(F204="", "", IF(E204="Billets de train", "", IF(E204="", "", VLOOKUP(F204,Listes!$G$37:$H$39, 2, FALSE))))</f>
        <v/>
      </c>
      <c r="I204" s="125"/>
    </row>
    <row r="205" spans="1:9" ht="20.100000000000001" customHeight="1" x14ac:dyDescent="0.25">
      <c r="A205" s="27">
        <v>200</v>
      </c>
      <c r="B205" s="118"/>
      <c r="C205" s="118"/>
      <c r="D205" s="118"/>
      <c r="E205" s="118"/>
      <c r="F205" s="118"/>
      <c r="G205" s="128"/>
      <c r="H205" s="76" t="str">
        <f>IF(F205="", "", IF(E205="Billets de train", "", IF(E205="", "", VLOOKUP(F205,Listes!$G$37:$H$39, 2, FALSE))))</f>
        <v/>
      </c>
      <c r="I205" s="125"/>
    </row>
    <row r="206" spans="1:9" ht="20.100000000000001" customHeight="1" x14ac:dyDescent="0.25">
      <c r="A206" s="27">
        <v>201</v>
      </c>
      <c r="B206" s="118"/>
      <c r="C206" s="118"/>
      <c r="D206" s="118"/>
      <c r="E206" s="118"/>
      <c r="F206" s="118"/>
      <c r="G206" s="128"/>
      <c r="H206" s="76" t="str">
        <f>IF(F206="", "", IF(E206="Billets de train", "", IF(E206="", "", VLOOKUP(F206,Listes!$G$37:$H$39, 2, FALSE))))</f>
        <v/>
      </c>
      <c r="I206" s="125"/>
    </row>
    <row r="207" spans="1:9" ht="20.100000000000001" customHeight="1" x14ac:dyDescent="0.25">
      <c r="A207" s="27">
        <v>202</v>
      </c>
      <c r="B207" s="118"/>
      <c r="C207" s="118"/>
      <c r="D207" s="118"/>
      <c r="E207" s="118"/>
      <c r="F207" s="118"/>
      <c r="G207" s="128"/>
      <c r="H207" s="76" t="str">
        <f>IF(F207="", "", IF(E207="Billets de train", "", IF(E207="", "", VLOOKUP(F207,Listes!$G$37:$H$39, 2, FALSE))))</f>
        <v/>
      </c>
      <c r="I207" s="125"/>
    </row>
    <row r="208" spans="1:9" ht="20.100000000000001" customHeight="1" x14ac:dyDescent="0.25">
      <c r="A208" s="27">
        <v>203</v>
      </c>
      <c r="B208" s="118"/>
      <c r="C208" s="118"/>
      <c r="D208" s="118"/>
      <c r="E208" s="118"/>
      <c r="F208" s="118"/>
      <c r="G208" s="128"/>
      <c r="H208" s="76" t="str">
        <f>IF(F208="", "", IF(E208="Billets de train", "", IF(E208="", "", VLOOKUP(F208,Listes!$G$37:$H$39, 2, FALSE))))</f>
        <v/>
      </c>
      <c r="I208" s="125"/>
    </row>
    <row r="209" spans="1:9" ht="20.100000000000001" customHeight="1" x14ac:dyDescent="0.25">
      <c r="A209" s="27">
        <v>204</v>
      </c>
      <c r="B209" s="118"/>
      <c r="C209" s="118"/>
      <c r="D209" s="118"/>
      <c r="E209" s="118"/>
      <c r="F209" s="118"/>
      <c r="G209" s="128"/>
      <c r="H209" s="76" t="str">
        <f>IF(F209="", "", IF(E209="Billets de train", "", IF(E209="", "", VLOOKUP(F209,Listes!$G$37:$H$39, 2, FALSE))))</f>
        <v/>
      </c>
      <c r="I209" s="125"/>
    </row>
    <row r="210" spans="1:9" ht="20.100000000000001" customHeight="1" x14ac:dyDescent="0.25">
      <c r="A210" s="27">
        <v>205</v>
      </c>
      <c r="B210" s="118"/>
      <c r="C210" s="118"/>
      <c r="D210" s="118"/>
      <c r="E210" s="118"/>
      <c r="F210" s="118"/>
      <c r="G210" s="128"/>
      <c r="H210" s="76" t="str">
        <f>IF(F210="", "", IF(E210="Billets de train", "", IF(E210="", "", VLOOKUP(F210,Listes!$G$37:$H$39, 2, FALSE))))</f>
        <v/>
      </c>
      <c r="I210" s="125"/>
    </row>
    <row r="211" spans="1:9" ht="20.100000000000001" customHeight="1" x14ac:dyDescent="0.25">
      <c r="A211" s="27">
        <v>206</v>
      </c>
      <c r="B211" s="118"/>
      <c r="C211" s="118"/>
      <c r="D211" s="118"/>
      <c r="E211" s="118"/>
      <c r="F211" s="118"/>
      <c r="G211" s="128"/>
      <c r="H211" s="76" t="str">
        <f>IF(F211="", "", IF(E211="Billets de train", "", IF(E211="", "", VLOOKUP(F211,Listes!$G$37:$H$39, 2, FALSE))))</f>
        <v/>
      </c>
      <c r="I211" s="125"/>
    </row>
    <row r="212" spans="1:9" ht="20.100000000000001" customHeight="1" x14ac:dyDescent="0.25">
      <c r="A212" s="27">
        <v>207</v>
      </c>
      <c r="B212" s="118"/>
      <c r="C212" s="118"/>
      <c r="D212" s="118"/>
      <c r="E212" s="118"/>
      <c r="F212" s="118"/>
      <c r="G212" s="128"/>
      <c r="H212" s="76" t="str">
        <f>IF(F212="", "", IF(E212="Billets de train", "", IF(E212="", "", VLOOKUP(F212,Listes!$G$37:$H$39, 2, FALSE))))</f>
        <v/>
      </c>
      <c r="I212" s="125"/>
    </row>
    <row r="213" spans="1:9" ht="20.100000000000001" customHeight="1" x14ac:dyDescent="0.25">
      <c r="A213" s="27">
        <v>208</v>
      </c>
      <c r="B213" s="118"/>
      <c r="C213" s="118"/>
      <c r="D213" s="118"/>
      <c r="E213" s="118"/>
      <c r="F213" s="118"/>
      <c r="G213" s="128"/>
      <c r="H213" s="76" t="str">
        <f>IF(F213="", "", IF(E213="Billets de train", "", IF(E213="", "", VLOOKUP(F213,Listes!$G$37:$H$39, 2, FALSE))))</f>
        <v/>
      </c>
      <c r="I213" s="125"/>
    </row>
    <row r="214" spans="1:9" ht="20.100000000000001" customHeight="1" x14ac:dyDescent="0.25">
      <c r="A214" s="27">
        <v>209</v>
      </c>
      <c r="B214" s="118"/>
      <c r="C214" s="118"/>
      <c r="D214" s="118"/>
      <c r="E214" s="118"/>
      <c r="F214" s="118"/>
      <c r="G214" s="128"/>
      <c r="H214" s="76" t="str">
        <f>IF(F214="", "", IF(E214="Billets de train", "", IF(E214="", "", VLOOKUP(F214,Listes!$G$37:$H$39, 2, FALSE))))</f>
        <v/>
      </c>
      <c r="I214" s="125"/>
    </row>
    <row r="215" spans="1:9" ht="20.100000000000001" customHeight="1" x14ac:dyDescent="0.25">
      <c r="A215" s="27">
        <v>210</v>
      </c>
      <c r="B215" s="118"/>
      <c r="C215" s="118"/>
      <c r="D215" s="118"/>
      <c r="E215" s="118"/>
      <c r="F215" s="118"/>
      <c r="G215" s="128"/>
      <c r="H215" s="76" t="str">
        <f>IF(F215="", "", IF(E215="Billets de train", "", IF(E215="", "", VLOOKUP(F215,Listes!$G$37:$H$39, 2, FALSE))))</f>
        <v/>
      </c>
      <c r="I215" s="125"/>
    </row>
    <row r="216" spans="1:9" ht="20.100000000000001" customHeight="1" x14ac:dyDescent="0.25">
      <c r="A216" s="27">
        <v>211</v>
      </c>
      <c r="B216" s="118"/>
      <c r="C216" s="118"/>
      <c r="D216" s="118"/>
      <c r="E216" s="118"/>
      <c r="F216" s="118"/>
      <c r="G216" s="128"/>
      <c r="H216" s="76" t="str">
        <f>IF(F216="", "", IF(E216="Billets de train", "", IF(E216="", "", VLOOKUP(F216,Listes!$G$37:$H$39, 2, FALSE))))</f>
        <v/>
      </c>
      <c r="I216" s="125"/>
    </row>
    <row r="217" spans="1:9" ht="20.100000000000001" customHeight="1" x14ac:dyDescent="0.25">
      <c r="A217" s="27">
        <v>212</v>
      </c>
      <c r="B217" s="118"/>
      <c r="C217" s="118"/>
      <c r="D217" s="118"/>
      <c r="E217" s="118"/>
      <c r="F217" s="118"/>
      <c r="G217" s="128"/>
      <c r="H217" s="76" t="str">
        <f>IF(F217="", "", IF(E217="Billets de train", "", IF(E217="", "", VLOOKUP(F217,Listes!$G$37:$H$39, 2, FALSE))))</f>
        <v/>
      </c>
      <c r="I217" s="125"/>
    </row>
    <row r="218" spans="1:9" ht="20.100000000000001" customHeight="1" x14ac:dyDescent="0.25">
      <c r="A218" s="27">
        <v>213</v>
      </c>
      <c r="B218" s="118"/>
      <c r="C218" s="118"/>
      <c r="D218" s="118"/>
      <c r="E218" s="118"/>
      <c r="F218" s="118"/>
      <c r="G218" s="128"/>
      <c r="H218" s="76" t="str">
        <f>IF(F218="", "", IF(E218="Billets de train", "", IF(E218="", "", VLOOKUP(F218,Listes!$G$37:$H$39, 2, FALSE))))</f>
        <v/>
      </c>
      <c r="I218" s="125"/>
    </row>
    <row r="219" spans="1:9" ht="20.100000000000001" customHeight="1" x14ac:dyDescent="0.25">
      <c r="A219" s="27">
        <v>214</v>
      </c>
      <c r="B219" s="118"/>
      <c r="C219" s="118"/>
      <c r="D219" s="118"/>
      <c r="E219" s="118"/>
      <c r="F219" s="118"/>
      <c r="G219" s="128"/>
      <c r="H219" s="76" t="str">
        <f>IF(F219="", "", IF(E219="Billets de train", "", IF(E219="", "", VLOOKUP(F219,Listes!$G$37:$H$39, 2, FALSE))))</f>
        <v/>
      </c>
      <c r="I219" s="125"/>
    </row>
    <row r="220" spans="1:9" ht="20.100000000000001" customHeight="1" x14ac:dyDescent="0.25">
      <c r="A220" s="27">
        <v>215</v>
      </c>
      <c r="B220" s="118"/>
      <c r="C220" s="118"/>
      <c r="D220" s="118"/>
      <c r="E220" s="118"/>
      <c r="F220" s="118"/>
      <c r="G220" s="128"/>
      <c r="H220" s="76" t="str">
        <f>IF(F220="", "", IF(E220="Billets de train", "", IF(E220="", "", VLOOKUP(F220,Listes!$G$37:$H$39, 2, FALSE))))</f>
        <v/>
      </c>
      <c r="I220" s="125"/>
    </row>
    <row r="221" spans="1:9" ht="20.100000000000001" customHeight="1" x14ac:dyDescent="0.25">
      <c r="A221" s="27">
        <v>216</v>
      </c>
      <c r="B221" s="118"/>
      <c r="C221" s="118"/>
      <c r="D221" s="118"/>
      <c r="E221" s="118"/>
      <c r="F221" s="118"/>
      <c r="G221" s="128"/>
      <c r="H221" s="76" t="str">
        <f>IF(F221="", "", IF(E221="Billets de train", "", IF(E221="", "", VLOOKUP(F221,Listes!$G$37:$H$39, 2, FALSE))))</f>
        <v/>
      </c>
      <c r="I221" s="125"/>
    </row>
    <row r="222" spans="1:9" ht="20.100000000000001" customHeight="1" x14ac:dyDescent="0.25">
      <c r="A222" s="27">
        <v>217</v>
      </c>
      <c r="B222" s="118"/>
      <c r="C222" s="118"/>
      <c r="D222" s="118"/>
      <c r="E222" s="118"/>
      <c r="F222" s="118"/>
      <c r="G222" s="128"/>
      <c r="H222" s="76" t="str">
        <f>IF(F222="", "", IF(E222="Billets de train", "", IF(E222="", "", VLOOKUP(F222,Listes!$G$37:$H$39, 2, FALSE))))</f>
        <v/>
      </c>
      <c r="I222" s="125"/>
    </row>
    <row r="223" spans="1:9" ht="20.100000000000001" customHeight="1" x14ac:dyDescent="0.25">
      <c r="A223" s="27">
        <v>218</v>
      </c>
      <c r="B223" s="118"/>
      <c r="C223" s="118"/>
      <c r="D223" s="118"/>
      <c r="E223" s="118"/>
      <c r="F223" s="118"/>
      <c r="G223" s="128"/>
      <c r="H223" s="76" t="str">
        <f>IF(F223="", "", IF(E223="Billets de train", "", IF(E223="", "", VLOOKUP(F223,Listes!$G$37:$H$39, 2, FALSE))))</f>
        <v/>
      </c>
      <c r="I223" s="125"/>
    </row>
    <row r="224" spans="1:9" ht="20.100000000000001" customHeight="1" x14ac:dyDescent="0.25">
      <c r="A224" s="27">
        <v>219</v>
      </c>
      <c r="B224" s="118"/>
      <c r="C224" s="118"/>
      <c r="D224" s="118"/>
      <c r="E224" s="118"/>
      <c r="F224" s="118"/>
      <c r="G224" s="128"/>
      <c r="H224" s="76" t="str">
        <f>IF(F224="", "", IF(E224="Billets de train", "", IF(E224="", "", VLOOKUP(F224,Listes!$G$37:$H$39, 2, FALSE))))</f>
        <v/>
      </c>
      <c r="I224" s="125"/>
    </row>
    <row r="225" spans="1:9" ht="20.100000000000001" customHeight="1" x14ac:dyDescent="0.25">
      <c r="A225" s="27">
        <v>220</v>
      </c>
      <c r="B225" s="118"/>
      <c r="C225" s="118"/>
      <c r="D225" s="118"/>
      <c r="E225" s="118"/>
      <c r="F225" s="118"/>
      <c r="G225" s="128"/>
      <c r="H225" s="76" t="str">
        <f>IF(F225="", "", IF(E225="Billets de train", "", IF(E225="", "", VLOOKUP(F225,Listes!$G$37:$H$39, 2, FALSE))))</f>
        <v/>
      </c>
      <c r="I225" s="125"/>
    </row>
    <row r="226" spans="1:9" ht="20.100000000000001" customHeight="1" x14ac:dyDescent="0.25">
      <c r="A226" s="27">
        <v>221</v>
      </c>
      <c r="B226" s="118"/>
      <c r="C226" s="118"/>
      <c r="D226" s="118"/>
      <c r="E226" s="118"/>
      <c r="F226" s="118"/>
      <c r="G226" s="128"/>
      <c r="H226" s="76" t="str">
        <f>IF(F226="", "", IF(E226="Billets de train", "", IF(E226="", "", VLOOKUP(F226,Listes!$G$37:$H$39, 2, FALSE))))</f>
        <v/>
      </c>
      <c r="I226" s="125"/>
    </row>
    <row r="227" spans="1:9" ht="20.100000000000001" customHeight="1" x14ac:dyDescent="0.25">
      <c r="A227" s="27">
        <v>222</v>
      </c>
      <c r="B227" s="118"/>
      <c r="C227" s="118"/>
      <c r="D227" s="118"/>
      <c r="E227" s="118"/>
      <c r="F227" s="118"/>
      <c r="G227" s="128"/>
      <c r="H227" s="76" t="str">
        <f>IF(F227="", "", IF(E227="Billets de train", "", IF(E227="", "", VLOOKUP(F227,Listes!$G$37:$H$39, 2, FALSE))))</f>
        <v/>
      </c>
      <c r="I227" s="125"/>
    </row>
    <row r="228" spans="1:9" ht="20.100000000000001" customHeight="1" x14ac:dyDescent="0.25">
      <c r="A228" s="27">
        <v>223</v>
      </c>
      <c r="B228" s="118"/>
      <c r="C228" s="118"/>
      <c r="D228" s="118"/>
      <c r="E228" s="118"/>
      <c r="F228" s="118"/>
      <c r="G228" s="128"/>
      <c r="H228" s="76" t="str">
        <f>IF(F228="", "", IF(E228="Billets de train", "", IF(E228="", "", VLOOKUP(F228,Listes!$G$37:$H$39, 2, FALSE))))</f>
        <v/>
      </c>
      <c r="I228" s="125"/>
    </row>
    <row r="229" spans="1:9" ht="20.100000000000001" customHeight="1" x14ac:dyDescent="0.25">
      <c r="A229" s="27">
        <v>224</v>
      </c>
      <c r="B229" s="118"/>
      <c r="C229" s="118"/>
      <c r="D229" s="118"/>
      <c r="E229" s="118"/>
      <c r="F229" s="118"/>
      <c r="G229" s="128"/>
      <c r="H229" s="76" t="str">
        <f>IF(F229="", "", IF(E229="Billets de train", "", IF(E229="", "", VLOOKUP(F229,Listes!$G$37:$H$39, 2, FALSE))))</f>
        <v/>
      </c>
      <c r="I229" s="125"/>
    </row>
    <row r="230" spans="1:9" ht="20.100000000000001" customHeight="1" x14ac:dyDescent="0.25">
      <c r="A230" s="27">
        <v>225</v>
      </c>
      <c r="B230" s="118"/>
      <c r="C230" s="118"/>
      <c r="D230" s="118"/>
      <c r="E230" s="118"/>
      <c r="F230" s="118"/>
      <c r="G230" s="128"/>
      <c r="H230" s="76" t="str">
        <f>IF(F230="", "", IF(E230="Billets de train", "", IF(E230="", "", VLOOKUP(F230,Listes!$G$37:$H$39, 2, FALSE))))</f>
        <v/>
      </c>
      <c r="I230" s="125"/>
    </row>
    <row r="231" spans="1:9" ht="20.100000000000001" customHeight="1" x14ac:dyDescent="0.25">
      <c r="A231" s="27">
        <v>226</v>
      </c>
      <c r="B231" s="118"/>
      <c r="C231" s="118"/>
      <c r="D231" s="118"/>
      <c r="E231" s="118"/>
      <c r="F231" s="118"/>
      <c r="G231" s="128"/>
      <c r="H231" s="76" t="str">
        <f>IF(F231="", "", IF(E231="Billets de train", "", IF(E231="", "", VLOOKUP(F231,Listes!$G$37:$H$39, 2, FALSE))))</f>
        <v/>
      </c>
      <c r="I231" s="125"/>
    </row>
    <row r="232" spans="1:9" ht="20.100000000000001" customHeight="1" x14ac:dyDescent="0.25">
      <c r="A232" s="27">
        <v>227</v>
      </c>
      <c r="B232" s="118"/>
      <c r="C232" s="118"/>
      <c r="D232" s="118"/>
      <c r="E232" s="118"/>
      <c r="F232" s="118"/>
      <c r="G232" s="128"/>
      <c r="H232" s="76" t="str">
        <f>IF(F232="", "", IF(E232="Billets de train", "", IF(E232="", "", VLOOKUP(F232,Listes!$G$37:$H$39, 2, FALSE))))</f>
        <v/>
      </c>
      <c r="I232" s="125"/>
    </row>
    <row r="233" spans="1:9" ht="20.100000000000001" customHeight="1" x14ac:dyDescent="0.25">
      <c r="A233" s="27">
        <v>228</v>
      </c>
      <c r="B233" s="118"/>
      <c r="C233" s="118"/>
      <c r="D233" s="118"/>
      <c r="E233" s="118"/>
      <c r="F233" s="118"/>
      <c r="G233" s="128"/>
      <c r="H233" s="76" t="str">
        <f>IF(F233="", "", IF(E233="Billets de train", "", IF(E233="", "", VLOOKUP(F233,Listes!$G$37:$H$39, 2, FALSE))))</f>
        <v/>
      </c>
      <c r="I233" s="125"/>
    </row>
    <row r="234" spans="1:9" ht="20.100000000000001" customHeight="1" x14ac:dyDescent="0.25">
      <c r="A234" s="27">
        <v>229</v>
      </c>
      <c r="B234" s="118"/>
      <c r="C234" s="118"/>
      <c r="D234" s="118"/>
      <c r="E234" s="118"/>
      <c r="F234" s="118"/>
      <c r="G234" s="128"/>
      <c r="H234" s="76" t="str">
        <f>IF(F234="", "", IF(E234="Billets de train", "", IF(E234="", "", VLOOKUP(F234,Listes!$G$37:$H$39, 2, FALSE))))</f>
        <v/>
      </c>
      <c r="I234" s="125"/>
    </row>
    <row r="235" spans="1:9" ht="20.100000000000001" customHeight="1" x14ac:dyDescent="0.25">
      <c r="A235" s="27">
        <v>230</v>
      </c>
      <c r="B235" s="118"/>
      <c r="C235" s="118"/>
      <c r="D235" s="118"/>
      <c r="E235" s="118"/>
      <c r="F235" s="118"/>
      <c r="G235" s="128"/>
      <c r="H235" s="76" t="str">
        <f>IF(F235="", "", IF(E235="Billets de train", "", IF(E235="", "", VLOOKUP(F235,Listes!$G$37:$H$39, 2, FALSE))))</f>
        <v/>
      </c>
      <c r="I235" s="125"/>
    </row>
    <row r="236" spans="1:9" ht="20.100000000000001" customHeight="1" x14ac:dyDescent="0.25">
      <c r="A236" s="27">
        <v>231</v>
      </c>
      <c r="B236" s="118"/>
      <c r="C236" s="118"/>
      <c r="D236" s="118"/>
      <c r="E236" s="118"/>
      <c r="F236" s="118"/>
      <c r="G236" s="128"/>
      <c r="H236" s="76" t="str">
        <f>IF(F236="", "", IF(E236="Billets de train", "", IF(E236="", "", VLOOKUP(F236,Listes!$G$37:$H$39, 2, FALSE))))</f>
        <v/>
      </c>
      <c r="I236" s="125"/>
    </row>
    <row r="237" spans="1:9" ht="20.100000000000001" customHeight="1" x14ac:dyDescent="0.25">
      <c r="A237" s="27">
        <v>232</v>
      </c>
      <c r="B237" s="118"/>
      <c r="C237" s="118"/>
      <c r="D237" s="118"/>
      <c r="E237" s="118"/>
      <c r="F237" s="118"/>
      <c r="G237" s="128"/>
      <c r="H237" s="76" t="str">
        <f>IF(F237="", "", IF(E237="Billets de train", "", IF(E237="", "", VLOOKUP(F237,Listes!$G$37:$H$39, 2, FALSE))))</f>
        <v/>
      </c>
      <c r="I237" s="125"/>
    </row>
    <row r="238" spans="1:9" ht="20.100000000000001" customHeight="1" x14ac:dyDescent="0.25">
      <c r="A238" s="27">
        <v>233</v>
      </c>
      <c r="B238" s="118"/>
      <c r="C238" s="118"/>
      <c r="D238" s="118"/>
      <c r="E238" s="118"/>
      <c r="F238" s="118"/>
      <c r="G238" s="128"/>
      <c r="H238" s="76" t="str">
        <f>IF(F238="", "", IF(E238="Billets de train", "", IF(E238="", "", VLOOKUP(F238,Listes!$G$37:$H$39, 2, FALSE))))</f>
        <v/>
      </c>
      <c r="I238" s="125"/>
    </row>
    <row r="239" spans="1:9" ht="20.100000000000001" customHeight="1" x14ac:dyDescent="0.25">
      <c r="A239" s="27">
        <v>234</v>
      </c>
      <c r="B239" s="118"/>
      <c r="C239" s="118"/>
      <c r="D239" s="118"/>
      <c r="E239" s="118"/>
      <c r="F239" s="118"/>
      <c r="G239" s="128"/>
      <c r="H239" s="76" t="str">
        <f>IF(F239="", "", IF(E239="Billets de train", "", IF(E239="", "", VLOOKUP(F239,Listes!$G$37:$H$39, 2, FALSE))))</f>
        <v/>
      </c>
      <c r="I239" s="125"/>
    </row>
    <row r="240" spans="1:9" ht="20.100000000000001" customHeight="1" x14ac:dyDescent="0.25">
      <c r="A240" s="27">
        <v>235</v>
      </c>
      <c r="B240" s="118"/>
      <c r="C240" s="118"/>
      <c r="D240" s="118"/>
      <c r="E240" s="118"/>
      <c r="F240" s="118"/>
      <c r="G240" s="128"/>
      <c r="H240" s="76" t="str">
        <f>IF(F240="", "", IF(E240="Billets de train", "", IF(E240="", "", VLOOKUP(F240,Listes!$G$37:$H$39, 2, FALSE))))</f>
        <v/>
      </c>
      <c r="I240" s="125"/>
    </row>
    <row r="241" spans="1:9" ht="20.100000000000001" customHeight="1" x14ac:dyDescent="0.25">
      <c r="A241" s="27">
        <v>236</v>
      </c>
      <c r="B241" s="118"/>
      <c r="C241" s="118"/>
      <c r="D241" s="118"/>
      <c r="E241" s="118"/>
      <c r="F241" s="118"/>
      <c r="G241" s="128"/>
      <c r="H241" s="76" t="str">
        <f>IF(F241="", "", IF(E241="Billets de train", "", IF(E241="", "", VLOOKUP(F241,Listes!$G$37:$H$39, 2, FALSE))))</f>
        <v/>
      </c>
      <c r="I241" s="125"/>
    </row>
    <row r="242" spans="1:9" ht="20.100000000000001" customHeight="1" x14ac:dyDescent="0.25">
      <c r="A242" s="27">
        <v>237</v>
      </c>
      <c r="B242" s="118"/>
      <c r="C242" s="118"/>
      <c r="D242" s="118"/>
      <c r="E242" s="118"/>
      <c r="F242" s="118"/>
      <c r="G242" s="128"/>
      <c r="H242" s="76" t="str">
        <f>IF(F242="", "", IF(E242="Billets de train", "", IF(E242="", "", VLOOKUP(F242,Listes!$G$37:$H$39, 2, FALSE))))</f>
        <v/>
      </c>
      <c r="I242" s="125"/>
    </row>
    <row r="243" spans="1:9" ht="20.100000000000001" customHeight="1" x14ac:dyDescent="0.25">
      <c r="A243" s="27">
        <v>238</v>
      </c>
      <c r="B243" s="118"/>
      <c r="C243" s="118"/>
      <c r="D243" s="118"/>
      <c r="E243" s="118"/>
      <c r="F243" s="118"/>
      <c r="G243" s="128"/>
      <c r="H243" s="76" t="str">
        <f>IF(F243="", "", IF(E243="Billets de train", "", IF(E243="", "", VLOOKUP(F243,Listes!$G$37:$H$39, 2, FALSE))))</f>
        <v/>
      </c>
      <c r="I243" s="125"/>
    </row>
    <row r="244" spans="1:9" ht="20.100000000000001" customHeight="1" x14ac:dyDescent="0.25">
      <c r="A244" s="27">
        <v>239</v>
      </c>
      <c r="B244" s="118"/>
      <c r="C244" s="118"/>
      <c r="D244" s="118"/>
      <c r="E244" s="118"/>
      <c r="F244" s="118"/>
      <c r="G244" s="128"/>
      <c r="H244" s="76" t="str">
        <f>IF(F244="", "", IF(E244="Billets de train", "", IF(E244="", "", VLOOKUP(F244,Listes!$G$37:$H$39, 2, FALSE))))</f>
        <v/>
      </c>
      <c r="I244" s="125"/>
    </row>
    <row r="245" spans="1:9" ht="20.100000000000001" customHeight="1" x14ac:dyDescent="0.25">
      <c r="A245" s="27">
        <v>240</v>
      </c>
      <c r="B245" s="118"/>
      <c r="C245" s="118"/>
      <c r="D245" s="118"/>
      <c r="E245" s="118"/>
      <c r="F245" s="118"/>
      <c r="G245" s="128"/>
      <c r="H245" s="76" t="str">
        <f>IF(F245="", "", IF(E245="Billets de train", "", IF(E245="", "", VLOOKUP(F245,Listes!$G$37:$H$39, 2, FALSE))))</f>
        <v/>
      </c>
      <c r="I245" s="125"/>
    </row>
    <row r="246" spans="1:9" ht="20.100000000000001" customHeight="1" x14ac:dyDescent="0.25">
      <c r="A246" s="27">
        <v>241</v>
      </c>
      <c r="B246" s="118"/>
      <c r="C246" s="118"/>
      <c r="D246" s="118"/>
      <c r="E246" s="118"/>
      <c r="F246" s="118"/>
      <c r="G246" s="128"/>
      <c r="H246" s="76" t="str">
        <f>IF(F246="", "", IF(E246="Billets de train", "", IF(E246="", "", VLOOKUP(F246,Listes!$G$37:$H$39, 2, FALSE))))</f>
        <v/>
      </c>
      <c r="I246" s="125"/>
    </row>
    <row r="247" spans="1:9" ht="20.100000000000001" customHeight="1" x14ac:dyDescent="0.25">
      <c r="A247" s="27">
        <v>242</v>
      </c>
      <c r="B247" s="118"/>
      <c r="C247" s="118"/>
      <c r="D247" s="118"/>
      <c r="E247" s="118"/>
      <c r="F247" s="118"/>
      <c r="G247" s="128"/>
      <c r="H247" s="76" t="str">
        <f>IF(F247="", "", IF(E247="Billets de train", "", IF(E247="", "", VLOOKUP(F247,Listes!$G$37:$H$39, 2, FALSE))))</f>
        <v/>
      </c>
      <c r="I247" s="125"/>
    </row>
    <row r="248" spans="1:9" ht="20.100000000000001" customHeight="1" x14ac:dyDescent="0.25">
      <c r="A248" s="27">
        <v>243</v>
      </c>
      <c r="B248" s="118"/>
      <c r="C248" s="118"/>
      <c r="D248" s="118"/>
      <c r="E248" s="118"/>
      <c r="F248" s="118"/>
      <c r="G248" s="128"/>
      <c r="H248" s="76" t="str">
        <f>IF(F248="", "", IF(E248="Billets de train", "", IF(E248="", "", VLOOKUP(F248,Listes!$G$37:$H$39, 2, FALSE))))</f>
        <v/>
      </c>
      <c r="I248" s="125"/>
    </row>
    <row r="249" spans="1:9" ht="20.100000000000001" customHeight="1" x14ac:dyDescent="0.25">
      <c r="A249" s="27">
        <v>244</v>
      </c>
      <c r="B249" s="118"/>
      <c r="C249" s="118"/>
      <c r="D249" s="118"/>
      <c r="E249" s="118"/>
      <c r="F249" s="118"/>
      <c r="G249" s="128"/>
      <c r="H249" s="76" t="str">
        <f>IF(F249="", "", IF(E249="Billets de train", "", IF(E249="", "", VLOOKUP(F249,Listes!$G$37:$H$39, 2, FALSE))))</f>
        <v/>
      </c>
      <c r="I249" s="125"/>
    </row>
    <row r="250" spans="1:9" ht="20.100000000000001" customHeight="1" x14ac:dyDescent="0.25">
      <c r="A250" s="27">
        <v>245</v>
      </c>
      <c r="B250" s="118"/>
      <c r="C250" s="118"/>
      <c r="D250" s="118"/>
      <c r="E250" s="118"/>
      <c r="F250" s="118"/>
      <c r="G250" s="128"/>
      <c r="H250" s="76" t="str">
        <f>IF(F250="", "", IF(E250="Billets de train", "", IF(E250="", "", VLOOKUP(F250,Listes!$G$37:$H$39, 2, FALSE))))</f>
        <v/>
      </c>
      <c r="I250" s="125"/>
    </row>
    <row r="251" spans="1:9" ht="20.100000000000001" customHeight="1" x14ac:dyDescent="0.25">
      <c r="A251" s="27">
        <v>246</v>
      </c>
      <c r="B251" s="118"/>
      <c r="C251" s="118"/>
      <c r="D251" s="118"/>
      <c r="E251" s="118"/>
      <c r="F251" s="118"/>
      <c r="G251" s="128"/>
      <c r="H251" s="76" t="str">
        <f>IF(F251="", "", IF(E251="Billets de train", "", IF(E251="", "", VLOOKUP(F251,Listes!$G$37:$H$39, 2, FALSE))))</f>
        <v/>
      </c>
      <c r="I251" s="125"/>
    </row>
    <row r="252" spans="1:9" ht="20.100000000000001" customHeight="1" x14ac:dyDescent="0.25">
      <c r="A252" s="27">
        <v>247</v>
      </c>
      <c r="B252" s="118"/>
      <c r="C252" s="118"/>
      <c r="D252" s="118"/>
      <c r="E252" s="118"/>
      <c r="F252" s="118"/>
      <c r="G252" s="128"/>
      <c r="H252" s="76" t="str">
        <f>IF(F252="", "", IF(E252="Billets de train", "", IF(E252="", "", VLOOKUP(F252,Listes!$G$37:$H$39, 2, FALSE))))</f>
        <v/>
      </c>
      <c r="I252" s="125"/>
    </row>
    <row r="253" spans="1:9" ht="20.100000000000001" customHeight="1" x14ac:dyDescent="0.25">
      <c r="A253" s="27">
        <v>248</v>
      </c>
      <c r="B253" s="118"/>
      <c r="C253" s="118"/>
      <c r="D253" s="118"/>
      <c r="E253" s="118"/>
      <c r="F253" s="118"/>
      <c r="G253" s="128"/>
      <c r="H253" s="76" t="str">
        <f>IF(F253="", "", IF(E253="Billets de train", "", IF(E253="", "", VLOOKUP(F253,Listes!$G$37:$H$39, 2, FALSE))))</f>
        <v/>
      </c>
      <c r="I253" s="125"/>
    </row>
    <row r="254" spans="1:9" ht="20.100000000000001" customHeight="1" x14ac:dyDescent="0.25">
      <c r="A254" s="27">
        <v>249</v>
      </c>
      <c r="B254" s="118"/>
      <c r="C254" s="118"/>
      <c r="D254" s="118"/>
      <c r="E254" s="118"/>
      <c r="F254" s="118"/>
      <c r="G254" s="128"/>
      <c r="H254" s="76" t="str">
        <f>IF(F254="", "", IF(E254="Billets de train", "", IF(E254="", "", VLOOKUP(F254,Listes!$G$37:$H$39, 2, FALSE))))</f>
        <v/>
      </c>
      <c r="I254" s="125"/>
    </row>
    <row r="255" spans="1:9" ht="20.100000000000001" customHeight="1" x14ac:dyDescent="0.25">
      <c r="A255" s="27">
        <v>250</v>
      </c>
      <c r="B255" s="118"/>
      <c r="C255" s="118"/>
      <c r="D255" s="118"/>
      <c r="E255" s="118"/>
      <c r="F255" s="118"/>
      <c r="G255" s="128"/>
      <c r="H255" s="76" t="str">
        <f>IF(F255="", "", IF(E255="Billets de train", "", IF(E255="", "", VLOOKUP(F255,Listes!$G$37:$H$39, 2, FALSE))))</f>
        <v/>
      </c>
      <c r="I255" s="125"/>
    </row>
    <row r="256" spans="1:9" ht="20.100000000000001" customHeight="1" x14ac:dyDescent="0.25">
      <c r="A256" s="27">
        <v>251</v>
      </c>
      <c r="B256" s="118"/>
      <c r="C256" s="118"/>
      <c r="D256" s="118"/>
      <c r="E256" s="118"/>
      <c r="F256" s="118"/>
      <c r="G256" s="128"/>
      <c r="H256" s="76" t="str">
        <f>IF(F256="", "", IF(E256="Billets de train", "", IF(E256="", "", VLOOKUP(F256,Listes!$G$37:$H$39, 2, FALSE))))</f>
        <v/>
      </c>
      <c r="I256" s="125"/>
    </row>
    <row r="257" spans="1:9" ht="20.100000000000001" customHeight="1" x14ac:dyDescent="0.25">
      <c r="A257" s="27">
        <v>252</v>
      </c>
      <c r="B257" s="118"/>
      <c r="C257" s="118"/>
      <c r="D257" s="118"/>
      <c r="E257" s="118"/>
      <c r="F257" s="118"/>
      <c r="G257" s="128"/>
      <c r="H257" s="76" t="str">
        <f>IF(F257="", "", IF(E257="Billets de train", "", IF(E257="", "", VLOOKUP(F257,Listes!$G$37:$H$39, 2, FALSE))))</f>
        <v/>
      </c>
      <c r="I257" s="125"/>
    </row>
    <row r="258" spans="1:9" ht="20.100000000000001" customHeight="1" x14ac:dyDescent="0.25">
      <c r="A258" s="27">
        <v>253</v>
      </c>
      <c r="B258" s="118"/>
      <c r="C258" s="118"/>
      <c r="D258" s="118"/>
      <c r="E258" s="118"/>
      <c r="F258" s="118"/>
      <c r="G258" s="128"/>
      <c r="H258" s="76" t="str">
        <f>IF(F258="", "", IF(E258="Billets de train", "", IF(E258="", "", VLOOKUP(F258,Listes!$G$37:$H$39, 2, FALSE))))</f>
        <v/>
      </c>
      <c r="I258" s="125"/>
    </row>
    <row r="259" spans="1:9" ht="20.100000000000001" customHeight="1" x14ac:dyDescent="0.25">
      <c r="A259" s="27">
        <v>254</v>
      </c>
      <c r="B259" s="118"/>
      <c r="C259" s="118"/>
      <c r="D259" s="118"/>
      <c r="E259" s="118"/>
      <c r="F259" s="118"/>
      <c r="G259" s="128"/>
      <c r="H259" s="76" t="str">
        <f>IF(F259="", "", IF(E259="Billets de train", "", IF(E259="", "", VLOOKUP(F259,Listes!$G$37:$H$39, 2, FALSE))))</f>
        <v/>
      </c>
      <c r="I259" s="125"/>
    </row>
    <row r="260" spans="1:9" ht="20.100000000000001" customHeight="1" x14ac:dyDescent="0.25">
      <c r="A260" s="27">
        <v>255</v>
      </c>
      <c r="B260" s="118"/>
      <c r="C260" s="118"/>
      <c r="D260" s="118"/>
      <c r="E260" s="118"/>
      <c r="F260" s="118"/>
      <c r="G260" s="128"/>
      <c r="H260" s="76" t="str">
        <f>IF(F260="", "", IF(E260="Billets de train", "", IF(E260="", "", VLOOKUP(F260,Listes!$G$37:$H$39, 2, FALSE))))</f>
        <v/>
      </c>
      <c r="I260" s="125"/>
    </row>
    <row r="261" spans="1:9" ht="20.100000000000001" customHeight="1" x14ac:dyDescent="0.25">
      <c r="A261" s="27">
        <v>256</v>
      </c>
      <c r="B261" s="118"/>
      <c r="C261" s="118"/>
      <c r="D261" s="118"/>
      <c r="E261" s="118"/>
      <c r="F261" s="118"/>
      <c r="G261" s="128"/>
      <c r="H261" s="76" t="str">
        <f>IF(F261="", "", IF(E261="Billets de train", "", IF(E261="", "", VLOOKUP(F261,Listes!$G$37:$H$39, 2, FALSE))))</f>
        <v/>
      </c>
      <c r="I261" s="125"/>
    </row>
    <row r="262" spans="1:9" ht="20.100000000000001" customHeight="1" x14ac:dyDescent="0.25">
      <c r="A262" s="27">
        <v>257</v>
      </c>
      <c r="B262" s="118"/>
      <c r="C262" s="118"/>
      <c r="D262" s="118"/>
      <c r="E262" s="118"/>
      <c r="F262" s="118"/>
      <c r="G262" s="128"/>
      <c r="H262" s="76" t="str">
        <f>IF(F262="", "", IF(E262="Billets de train", "", IF(E262="", "", VLOOKUP(F262,Listes!$G$37:$H$39, 2, FALSE))))</f>
        <v/>
      </c>
      <c r="I262" s="125"/>
    </row>
    <row r="263" spans="1:9" ht="20.100000000000001" customHeight="1" x14ac:dyDescent="0.25">
      <c r="A263" s="27">
        <v>258</v>
      </c>
      <c r="B263" s="118"/>
      <c r="C263" s="118"/>
      <c r="D263" s="118"/>
      <c r="E263" s="118"/>
      <c r="F263" s="118"/>
      <c r="G263" s="128"/>
      <c r="H263" s="76" t="str">
        <f>IF(F263="", "", IF(E263="Billets de train", "", IF(E263="", "", VLOOKUP(F263,Listes!$G$37:$H$39, 2, FALSE))))</f>
        <v/>
      </c>
      <c r="I263" s="125"/>
    </row>
    <row r="264" spans="1:9" ht="20.100000000000001" customHeight="1" x14ac:dyDescent="0.25">
      <c r="A264" s="27">
        <v>259</v>
      </c>
      <c r="B264" s="118"/>
      <c r="C264" s="118"/>
      <c r="D264" s="118"/>
      <c r="E264" s="118"/>
      <c r="F264" s="118"/>
      <c r="G264" s="128"/>
      <c r="H264" s="76" t="str">
        <f>IF(F264="", "", IF(E264="Billets de train", "", IF(E264="", "", VLOOKUP(F264,Listes!$G$37:$H$39, 2, FALSE))))</f>
        <v/>
      </c>
      <c r="I264" s="125"/>
    </row>
    <row r="265" spans="1:9" ht="20.100000000000001" customHeight="1" x14ac:dyDescent="0.25">
      <c r="A265" s="27">
        <v>260</v>
      </c>
      <c r="B265" s="118"/>
      <c r="C265" s="118"/>
      <c r="D265" s="118"/>
      <c r="E265" s="118"/>
      <c r="F265" s="118"/>
      <c r="G265" s="128"/>
      <c r="H265" s="76" t="str">
        <f>IF(F265="", "", IF(E265="Billets de train", "", IF(E265="", "", VLOOKUP(F265,Listes!$G$37:$H$39, 2, FALSE))))</f>
        <v/>
      </c>
      <c r="I265" s="125"/>
    </row>
    <row r="266" spans="1:9" ht="20.100000000000001" customHeight="1" x14ac:dyDescent="0.25">
      <c r="A266" s="27">
        <v>261</v>
      </c>
      <c r="B266" s="118"/>
      <c r="C266" s="118"/>
      <c r="D266" s="118"/>
      <c r="E266" s="118"/>
      <c r="F266" s="118"/>
      <c r="G266" s="128"/>
      <c r="H266" s="76" t="str">
        <f>IF(F266="", "", IF(E266="Billets de train", "", IF(E266="", "", VLOOKUP(F266,Listes!$G$37:$H$39, 2, FALSE))))</f>
        <v/>
      </c>
      <c r="I266" s="125"/>
    </row>
    <row r="267" spans="1:9" ht="20.100000000000001" customHeight="1" x14ac:dyDescent="0.25">
      <c r="A267" s="27">
        <v>262</v>
      </c>
      <c r="B267" s="118"/>
      <c r="C267" s="118"/>
      <c r="D267" s="118"/>
      <c r="E267" s="118"/>
      <c r="F267" s="118"/>
      <c r="G267" s="128"/>
      <c r="H267" s="76" t="str">
        <f>IF(F267="", "", IF(E267="Billets de train", "", IF(E267="", "", VLOOKUP(F267,Listes!$G$37:$H$39, 2, FALSE))))</f>
        <v/>
      </c>
      <c r="I267" s="125"/>
    </row>
    <row r="268" spans="1:9" ht="20.100000000000001" customHeight="1" x14ac:dyDescent="0.25">
      <c r="A268" s="27">
        <v>263</v>
      </c>
      <c r="B268" s="118"/>
      <c r="C268" s="118"/>
      <c r="D268" s="118"/>
      <c r="E268" s="118"/>
      <c r="F268" s="118"/>
      <c r="G268" s="128"/>
      <c r="H268" s="76" t="str">
        <f>IF(F268="", "", IF(E268="Billets de train", "", IF(E268="", "", VLOOKUP(F268,Listes!$G$37:$H$39, 2, FALSE))))</f>
        <v/>
      </c>
      <c r="I268" s="125"/>
    </row>
    <row r="269" spans="1:9" ht="20.100000000000001" customHeight="1" x14ac:dyDescent="0.25">
      <c r="A269" s="27">
        <v>264</v>
      </c>
      <c r="B269" s="118"/>
      <c r="C269" s="118"/>
      <c r="D269" s="118"/>
      <c r="E269" s="118"/>
      <c r="F269" s="118"/>
      <c r="G269" s="128"/>
      <c r="H269" s="76" t="str">
        <f>IF(F269="", "", IF(E269="Billets de train", "", IF(E269="", "", VLOOKUP(F269,Listes!$G$37:$H$39, 2, FALSE))))</f>
        <v/>
      </c>
      <c r="I269" s="125"/>
    </row>
    <row r="270" spans="1:9" ht="20.100000000000001" customHeight="1" x14ac:dyDescent="0.25">
      <c r="A270" s="27">
        <v>265</v>
      </c>
      <c r="B270" s="118"/>
      <c r="C270" s="118"/>
      <c r="D270" s="118"/>
      <c r="E270" s="118"/>
      <c r="F270" s="118"/>
      <c r="G270" s="128"/>
      <c r="H270" s="76" t="str">
        <f>IF(F270="", "", IF(E270="Billets de train", "", IF(E270="", "", VLOOKUP(F270,Listes!$G$37:$H$39, 2, FALSE))))</f>
        <v/>
      </c>
      <c r="I270" s="125"/>
    </row>
    <row r="271" spans="1:9" ht="20.100000000000001" customHeight="1" x14ac:dyDescent="0.25">
      <c r="A271" s="27">
        <v>266</v>
      </c>
      <c r="B271" s="118"/>
      <c r="C271" s="118"/>
      <c r="D271" s="118"/>
      <c r="E271" s="118"/>
      <c r="F271" s="118"/>
      <c r="G271" s="128"/>
      <c r="H271" s="76" t="str">
        <f>IF(F271="", "", IF(E271="Billets de train", "", IF(E271="", "", VLOOKUP(F271,Listes!$G$37:$H$39, 2, FALSE))))</f>
        <v/>
      </c>
      <c r="I271" s="125"/>
    </row>
    <row r="272" spans="1:9" ht="20.100000000000001" customHeight="1" x14ac:dyDescent="0.25">
      <c r="A272" s="27">
        <v>267</v>
      </c>
      <c r="B272" s="118"/>
      <c r="C272" s="118"/>
      <c r="D272" s="118"/>
      <c r="E272" s="118"/>
      <c r="F272" s="118"/>
      <c r="G272" s="128"/>
      <c r="H272" s="76" t="str">
        <f>IF(F272="", "", IF(E272="Billets de train", "", IF(E272="", "", VLOOKUP(F272,Listes!$G$37:$H$39, 2, FALSE))))</f>
        <v/>
      </c>
      <c r="I272" s="125"/>
    </row>
    <row r="273" spans="1:9" ht="20.100000000000001" customHeight="1" x14ac:dyDescent="0.25">
      <c r="A273" s="27">
        <v>268</v>
      </c>
      <c r="B273" s="118"/>
      <c r="C273" s="118"/>
      <c r="D273" s="118"/>
      <c r="E273" s="118"/>
      <c r="F273" s="118"/>
      <c r="G273" s="128"/>
      <c r="H273" s="76" t="str">
        <f>IF(F273="", "", IF(E273="Billets de train", "", IF(E273="", "", VLOOKUP(F273,Listes!$G$37:$H$39, 2, FALSE))))</f>
        <v/>
      </c>
      <c r="I273" s="125"/>
    </row>
    <row r="274" spans="1:9" ht="20.100000000000001" customHeight="1" x14ac:dyDescent="0.25">
      <c r="A274" s="27">
        <v>269</v>
      </c>
      <c r="B274" s="118"/>
      <c r="C274" s="118"/>
      <c r="D274" s="118"/>
      <c r="E274" s="118"/>
      <c r="F274" s="118"/>
      <c r="G274" s="128"/>
      <c r="H274" s="76" t="str">
        <f>IF(F274="", "", IF(E274="Billets de train", "", IF(E274="", "", VLOOKUP(F274,Listes!$G$37:$H$39, 2, FALSE))))</f>
        <v/>
      </c>
      <c r="I274" s="125"/>
    </row>
    <row r="275" spans="1:9" ht="20.100000000000001" customHeight="1" x14ac:dyDescent="0.25">
      <c r="A275" s="27">
        <v>270</v>
      </c>
      <c r="B275" s="118"/>
      <c r="C275" s="118"/>
      <c r="D275" s="118"/>
      <c r="E275" s="118"/>
      <c r="F275" s="118"/>
      <c r="G275" s="128"/>
      <c r="H275" s="76" t="str">
        <f>IF(F275="", "", IF(E275="Billets de train", "", IF(E275="", "", VLOOKUP(F275,Listes!$G$37:$H$39, 2, FALSE))))</f>
        <v/>
      </c>
      <c r="I275" s="125"/>
    </row>
    <row r="276" spans="1:9" ht="20.100000000000001" customHeight="1" x14ac:dyDescent="0.25">
      <c r="A276" s="27">
        <v>271</v>
      </c>
      <c r="B276" s="118"/>
      <c r="C276" s="118"/>
      <c r="D276" s="118"/>
      <c r="E276" s="118"/>
      <c r="F276" s="118"/>
      <c r="G276" s="128"/>
      <c r="H276" s="76" t="str">
        <f>IF(F276="", "", IF(E276="Billets de train", "", IF(E276="", "", VLOOKUP(F276,Listes!$G$37:$H$39, 2, FALSE))))</f>
        <v/>
      </c>
      <c r="I276" s="125"/>
    </row>
    <row r="277" spans="1:9" ht="20.100000000000001" customHeight="1" x14ac:dyDescent="0.25">
      <c r="A277" s="27">
        <v>272</v>
      </c>
      <c r="B277" s="118"/>
      <c r="C277" s="118"/>
      <c r="D277" s="118"/>
      <c r="E277" s="118"/>
      <c r="F277" s="118"/>
      <c r="G277" s="128"/>
      <c r="H277" s="76" t="str">
        <f>IF(F277="", "", IF(E277="Billets de train", "", IF(E277="", "", VLOOKUP(F277,Listes!$G$37:$H$39, 2, FALSE))))</f>
        <v/>
      </c>
      <c r="I277" s="125"/>
    </row>
    <row r="278" spans="1:9" ht="20.100000000000001" customHeight="1" x14ac:dyDescent="0.25">
      <c r="A278" s="27">
        <v>273</v>
      </c>
      <c r="B278" s="118"/>
      <c r="C278" s="118"/>
      <c r="D278" s="118"/>
      <c r="E278" s="118"/>
      <c r="F278" s="118"/>
      <c r="G278" s="128"/>
      <c r="H278" s="76" t="str">
        <f>IF(F278="", "", IF(E278="Billets de train", "", IF(E278="", "", VLOOKUP(F278,Listes!$G$37:$H$39, 2, FALSE))))</f>
        <v/>
      </c>
      <c r="I278" s="125"/>
    </row>
    <row r="279" spans="1:9" ht="20.100000000000001" customHeight="1" x14ac:dyDescent="0.25">
      <c r="A279" s="27">
        <v>274</v>
      </c>
      <c r="B279" s="118"/>
      <c r="C279" s="118"/>
      <c r="D279" s="118"/>
      <c r="E279" s="118"/>
      <c r="F279" s="118"/>
      <c r="G279" s="128"/>
      <c r="H279" s="76" t="str">
        <f>IF(F279="", "", IF(E279="Billets de train", "", IF(E279="", "", VLOOKUP(F279,Listes!$G$37:$H$39, 2, FALSE))))</f>
        <v/>
      </c>
      <c r="I279" s="125"/>
    </row>
    <row r="280" spans="1:9" ht="20.100000000000001" customHeight="1" x14ac:dyDescent="0.25">
      <c r="A280" s="27">
        <v>275</v>
      </c>
      <c r="B280" s="118"/>
      <c r="C280" s="118"/>
      <c r="D280" s="118"/>
      <c r="E280" s="118"/>
      <c r="F280" s="118"/>
      <c r="G280" s="128"/>
      <c r="H280" s="76" t="str">
        <f>IF(F280="", "", IF(E280="Billets de train", "", IF(E280="", "", VLOOKUP(F280,Listes!$G$37:$H$39, 2, FALSE))))</f>
        <v/>
      </c>
      <c r="I280" s="125"/>
    </row>
    <row r="281" spans="1:9" ht="20.100000000000001" customHeight="1" x14ac:dyDescent="0.25">
      <c r="A281" s="27">
        <v>276</v>
      </c>
      <c r="B281" s="118"/>
      <c r="C281" s="118"/>
      <c r="D281" s="118"/>
      <c r="E281" s="118"/>
      <c r="F281" s="118"/>
      <c r="G281" s="128"/>
      <c r="H281" s="76" t="str">
        <f>IF(F281="", "", IF(E281="Billets de train", "", IF(E281="", "", VLOOKUP(F281,Listes!$G$37:$H$39, 2, FALSE))))</f>
        <v/>
      </c>
      <c r="I281" s="125"/>
    </row>
    <row r="282" spans="1:9" ht="20.100000000000001" customHeight="1" x14ac:dyDescent="0.25">
      <c r="A282" s="27">
        <v>277</v>
      </c>
      <c r="B282" s="118"/>
      <c r="C282" s="118"/>
      <c r="D282" s="118"/>
      <c r="E282" s="118"/>
      <c r="F282" s="118"/>
      <c r="G282" s="128"/>
      <c r="H282" s="76" t="str">
        <f>IF(F282="", "", IF(E282="Billets de train", "", IF(E282="", "", VLOOKUP(F282,Listes!$G$37:$H$39, 2, FALSE))))</f>
        <v/>
      </c>
      <c r="I282" s="125"/>
    </row>
    <row r="283" spans="1:9" ht="20.100000000000001" customHeight="1" x14ac:dyDescent="0.25">
      <c r="A283" s="27">
        <v>278</v>
      </c>
      <c r="B283" s="118"/>
      <c r="C283" s="118"/>
      <c r="D283" s="118"/>
      <c r="E283" s="118"/>
      <c r="F283" s="118"/>
      <c r="G283" s="128"/>
      <c r="H283" s="76" t="str">
        <f>IF(F283="", "", IF(E283="Billets de train", "", IF(E283="", "", VLOOKUP(F283,Listes!$G$37:$H$39, 2, FALSE))))</f>
        <v/>
      </c>
      <c r="I283" s="125"/>
    </row>
    <row r="284" spans="1:9" ht="20.100000000000001" customHeight="1" x14ac:dyDescent="0.25">
      <c r="A284" s="27">
        <v>279</v>
      </c>
      <c r="B284" s="118"/>
      <c r="C284" s="118"/>
      <c r="D284" s="118"/>
      <c r="E284" s="118"/>
      <c r="F284" s="118"/>
      <c r="G284" s="128"/>
      <c r="H284" s="76" t="str">
        <f>IF(F284="", "", IF(E284="Billets de train", "", IF(E284="", "", VLOOKUP(F284,Listes!$G$37:$H$39, 2, FALSE))))</f>
        <v/>
      </c>
      <c r="I284" s="125"/>
    </row>
    <row r="285" spans="1:9" ht="20.100000000000001" customHeight="1" x14ac:dyDescent="0.25">
      <c r="A285" s="27">
        <v>280</v>
      </c>
      <c r="B285" s="118"/>
      <c r="C285" s="118"/>
      <c r="D285" s="118"/>
      <c r="E285" s="118"/>
      <c r="F285" s="118"/>
      <c r="G285" s="128"/>
      <c r="H285" s="76" t="str">
        <f>IF(F285="", "", IF(E285="Billets de train", "", IF(E285="", "", VLOOKUP(F285,Listes!$G$37:$H$39, 2, FALSE))))</f>
        <v/>
      </c>
      <c r="I285" s="125"/>
    </row>
    <row r="286" spans="1:9" ht="20.100000000000001" customHeight="1" x14ac:dyDescent="0.25">
      <c r="A286" s="27">
        <v>281</v>
      </c>
      <c r="B286" s="118"/>
      <c r="C286" s="118"/>
      <c r="D286" s="118"/>
      <c r="E286" s="118"/>
      <c r="F286" s="118"/>
      <c r="G286" s="128"/>
      <c r="H286" s="76" t="str">
        <f>IF(F286="", "", IF(E286="Billets de train", "", IF(E286="", "", VLOOKUP(F286,Listes!$G$37:$H$39, 2, FALSE))))</f>
        <v/>
      </c>
      <c r="I286" s="125"/>
    </row>
    <row r="287" spans="1:9" ht="20.100000000000001" customHeight="1" x14ac:dyDescent="0.25">
      <c r="A287" s="27">
        <v>282</v>
      </c>
      <c r="B287" s="118"/>
      <c r="C287" s="118"/>
      <c r="D287" s="118"/>
      <c r="E287" s="118"/>
      <c r="F287" s="118"/>
      <c r="G287" s="128"/>
      <c r="H287" s="76" t="str">
        <f>IF(F287="", "", IF(E287="Billets de train", "", IF(E287="", "", VLOOKUP(F287,Listes!$G$37:$H$39, 2, FALSE))))</f>
        <v/>
      </c>
      <c r="I287" s="125"/>
    </row>
    <row r="288" spans="1:9" ht="20.100000000000001" customHeight="1" x14ac:dyDescent="0.25">
      <c r="A288" s="27">
        <v>283</v>
      </c>
      <c r="B288" s="118"/>
      <c r="C288" s="118"/>
      <c r="D288" s="118"/>
      <c r="E288" s="118"/>
      <c r="F288" s="118"/>
      <c r="G288" s="128"/>
      <c r="H288" s="76" t="str">
        <f>IF(F288="", "", IF(E288="Billets de train", "", IF(E288="", "", VLOOKUP(F288,Listes!$G$37:$H$39, 2, FALSE))))</f>
        <v/>
      </c>
      <c r="I288" s="125"/>
    </row>
    <row r="289" spans="1:9" ht="20.100000000000001" customHeight="1" x14ac:dyDescent="0.25">
      <c r="A289" s="27">
        <v>284</v>
      </c>
      <c r="B289" s="118"/>
      <c r="C289" s="118"/>
      <c r="D289" s="118"/>
      <c r="E289" s="118"/>
      <c r="F289" s="118"/>
      <c r="G289" s="128"/>
      <c r="H289" s="76" t="str">
        <f>IF(F289="", "", IF(E289="Billets de train", "", IF(E289="", "", VLOOKUP(F289,Listes!$G$37:$H$39, 2, FALSE))))</f>
        <v/>
      </c>
      <c r="I289" s="125"/>
    </row>
    <row r="290" spans="1:9" ht="20.100000000000001" customHeight="1" x14ac:dyDescent="0.25">
      <c r="A290" s="27">
        <v>285</v>
      </c>
      <c r="B290" s="118"/>
      <c r="C290" s="118"/>
      <c r="D290" s="118"/>
      <c r="E290" s="118"/>
      <c r="F290" s="118"/>
      <c r="G290" s="128"/>
      <c r="H290" s="76" t="str">
        <f>IF(F290="", "", IF(E290="Billets de train", "", IF(E290="", "", VLOOKUP(F290,Listes!$G$37:$H$39, 2, FALSE))))</f>
        <v/>
      </c>
      <c r="I290" s="125"/>
    </row>
    <row r="291" spans="1:9" ht="20.100000000000001" customHeight="1" x14ac:dyDescent="0.25">
      <c r="A291" s="27">
        <v>286</v>
      </c>
      <c r="B291" s="118"/>
      <c r="C291" s="118"/>
      <c r="D291" s="118"/>
      <c r="E291" s="118"/>
      <c r="F291" s="118"/>
      <c r="G291" s="128"/>
      <c r="H291" s="76" t="str">
        <f>IF(F291="", "", IF(E291="Billets de train", "", IF(E291="", "", VLOOKUP(F291,Listes!$G$37:$H$39, 2, FALSE))))</f>
        <v/>
      </c>
      <c r="I291" s="125"/>
    </row>
    <row r="292" spans="1:9" ht="20.100000000000001" customHeight="1" x14ac:dyDescent="0.25">
      <c r="A292" s="27">
        <v>287</v>
      </c>
      <c r="B292" s="118"/>
      <c r="C292" s="118"/>
      <c r="D292" s="118"/>
      <c r="E292" s="118"/>
      <c r="F292" s="118"/>
      <c r="G292" s="128"/>
      <c r="H292" s="76" t="str">
        <f>IF(F292="", "", IF(E292="Billets de train", "", IF(E292="", "", VLOOKUP(F292,Listes!$G$37:$H$39, 2, FALSE))))</f>
        <v/>
      </c>
      <c r="I292" s="125"/>
    </row>
    <row r="293" spans="1:9" ht="20.100000000000001" customHeight="1" x14ac:dyDescent="0.25">
      <c r="A293" s="27">
        <v>288</v>
      </c>
      <c r="B293" s="118"/>
      <c r="C293" s="118"/>
      <c r="D293" s="118"/>
      <c r="E293" s="118"/>
      <c r="F293" s="118"/>
      <c r="G293" s="128"/>
      <c r="H293" s="76" t="str">
        <f>IF(F293="", "", IF(E293="Billets de train", "", IF(E293="", "", VLOOKUP(F293,Listes!$G$37:$H$39, 2, FALSE))))</f>
        <v/>
      </c>
      <c r="I293" s="125"/>
    </row>
    <row r="294" spans="1:9" ht="20.100000000000001" customHeight="1" x14ac:dyDescent="0.25">
      <c r="A294" s="27">
        <v>289</v>
      </c>
      <c r="B294" s="118"/>
      <c r="C294" s="118"/>
      <c r="D294" s="118"/>
      <c r="E294" s="118"/>
      <c r="F294" s="118"/>
      <c r="G294" s="128"/>
      <c r="H294" s="76" t="str">
        <f>IF(F294="", "", IF(E294="Billets de train", "", IF(E294="", "", VLOOKUP(F294,Listes!$G$37:$H$39, 2, FALSE))))</f>
        <v/>
      </c>
      <c r="I294" s="125"/>
    </row>
    <row r="295" spans="1:9" ht="20.100000000000001" customHeight="1" x14ac:dyDescent="0.25">
      <c r="A295" s="27">
        <v>290</v>
      </c>
      <c r="B295" s="118"/>
      <c r="C295" s="118"/>
      <c r="D295" s="118"/>
      <c r="E295" s="118"/>
      <c r="F295" s="118"/>
      <c r="G295" s="128"/>
      <c r="H295" s="76" t="str">
        <f>IF(F295="", "", IF(E295="Billets de train", "", IF(E295="", "", VLOOKUP(F295,Listes!$G$37:$H$39, 2, FALSE))))</f>
        <v/>
      </c>
      <c r="I295" s="125"/>
    </row>
    <row r="296" spans="1:9" ht="20.100000000000001" customHeight="1" x14ac:dyDescent="0.25">
      <c r="A296" s="27">
        <v>291</v>
      </c>
      <c r="B296" s="118"/>
      <c r="C296" s="118"/>
      <c r="D296" s="118"/>
      <c r="E296" s="118"/>
      <c r="F296" s="118"/>
      <c r="G296" s="128"/>
      <c r="H296" s="76" t="str">
        <f>IF(F296="", "", IF(E296="Billets de train", "", IF(E296="", "", VLOOKUP(F296,Listes!$G$37:$H$39, 2, FALSE))))</f>
        <v/>
      </c>
      <c r="I296" s="125"/>
    </row>
    <row r="297" spans="1:9" ht="20.100000000000001" customHeight="1" x14ac:dyDescent="0.25">
      <c r="A297" s="27">
        <v>292</v>
      </c>
      <c r="B297" s="118"/>
      <c r="C297" s="118"/>
      <c r="D297" s="118"/>
      <c r="E297" s="118"/>
      <c r="F297" s="118"/>
      <c r="G297" s="128"/>
      <c r="H297" s="76" t="str">
        <f>IF(F297="", "", IF(E297="Billets de train", "", IF(E297="", "", VLOOKUP(F297,Listes!$G$37:$H$39, 2, FALSE))))</f>
        <v/>
      </c>
      <c r="I297" s="125"/>
    </row>
    <row r="298" spans="1:9" ht="20.100000000000001" customHeight="1" x14ac:dyDescent="0.25">
      <c r="A298" s="27">
        <v>293</v>
      </c>
      <c r="B298" s="118"/>
      <c r="C298" s="118"/>
      <c r="D298" s="118"/>
      <c r="E298" s="118"/>
      <c r="F298" s="118"/>
      <c r="G298" s="128"/>
      <c r="H298" s="76" t="str">
        <f>IF(F298="", "", IF(E298="Billets de train", "", IF(E298="", "", VLOOKUP(F298,Listes!$G$37:$H$39, 2, FALSE))))</f>
        <v/>
      </c>
      <c r="I298" s="125"/>
    </row>
    <row r="299" spans="1:9" ht="20.100000000000001" customHeight="1" x14ac:dyDescent="0.25">
      <c r="A299" s="27">
        <v>294</v>
      </c>
      <c r="B299" s="118"/>
      <c r="C299" s="118"/>
      <c r="D299" s="118"/>
      <c r="E299" s="118"/>
      <c r="F299" s="118"/>
      <c r="G299" s="128"/>
      <c r="H299" s="76" t="str">
        <f>IF(F299="", "", IF(E299="Billets de train", "", IF(E299="", "", VLOOKUP(F299,Listes!$G$37:$H$39, 2, FALSE))))</f>
        <v/>
      </c>
      <c r="I299" s="125"/>
    </row>
    <row r="300" spans="1:9" ht="20.100000000000001" customHeight="1" x14ac:dyDescent="0.25">
      <c r="A300" s="27">
        <v>295</v>
      </c>
      <c r="B300" s="118"/>
      <c r="C300" s="118"/>
      <c r="D300" s="118"/>
      <c r="E300" s="118"/>
      <c r="F300" s="118"/>
      <c r="G300" s="128"/>
      <c r="H300" s="76" t="str">
        <f>IF(F300="", "", IF(E300="Billets de train", "", IF(E300="", "", VLOOKUP(F300,Listes!$G$37:$H$39, 2, FALSE))))</f>
        <v/>
      </c>
      <c r="I300" s="125"/>
    </row>
    <row r="301" spans="1:9" ht="20.100000000000001" customHeight="1" x14ac:dyDescent="0.25">
      <c r="A301" s="27">
        <v>296</v>
      </c>
      <c r="B301" s="118"/>
      <c r="C301" s="118"/>
      <c r="D301" s="118"/>
      <c r="E301" s="118"/>
      <c r="F301" s="118"/>
      <c r="G301" s="128"/>
      <c r="H301" s="76" t="str">
        <f>IF(F301="", "", IF(E301="Billets de train", "", IF(E301="", "", VLOOKUP(F301,Listes!$G$37:$H$39, 2, FALSE))))</f>
        <v/>
      </c>
      <c r="I301" s="125"/>
    </row>
    <row r="302" spans="1:9" ht="20.100000000000001" customHeight="1" x14ac:dyDescent="0.25">
      <c r="A302" s="27">
        <v>297</v>
      </c>
      <c r="B302" s="118"/>
      <c r="C302" s="118"/>
      <c r="D302" s="118"/>
      <c r="E302" s="118"/>
      <c r="F302" s="118"/>
      <c r="G302" s="128"/>
      <c r="H302" s="76" t="str">
        <f>IF(F302="", "", IF(E302="Billets de train", "", IF(E302="", "", VLOOKUP(F302,Listes!$G$37:$H$39, 2, FALSE))))</f>
        <v/>
      </c>
      <c r="I302" s="125"/>
    </row>
    <row r="303" spans="1:9" ht="20.100000000000001" customHeight="1" x14ac:dyDescent="0.25">
      <c r="A303" s="27">
        <v>298</v>
      </c>
      <c r="B303" s="118"/>
      <c r="C303" s="118"/>
      <c r="D303" s="118"/>
      <c r="E303" s="118"/>
      <c r="F303" s="118"/>
      <c r="G303" s="128"/>
      <c r="H303" s="76" t="str">
        <f>IF(F303="", "", IF(E303="Billets de train", "", IF(E303="", "", VLOOKUP(F303,Listes!$G$37:$H$39, 2, FALSE))))</f>
        <v/>
      </c>
      <c r="I303" s="125"/>
    </row>
    <row r="304" spans="1:9" ht="20.100000000000001" customHeight="1" x14ac:dyDescent="0.25">
      <c r="A304" s="27">
        <v>299</v>
      </c>
      <c r="B304" s="118"/>
      <c r="C304" s="118"/>
      <c r="D304" s="118"/>
      <c r="E304" s="118"/>
      <c r="F304" s="118"/>
      <c r="G304" s="128"/>
      <c r="H304" s="76" t="str">
        <f>IF(F304="", "", IF(E304="Billets de train", "", IF(E304="", "", VLOOKUP(F304,Listes!$G$37:$H$39, 2, FALSE))))</f>
        <v/>
      </c>
      <c r="I304" s="125"/>
    </row>
    <row r="305" spans="1:9" ht="20.100000000000001" customHeight="1" x14ac:dyDescent="0.25">
      <c r="A305" s="27">
        <v>300</v>
      </c>
      <c r="B305" s="118"/>
      <c r="C305" s="118"/>
      <c r="D305" s="118"/>
      <c r="E305" s="118"/>
      <c r="F305" s="118"/>
      <c r="G305" s="128"/>
      <c r="H305" s="76" t="str">
        <f>IF(F305="", "", IF(E305="Billets de train", "", IF(E305="", "", VLOOKUP(F305,Listes!$G$37:$H$39, 2, FALSE))))</f>
        <v/>
      </c>
      <c r="I305" s="125"/>
    </row>
    <row r="306" spans="1:9" ht="20.100000000000001" customHeight="1" x14ac:dyDescent="0.25">
      <c r="A306" s="27">
        <v>301</v>
      </c>
      <c r="B306" s="118"/>
      <c r="C306" s="118"/>
      <c r="D306" s="118"/>
      <c r="E306" s="118"/>
      <c r="F306" s="118"/>
      <c r="G306" s="128"/>
      <c r="H306" s="76" t="str">
        <f>IF(F306="", "", IF(E306="Billets de train", "", IF(E306="", "", VLOOKUP(F306,Listes!$G$37:$H$39, 2, FALSE))))</f>
        <v/>
      </c>
      <c r="I306" s="125"/>
    </row>
    <row r="307" spans="1:9" ht="20.100000000000001" customHeight="1" x14ac:dyDescent="0.25">
      <c r="A307" s="27">
        <v>302</v>
      </c>
      <c r="B307" s="118"/>
      <c r="C307" s="118"/>
      <c r="D307" s="118"/>
      <c r="E307" s="118"/>
      <c r="F307" s="118"/>
      <c r="G307" s="128"/>
      <c r="H307" s="76" t="str">
        <f>IF(F307="", "", IF(E307="Billets de train", "", IF(E307="", "", VLOOKUP(F307,Listes!$G$37:$H$39, 2, FALSE))))</f>
        <v/>
      </c>
      <c r="I307" s="125"/>
    </row>
    <row r="308" spans="1:9" ht="20.100000000000001" customHeight="1" x14ac:dyDescent="0.25">
      <c r="A308" s="27">
        <v>303</v>
      </c>
      <c r="B308" s="118"/>
      <c r="C308" s="118"/>
      <c r="D308" s="118"/>
      <c r="E308" s="118"/>
      <c r="F308" s="118"/>
      <c r="G308" s="128"/>
      <c r="H308" s="76" t="str">
        <f>IF(F308="", "", IF(E308="Billets de train", "", IF(E308="", "", VLOOKUP(F308,Listes!$G$37:$H$39, 2, FALSE))))</f>
        <v/>
      </c>
      <c r="I308" s="125"/>
    </row>
    <row r="309" spans="1:9" ht="20.100000000000001" customHeight="1" x14ac:dyDescent="0.25">
      <c r="A309" s="27">
        <v>304</v>
      </c>
      <c r="B309" s="118"/>
      <c r="C309" s="118"/>
      <c r="D309" s="118"/>
      <c r="E309" s="118"/>
      <c r="F309" s="118"/>
      <c r="G309" s="128"/>
      <c r="H309" s="76" t="str">
        <f>IF(F309="", "", IF(E309="Billets de train", "", IF(E309="", "", VLOOKUP(F309,Listes!$G$37:$H$39, 2, FALSE))))</f>
        <v/>
      </c>
      <c r="I309" s="125"/>
    </row>
    <row r="310" spans="1:9" ht="20.100000000000001" customHeight="1" x14ac:dyDescent="0.25">
      <c r="A310" s="27">
        <v>305</v>
      </c>
      <c r="B310" s="118"/>
      <c r="C310" s="118"/>
      <c r="D310" s="118"/>
      <c r="E310" s="118"/>
      <c r="F310" s="118"/>
      <c r="G310" s="128"/>
      <c r="H310" s="76" t="str">
        <f>IF(F310="", "", IF(E310="Billets de train", "", IF(E310="", "", VLOOKUP(F310,Listes!$G$37:$H$39, 2, FALSE))))</f>
        <v/>
      </c>
      <c r="I310" s="125"/>
    </row>
    <row r="311" spans="1:9" ht="20.100000000000001" customHeight="1" x14ac:dyDescent="0.25">
      <c r="A311" s="27">
        <v>306</v>
      </c>
      <c r="B311" s="118"/>
      <c r="C311" s="118"/>
      <c r="D311" s="118"/>
      <c r="E311" s="118"/>
      <c r="F311" s="118"/>
      <c r="G311" s="128"/>
      <c r="H311" s="76" t="str">
        <f>IF(F311="", "", IF(E311="Billets de train", "", IF(E311="", "", VLOOKUP(F311,Listes!$G$37:$H$39, 2, FALSE))))</f>
        <v/>
      </c>
      <c r="I311" s="125"/>
    </row>
    <row r="312" spans="1:9" ht="20.100000000000001" customHeight="1" x14ac:dyDescent="0.25">
      <c r="A312" s="27">
        <v>307</v>
      </c>
      <c r="B312" s="118"/>
      <c r="C312" s="118"/>
      <c r="D312" s="118"/>
      <c r="E312" s="118"/>
      <c r="F312" s="118"/>
      <c r="G312" s="128"/>
      <c r="H312" s="76" t="str">
        <f>IF(F312="", "", IF(E312="Billets de train", "", IF(E312="", "", VLOOKUP(F312,Listes!$G$37:$H$39, 2, FALSE))))</f>
        <v/>
      </c>
      <c r="I312" s="125"/>
    </row>
    <row r="313" spans="1:9" ht="20.100000000000001" customHeight="1" x14ac:dyDescent="0.25">
      <c r="A313" s="27">
        <v>308</v>
      </c>
      <c r="B313" s="118"/>
      <c r="C313" s="118"/>
      <c r="D313" s="118"/>
      <c r="E313" s="118"/>
      <c r="F313" s="118"/>
      <c r="G313" s="128"/>
      <c r="H313" s="76" t="str">
        <f>IF(F313="", "", IF(E313="Billets de train", "", IF(E313="", "", VLOOKUP(F313,Listes!$G$37:$H$39, 2, FALSE))))</f>
        <v/>
      </c>
      <c r="I313" s="125"/>
    </row>
    <row r="314" spans="1:9" ht="20.100000000000001" customHeight="1" x14ac:dyDescent="0.25">
      <c r="A314" s="27">
        <v>309</v>
      </c>
      <c r="B314" s="118"/>
      <c r="C314" s="118"/>
      <c r="D314" s="118"/>
      <c r="E314" s="118"/>
      <c r="F314" s="118"/>
      <c r="G314" s="128"/>
      <c r="H314" s="76" t="str">
        <f>IF(F314="", "", IF(E314="Billets de train", "", IF(E314="", "", VLOOKUP(F314,Listes!$G$37:$H$39, 2, FALSE))))</f>
        <v/>
      </c>
      <c r="I314" s="125"/>
    </row>
    <row r="315" spans="1:9" ht="20.100000000000001" customHeight="1" x14ac:dyDescent="0.25">
      <c r="A315" s="27">
        <v>310</v>
      </c>
      <c r="B315" s="118"/>
      <c r="C315" s="118"/>
      <c r="D315" s="118"/>
      <c r="E315" s="118"/>
      <c r="F315" s="118"/>
      <c r="G315" s="128"/>
      <c r="H315" s="76" t="str">
        <f>IF(F315="", "", IF(E315="Billets de train", "", IF(E315="", "", VLOOKUP(F315,Listes!$G$37:$H$39, 2, FALSE))))</f>
        <v/>
      </c>
      <c r="I315" s="125"/>
    </row>
    <row r="316" spans="1:9" ht="20.100000000000001" customHeight="1" x14ac:dyDescent="0.25">
      <c r="A316" s="27">
        <v>311</v>
      </c>
      <c r="B316" s="118"/>
      <c r="C316" s="118"/>
      <c r="D316" s="118"/>
      <c r="E316" s="118"/>
      <c r="F316" s="118"/>
      <c r="G316" s="128"/>
      <c r="H316" s="76" t="str">
        <f>IF(F316="", "", IF(E316="Billets de train", "", IF(E316="", "", VLOOKUP(F316,Listes!$G$37:$H$39, 2, FALSE))))</f>
        <v/>
      </c>
      <c r="I316" s="125"/>
    </row>
    <row r="317" spans="1:9" ht="20.100000000000001" customHeight="1" x14ac:dyDescent="0.25">
      <c r="A317" s="27">
        <v>312</v>
      </c>
      <c r="B317" s="118"/>
      <c r="C317" s="118"/>
      <c r="D317" s="118"/>
      <c r="E317" s="118"/>
      <c r="F317" s="118"/>
      <c r="G317" s="128"/>
      <c r="H317" s="76" t="str">
        <f>IF(F317="", "", IF(E317="Billets de train", "", IF(E317="", "", VLOOKUP(F317,Listes!$G$37:$H$39, 2, FALSE))))</f>
        <v/>
      </c>
      <c r="I317" s="125"/>
    </row>
    <row r="318" spans="1:9" ht="20.100000000000001" customHeight="1" x14ac:dyDescent="0.25">
      <c r="A318" s="27">
        <v>313</v>
      </c>
      <c r="B318" s="118"/>
      <c r="C318" s="118"/>
      <c r="D318" s="118"/>
      <c r="E318" s="118"/>
      <c r="F318" s="118"/>
      <c r="G318" s="128"/>
      <c r="H318" s="76" t="str">
        <f>IF(F318="", "", IF(E318="Billets de train", "", IF(E318="", "", VLOOKUP(F318,Listes!$G$37:$H$39, 2, FALSE))))</f>
        <v/>
      </c>
      <c r="I318" s="125"/>
    </row>
    <row r="319" spans="1:9" ht="20.100000000000001" customHeight="1" x14ac:dyDescent="0.25">
      <c r="A319" s="27">
        <v>314</v>
      </c>
      <c r="B319" s="118"/>
      <c r="C319" s="118"/>
      <c r="D319" s="118"/>
      <c r="E319" s="118"/>
      <c r="F319" s="118"/>
      <c r="G319" s="128"/>
      <c r="H319" s="76" t="str">
        <f>IF(F319="", "", IF(E319="Billets de train", "", IF(E319="", "", VLOOKUP(F319,Listes!$G$37:$H$39, 2, FALSE))))</f>
        <v/>
      </c>
      <c r="I319" s="125"/>
    </row>
    <row r="320" spans="1:9" ht="20.100000000000001" customHeight="1" x14ac:dyDescent="0.25">
      <c r="A320" s="27">
        <v>315</v>
      </c>
      <c r="B320" s="118"/>
      <c r="C320" s="118"/>
      <c r="D320" s="118"/>
      <c r="E320" s="118"/>
      <c r="F320" s="118"/>
      <c r="G320" s="128"/>
      <c r="H320" s="76" t="str">
        <f>IF(F320="", "", IF(E320="Billets de train", "", IF(E320="", "", VLOOKUP(F320,Listes!$G$37:$H$39, 2, FALSE))))</f>
        <v/>
      </c>
      <c r="I320" s="125"/>
    </row>
    <row r="321" spans="1:9" ht="20.100000000000001" customHeight="1" x14ac:dyDescent="0.25">
      <c r="A321" s="27">
        <v>316</v>
      </c>
      <c r="B321" s="118"/>
      <c r="C321" s="118"/>
      <c r="D321" s="118"/>
      <c r="E321" s="118"/>
      <c r="F321" s="118"/>
      <c r="G321" s="128"/>
      <c r="H321" s="76" t="str">
        <f>IF(F321="", "", IF(E321="Billets de train", "", IF(E321="", "", VLOOKUP(F321,Listes!$G$37:$H$39, 2, FALSE))))</f>
        <v/>
      </c>
      <c r="I321" s="125"/>
    </row>
    <row r="322" spans="1:9" ht="20.100000000000001" customHeight="1" x14ac:dyDescent="0.25">
      <c r="A322" s="27">
        <v>317</v>
      </c>
      <c r="B322" s="118"/>
      <c r="C322" s="118"/>
      <c r="D322" s="118"/>
      <c r="E322" s="118"/>
      <c r="F322" s="118"/>
      <c r="G322" s="128"/>
      <c r="H322" s="76" t="str">
        <f>IF(F322="", "", IF(E322="Billets de train", "", IF(E322="", "", VLOOKUP(F322,Listes!$G$37:$H$39, 2, FALSE))))</f>
        <v/>
      </c>
      <c r="I322" s="125"/>
    </row>
    <row r="323" spans="1:9" ht="20.100000000000001" customHeight="1" x14ac:dyDescent="0.25">
      <c r="A323" s="27">
        <v>318</v>
      </c>
      <c r="B323" s="118"/>
      <c r="C323" s="118"/>
      <c r="D323" s="118"/>
      <c r="E323" s="118"/>
      <c r="F323" s="118"/>
      <c r="G323" s="128"/>
      <c r="H323" s="76" t="str">
        <f>IF(F323="", "", IF(E323="Billets de train", "", IF(E323="", "", VLOOKUP(F323,Listes!$G$37:$H$39, 2, FALSE))))</f>
        <v/>
      </c>
      <c r="I323" s="125"/>
    </row>
    <row r="324" spans="1:9" ht="20.100000000000001" customHeight="1" x14ac:dyDescent="0.25">
      <c r="A324" s="27">
        <v>319</v>
      </c>
      <c r="B324" s="118"/>
      <c r="C324" s="118"/>
      <c r="D324" s="118"/>
      <c r="E324" s="118"/>
      <c r="F324" s="118"/>
      <c r="G324" s="128"/>
      <c r="H324" s="76" t="str">
        <f>IF(F324="", "", IF(E324="Billets de train", "", IF(E324="", "", VLOOKUP(F324,Listes!$G$37:$H$39, 2, FALSE))))</f>
        <v/>
      </c>
      <c r="I324" s="125"/>
    </row>
    <row r="325" spans="1:9" ht="20.100000000000001" customHeight="1" x14ac:dyDescent="0.25">
      <c r="A325" s="27">
        <v>320</v>
      </c>
      <c r="B325" s="118"/>
      <c r="C325" s="118"/>
      <c r="D325" s="118"/>
      <c r="E325" s="118"/>
      <c r="F325" s="118"/>
      <c r="G325" s="128"/>
      <c r="H325" s="76" t="str">
        <f>IF(F325="", "", IF(E325="Billets de train", "", IF(E325="", "", VLOOKUP(F325,Listes!$G$37:$H$39, 2, FALSE))))</f>
        <v/>
      </c>
      <c r="I325" s="125"/>
    </row>
    <row r="326" spans="1:9" ht="20.100000000000001" customHeight="1" x14ac:dyDescent="0.25">
      <c r="A326" s="27">
        <v>321</v>
      </c>
      <c r="B326" s="118"/>
      <c r="C326" s="118"/>
      <c r="D326" s="118"/>
      <c r="E326" s="118"/>
      <c r="F326" s="118"/>
      <c r="G326" s="128"/>
      <c r="H326" s="76" t="str">
        <f>IF(F326="", "", IF(E326="Billets de train", "", IF(E326="", "", VLOOKUP(F326,Listes!$G$37:$H$39, 2, FALSE))))</f>
        <v/>
      </c>
      <c r="I326" s="125"/>
    </row>
    <row r="327" spans="1:9" ht="20.100000000000001" customHeight="1" x14ac:dyDescent="0.25">
      <c r="A327" s="27">
        <v>322</v>
      </c>
      <c r="B327" s="118"/>
      <c r="C327" s="118"/>
      <c r="D327" s="118"/>
      <c r="E327" s="118"/>
      <c r="F327" s="118"/>
      <c r="G327" s="128"/>
      <c r="H327" s="76" t="str">
        <f>IF(F327="", "", IF(E327="Billets de train", "", IF(E327="", "", VLOOKUP(F327,Listes!$G$37:$H$39, 2, FALSE))))</f>
        <v/>
      </c>
      <c r="I327" s="125"/>
    </row>
    <row r="328" spans="1:9" ht="20.100000000000001" customHeight="1" x14ac:dyDescent="0.25">
      <c r="A328" s="27">
        <v>323</v>
      </c>
      <c r="B328" s="118"/>
      <c r="C328" s="118"/>
      <c r="D328" s="118"/>
      <c r="E328" s="118"/>
      <c r="F328" s="118"/>
      <c r="G328" s="128"/>
      <c r="H328" s="76" t="str">
        <f>IF(F328="", "", IF(E328="Billets de train", "", IF(E328="", "", VLOOKUP(F328,Listes!$G$37:$H$39, 2, FALSE))))</f>
        <v/>
      </c>
      <c r="I328" s="125"/>
    </row>
    <row r="329" spans="1:9" ht="20.100000000000001" customHeight="1" x14ac:dyDescent="0.25">
      <c r="A329" s="27">
        <v>324</v>
      </c>
      <c r="B329" s="118"/>
      <c r="C329" s="118"/>
      <c r="D329" s="118"/>
      <c r="E329" s="118"/>
      <c r="F329" s="118"/>
      <c r="G329" s="128"/>
      <c r="H329" s="76" t="str">
        <f>IF(F329="", "", IF(E329="Billets de train", "", IF(E329="", "", VLOOKUP(F329,Listes!$G$37:$H$39, 2, FALSE))))</f>
        <v/>
      </c>
      <c r="I329" s="125"/>
    </row>
    <row r="330" spans="1:9" ht="20.100000000000001" customHeight="1" x14ac:dyDescent="0.25">
      <c r="A330" s="27">
        <v>325</v>
      </c>
      <c r="B330" s="118"/>
      <c r="C330" s="118"/>
      <c r="D330" s="118"/>
      <c r="E330" s="118"/>
      <c r="F330" s="118"/>
      <c r="G330" s="128"/>
      <c r="H330" s="76" t="str">
        <f>IF(F330="", "", IF(E330="Billets de train", "", IF(E330="", "", VLOOKUP(F330,Listes!$G$37:$H$39, 2, FALSE))))</f>
        <v/>
      </c>
      <c r="I330" s="125"/>
    </row>
    <row r="331" spans="1:9" ht="20.100000000000001" customHeight="1" x14ac:dyDescent="0.25">
      <c r="A331" s="27">
        <v>326</v>
      </c>
      <c r="B331" s="118"/>
      <c r="C331" s="118"/>
      <c r="D331" s="118"/>
      <c r="E331" s="118"/>
      <c r="F331" s="118"/>
      <c r="G331" s="128"/>
      <c r="H331" s="76" t="str">
        <f>IF(F331="", "", IF(E331="Billets de train", "", IF(E331="", "", VLOOKUP(F331,Listes!$G$37:$H$39, 2, FALSE))))</f>
        <v/>
      </c>
      <c r="I331" s="125"/>
    </row>
    <row r="332" spans="1:9" ht="20.100000000000001" customHeight="1" x14ac:dyDescent="0.25">
      <c r="A332" s="27">
        <v>327</v>
      </c>
      <c r="B332" s="118"/>
      <c r="C332" s="118"/>
      <c r="D332" s="118"/>
      <c r="E332" s="118"/>
      <c r="F332" s="118"/>
      <c r="G332" s="128"/>
      <c r="H332" s="76" t="str">
        <f>IF(F332="", "", IF(E332="Billets de train", "", IF(E332="", "", VLOOKUP(F332,Listes!$G$37:$H$39, 2, FALSE))))</f>
        <v/>
      </c>
      <c r="I332" s="125"/>
    </row>
    <row r="333" spans="1:9" ht="20.100000000000001" customHeight="1" x14ac:dyDescent="0.25">
      <c r="A333" s="27">
        <v>328</v>
      </c>
      <c r="B333" s="118"/>
      <c r="C333" s="118"/>
      <c r="D333" s="118"/>
      <c r="E333" s="118"/>
      <c r="F333" s="118"/>
      <c r="G333" s="128"/>
      <c r="H333" s="76" t="str">
        <f>IF(F333="", "", IF(E333="Billets de train", "", IF(E333="", "", VLOOKUP(F333,Listes!$G$37:$H$39, 2, FALSE))))</f>
        <v/>
      </c>
      <c r="I333" s="125"/>
    </row>
    <row r="334" spans="1:9" ht="20.100000000000001" customHeight="1" x14ac:dyDescent="0.25">
      <c r="A334" s="27">
        <v>329</v>
      </c>
      <c r="B334" s="118"/>
      <c r="C334" s="118"/>
      <c r="D334" s="118"/>
      <c r="E334" s="118"/>
      <c r="F334" s="118"/>
      <c r="G334" s="128"/>
      <c r="H334" s="76" t="str">
        <f>IF(F334="", "", IF(E334="Billets de train", "", IF(E334="", "", VLOOKUP(F334,Listes!$G$37:$H$39, 2, FALSE))))</f>
        <v/>
      </c>
      <c r="I334" s="125"/>
    </row>
    <row r="335" spans="1:9" ht="20.100000000000001" customHeight="1" x14ac:dyDescent="0.25">
      <c r="A335" s="27">
        <v>330</v>
      </c>
      <c r="B335" s="118"/>
      <c r="C335" s="118"/>
      <c r="D335" s="118"/>
      <c r="E335" s="118"/>
      <c r="F335" s="118"/>
      <c r="G335" s="128"/>
      <c r="H335" s="76" t="str">
        <f>IF(F335="", "", IF(E335="Billets de train", "", IF(E335="", "", VLOOKUP(F335,Listes!$G$37:$H$39, 2, FALSE))))</f>
        <v/>
      </c>
      <c r="I335" s="125"/>
    </row>
    <row r="336" spans="1:9" ht="20.100000000000001" customHeight="1" x14ac:dyDescent="0.25">
      <c r="A336" s="27">
        <v>331</v>
      </c>
      <c r="B336" s="118"/>
      <c r="C336" s="118"/>
      <c r="D336" s="118"/>
      <c r="E336" s="118"/>
      <c r="F336" s="118"/>
      <c r="G336" s="128"/>
      <c r="H336" s="76" t="str">
        <f>IF(F336="", "", IF(E336="Billets de train", "", IF(E336="", "", VLOOKUP(F336,Listes!$G$37:$H$39, 2, FALSE))))</f>
        <v/>
      </c>
      <c r="I336" s="125"/>
    </row>
    <row r="337" spans="1:9" ht="20.100000000000001" customHeight="1" x14ac:dyDescent="0.25">
      <c r="A337" s="27">
        <v>332</v>
      </c>
      <c r="B337" s="118"/>
      <c r="C337" s="118"/>
      <c r="D337" s="118"/>
      <c r="E337" s="118"/>
      <c r="F337" s="118"/>
      <c r="G337" s="128"/>
      <c r="H337" s="76" t="str">
        <f>IF(F337="", "", IF(E337="Billets de train", "", IF(E337="", "", VLOOKUP(F337,Listes!$G$37:$H$39, 2, FALSE))))</f>
        <v/>
      </c>
      <c r="I337" s="125"/>
    </row>
    <row r="338" spans="1:9" ht="20.100000000000001" customHeight="1" x14ac:dyDescent="0.25">
      <c r="A338" s="27">
        <v>333</v>
      </c>
      <c r="B338" s="118"/>
      <c r="C338" s="118"/>
      <c r="D338" s="118"/>
      <c r="E338" s="118"/>
      <c r="F338" s="118"/>
      <c r="G338" s="128"/>
      <c r="H338" s="76" t="str">
        <f>IF(F338="", "", IF(E338="Billets de train", "", IF(E338="", "", VLOOKUP(F338,Listes!$G$37:$H$39, 2, FALSE))))</f>
        <v/>
      </c>
      <c r="I338" s="125"/>
    </row>
    <row r="339" spans="1:9" ht="20.100000000000001" customHeight="1" x14ac:dyDescent="0.25">
      <c r="A339" s="27">
        <v>334</v>
      </c>
      <c r="B339" s="118"/>
      <c r="C339" s="118"/>
      <c r="D339" s="118"/>
      <c r="E339" s="118"/>
      <c r="F339" s="118"/>
      <c r="G339" s="128"/>
      <c r="H339" s="76" t="str">
        <f>IF(F339="", "", IF(E339="Billets de train", "", IF(E339="", "", VLOOKUP(F339,Listes!$G$37:$H$39, 2, FALSE))))</f>
        <v/>
      </c>
      <c r="I339" s="125"/>
    </row>
    <row r="340" spans="1:9" ht="20.100000000000001" customHeight="1" x14ac:dyDescent="0.25">
      <c r="A340" s="27">
        <v>335</v>
      </c>
      <c r="B340" s="118"/>
      <c r="C340" s="118"/>
      <c r="D340" s="118"/>
      <c r="E340" s="118"/>
      <c r="F340" s="118"/>
      <c r="G340" s="128"/>
      <c r="H340" s="76" t="str">
        <f>IF(F340="", "", IF(E340="Billets de train", "", IF(E340="", "", VLOOKUP(F340,Listes!$G$37:$H$39, 2, FALSE))))</f>
        <v/>
      </c>
      <c r="I340" s="125"/>
    </row>
    <row r="341" spans="1:9" ht="20.100000000000001" customHeight="1" x14ac:dyDescent="0.25">
      <c r="A341" s="27">
        <v>336</v>
      </c>
      <c r="B341" s="118"/>
      <c r="C341" s="118"/>
      <c r="D341" s="118"/>
      <c r="E341" s="118"/>
      <c r="F341" s="118"/>
      <c r="G341" s="128"/>
      <c r="H341" s="76" t="str">
        <f>IF(F341="", "", IF(E341="Billets de train", "", IF(E341="", "", VLOOKUP(F341,Listes!$G$37:$H$39, 2, FALSE))))</f>
        <v/>
      </c>
      <c r="I341" s="125"/>
    </row>
    <row r="342" spans="1:9" ht="20.100000000000001" customHeight="1" x14ac:dyDescent="0.25">
      <c r="A342" s="27">
        <v>337</v>
      </c>
      <c r="B342" s="118"/>
      <c r="C342" s="118"/>
      <c r="D342" s="118"/>
      <c r="E342" s="118"/>
      <c r="F342" s="118"/>
      <c r="G342" s="128"/>
      <c r="H342" s="76" t="str">
        <f>IF(F342="", "", IF(E342="Billets de train", "", IF(E342="", "", VLOOKUP(F342,Listes!$G$37:$H$39, 2, FALSE))))</f>
        <v/>
      </c>
      <c r="I342" s="125"/>
    </row>
    <row r="343" spans="1:9" ht="20.100000000000001" customHeight="1" x14ac:dyDescent="0.25">
      <c r="A343" s="27">
        <v>338</v>
      </c>
      <c r="B343" s="118"/>
      <c r="C343" s="118"/>
      <c r="D343" s="118"/>
      <c r="E343" s="118"/>
      <c r="F343" s="118"/>
      <c r="G343" s="128"/>
      <c r="H343" s="76" t="str">
        <f>IF(F343="", "", IF(E343="Billets de train", "", IF(E343="", "", VLOOKUP(F343,Listes!$G$37:$H$39, 2, FALSE))))</f>
        <v/>
      </c>
      <c r="I343" s="125"/>
    </row>
    <row r="344" spans="1:9" ht="20.100000000000001" customHeight="1" x14ac:dyDescent="0.25">
      <c r="A344" s="27">
        <v>339</v>
      </c>
      <c r="B344" s="118"/>
      <c r="C344" s="118"/>
      <c r="D344" s="118"/>
      <c r="E344" s="118"/>
      <c r="F344" s="118"/>
      <c r="G344" s="128"/>
      <c r="H344" s="76" t="str">
        <f>IF(F344="", "", IF(E344="Billets de train", "", IF(E344="", "", VLOOKUP(F344,Listes!$G$37:$H$39, 2, FALSE))))</f>
        <v/>
      </c>
      <c r="I344" s="125"/>
    </row>
    <row r="345" spans="1:9" ht="20.100000000000001" customHeight="1" x14ac:dyDescent="0.25">
      <c r="A345" s="27">
        <v>340</v>
      </c>
      <c r="B345" s="118"/>
      <c r="C345" s="118"/>
      <c r="D345" s="118"/>
      <c r="E345" s="118"/>
      <c r="F345" s="118"/>
      <c r="G345" s="128"/>
      <c r="H345" s="76" t="str">
        <f>IF(F345="", "", IF(E345="Billets de train", "", IF(E345="", "", VLOOKUP(F345,Listes!$G$37:$H$39, 2, FALSE))))</f>
        <v/>
      </c>
      <c r="I345" s="125"/>
    </row>
    <row r="346" spans="1:9" ht="20.100000000000001" customHeight="1" x14ac:dyDescent="0.25">
      <c r="A346" s="27">
        <v>341</v>
      </c>
      <c r="B346" s="118"/>
      <c r="C346" s="118"/>
      <c r="D346" s="118"/>
      <c r="E346" s="118"/>
      <c r="F346" s="118"/>
      <c r="G346" s="128"/>
      <c r="H346" s="76" t="str">
        <f>IF(F346="", "", IF(E346="Billets de train", "", IF(E346="", "", VLOOKUP(F346,Listes!$G$37:$H$39, 2, FALSE))))</f>
        <v/>
      </c>
      <c r="I346" s="125"/>
    </row>
    <row r="347" spans="1:9" ht="20.100000000000001" customHeight="1" x14ac:dyDescent="0.25">
      <c r="A347" s="27">
        <v>342</v>
      </c>
      <c r="B347" s="118"/>
      <c r="C347" s="118"/>
      <c r="D347" s="118"/>
      <c r="E347" s="118"/>
      <c r="F347" s="118"/>
      <c r="G347" s="128"/>
      <c r="H347" s="76" t="str">
        <f>IF(F347="", "", IF(E347="Billets de train", "", IF(E347="", "", VLOOKUP(F347,Listes!$G$37:$H$39, 2, FALSE))))</f>
        <v/>
      </c>
      <c r="I347" s="125"/>
    </row>
    <row r="348" spans="1:9" ht="20.100000000000001" customHeight="1" x14ac:dyDescent="0.25">
      <c r="A348" s="27">
        <v>343</v>
      </c>
      <c r="B348" s="118"/>
      <c r="C348" s="118"/>
      <c r="D348" s="118"/>
      <c r="E348" s="118"/>
      <c r="F348" s="118"/>
      <c r="G348" s="128"/>
      <c r="H348" s="76" t="str">
        <f>IF(F348="", "", IF(E348="Billets de train", "", IF(E348="", "", VLOOKUP(F348,Listes!$G$37:$H$39, 2, FALSE))))</f>
        <v/>
      </c>
      <c r="I348" s="125"/>
    </row>
    <row r="349" spans="1:9" ht="20.100000000000001" customHeight="1" x14ac:dyDescent="0.25">
      <c r="A349" s="27">
        <v>344</v>
      </c>
      <c r="B349" s="118"/>
      <c r="C349" s="118"/>
      <c r="D349" s="118"/>
      <c r="E349" s="118"/>
      <c r="F349" s="118"/>
      <c r="G349" s="128"/>
      <c r="H349" s="76" t="str">
        <f>IF(F349="", "", IF(E349="Billets de train", "", IF(E349="", "", VLOOKUP(F349,Listes!$G$37:$H$39, 2, FALSE))))</f>
        <v/>
      </c>
      <c r="I349" s="125"/>
    </row>
    <row r="350" spans="1:9" ht="20.100000000000001" customHeight="1" x14ac:dyDescent="0.25">
      <c r="A350" s="27">
        <v>345</v>
      </c>
      <c r="B350" s="118"/>
      <c r="C350" s="118"/>
      <c r="D350" s="118"/>
      <c r="E350" s="118"/>
      <c r="F350" s="118"/>
      <c r="G350" s="128"/>
      <c r="H350" s="76" t="str">
        <f>IF(F350="", "", IF(E350="Billets de train", "", IF(E350="", "", VLOOKUP(F350,Listes!$G$37:$H$39, 2, FALSE))))</f>
        <v/>
      </c>
      <c r="I350" s="125"/>
    </row>
    <row r="351" spans="1:9" ht="20.100000000000001" customHeight="1" x14ac:dyDescent="0.25">
      <c r="A351" s="27">
        <v>346</v>
      </c>
      <c r="B351" s="118"/>
      <c r="C351" s="118"/>
      <c r="D351" s="118"/>
      <c r="E351" s="118"/>
      <c r="F351" s="118"/>
      <c r="G351" s="128"/>
      <c r="H351" s="76" t="str">
        <f>IF(F351="", "", IF(E351="Billets de train", "", IF(E351="", "", VLOOKUP(F351,Listes!$G$37:$H$39, 2, FALSE))))</f>
        <v/>
      </c>
      <c r="I351" s="125"/>
    </row>
    <row r="352" spans="1:9" ht="20.100000000000001" customHeight="1" x14ac:dyDescent="0.25">
      <c r="A352" s="27">
        <v>347</v>
      </c>
      <c r="B352" s="118"/>
      <c r="C352" s="118"/>
      <c r="D352" s="118"/>
      <c r="E352" s="118"/>
      <c r="F352" s="118"/>
      <c r="G352" s="128"/>
      <c r="H352" s="76" t="str">
        <f>IF(F352="", "", IF(E352="Billets de train", "", IF(E352="", "", VLOOKUP(F352,Listes!$G$37:$H$39, 2, FALSE))))</f>
        <v/>
      </c>
      <c r="I352" s="125"/>
    </row>
    <row r="353" spans="1:9" ht="20.100000000000001" customHeight="1" x14ac:dyDescent="0.25">
      <c r="A353" s="27">
        <v>348</v>
      </c>
      <c r="B353" s="118"/>
      <c r="C353" s="118"/>
      <c r="D353" s="118"/>
      <c r="E353" s="118"/>
      <c r="F353" s="118"/>
      <c r="G353" s="128"/>
      <c r="H353" s="76" t="str">
        <f>IF(F353="", "", IF(E353="Billets de train", "", IF(E353="", "", VLOOKUP(F353,Listes!$G$37:$H$39, 2, FALSE))))</f>
        <v/>
      </c>
      <c r="I353" s="125"/>
    </row>
    <row r="354" spans="1:9" ht="20.100000000000001" customHeight="1" x14ac:dyDescent="0.25">
      <c r="A354" s="27">
        <v>349</v>
      </c>
      <c r="B354" s="118"/>
      <c r="C354" s="118"/>
      <c r="D354" s="118"/>
      <c r="E354" s="118"/>
      <c r="F354" s="118"/>
      <c r="G354" s="128"/>
      <c r="H354" s="76" t="str">
        <f>IF(F354="", "", IF(E354="Billets de train", "", IF(E354="", "", VLOOKUP(F354,Listes!$G$37:$H$39, 2, FALSE))))</f>
        <v/>
      </c>
      <c r="I354" s="125"/>
    </row>
    <row r="355" spans="1:9" ht="20.100000000000001" customHeight="1" x14ac:dyDescent="0.25">
      <c r="A355" s="27">
        <v>350</v>
      </c>
      <c r="B355" s="118"/>
      <c r="C355" s="118"/>
      <c r="D355" s="118"/>
      <c r="E355" s="118"/>
      <c r="F355" s="118"/>
      <c r="G355" s="128"/>
      <c r="H355" s="76" t="str">
        <f>IF(F355="", "", IF(E355="Billets de train", "", IF(E355="", "", VLOOKUP(F355,Listes!$G$37:$H$39, 2, FALSE))))</f>
        <v/>
      </c>
      <c r="I355" s="125"/>
    </row>
    <row r="356" spans="1:9" ht="20.100000000000001" customHeight="1" x14ac:dyDescent="0.25">
      <c r="A356" s="27">
        <v>351</v>
      </c>
      <c r="B356" s="118"/>
      <c r="C356" s="118"/>
      <c r="D356" s="118"/>
      <c r="E356" s="118"/>
      <c r="F356" s="118"/>
      <c r="G356" s="128"/>
      <c r="H356" s="76" t="str">
        <f>IF(F356="", "", IF(E356="Billets de train", "", IF(E356="", "", VLOOKUP(F356,Listes!$G$37:$H$39, 2, FALSE))))</f>
        <v/>
      </c>
      <c r="I356" s="125"/>
    </row>
    <row r="357" spans="1:9" ht="20.100000000000001" customHeight="1" x14ac:dyDescent="0.25">
      <c r="A357" s="27">
        <v>352</v>
      </c>
      <c r="B357" s="118"/>
      <c r="C357" s="118"/>
      <c r="D357" s="118"/>
      <c r="E357" s="118"/>
      <c r="F357" s="118"/>
      <c r="G357" s="128"/>
      <c r="H357" s="76" t="str">
        <f>IF(F357="", "", IF(E357="Billets de train", "", IF(E357="", "", VLOOKUP(F357,Listes!$G$37:$H$39, 2, FALSE))))</f>
        <v/>
      </c>
      <c r="I357" s="125"/>
    </row>
    <row r="358" spans="1:9" ht="20.100000000000001" customHeight="1" x14ac:dyDescent="0.25">
      <c r="A358" s="27">
        <v>353</v>
      </c>
      <c r="B358" s="118"/>
      <c r="C358" s="118"/>
      <c r="D358" s="118"/>
      <c r="E358" s="118"/>
      <c r="F358" s="118"/>
      <c r="G358" s="128"/>
      <c r="H358" s="76" t="str">
        <f>IF(F358="", "", IF(E358="Billets de train", "", IF(E358="", "", VLOOKUP(F358,Listes!$G$37:$H$39, 2, FALSE))))</f>
        <v/>
      </c>
      <c r="I358" s="125"/>
    </row>
    <row r="359" spans="1:9" ht="20.100000000000001" customHeight="1" x14ac:dyDescent="0.25">
      <c r="A359" s="27">
        <v>354</v>
      </c>
      <c r="B359" s="118"/>
      <c r="C359" s="118"/>
      <c r="D359" s="118"/>
      <c r="E359" s="118"/>
      <c r="F359" s="118"/>
      <c r="G359" s="128"/>
      <c r="H359" s="76" t="str">
        <f>IF(F359="", "", IF(E359="Billets de train", "", IF(E359="", "", VLOOKUP(F359,Listes!$G$37:$H$39, 2, FALSE))))</f>
        <v/>
      </c>
      <c r="I359" s="125"/>
    </row>
    <row r="360" spans="1:9" ht="20.100000000000001" customHeight="1" x14ac:dyDescent="0.25">
      <c r="A360" s="27">
        <v>355</v>
      </c>
      <c r="B360" s="118"/>
      <c r="C360" s="118"/>
      <c r="D360" s="118"/>
      <c r="E360" s="118"/>
      <c r="F360" s="118"/>
      <c r="G360" s="128"/>
      <c r="H360" s="76" t="str">
        <f>IF(F360="", "", IF(E360="Billets de train", "", IF(E360="", "", VLOOKUP(F360,Listes!$G$37:$H$39, 2, FALSE))))</f>
        <v/>
      </c>
      <c r="I360" s="125"/>
    </row>
    <row r="361" spans="1:9" ht="20.100000000000001" customHeight="1" x14ac:dyDescent="0.25">
      <c r="A361" s="27">
        <v>356</v>
      </c>
      <c r="B361" s="118"/>
      <c r="C361" s="118"/>
      <c r="D361" s="118"/>
      <c r="E361" s="118"/>
      <c r="F361" s="118"/>
      <c r="G361" s="128"/>
      <c r="H361" s="76" t="str">
        <f>IF(F361="", "", IF(E361="Billets de train", "", IF(E361="", "", VLOOKUP(F361,Listes!$G$37:$H$39, 2, FALSE))))</f>
        <v/>
      </c>
      <c r="I361" s="125"/>
    </row>
    <row r="362" spans="1:9" ht="20.100000000000001" customHeight="1" x14ac:dyDescent="0.25">
      <c r="A362" s="27">
        <v>357</v>
      </c>
      <c r="B362" s="118"/>
      <c r="C362" s="118"/>
      <c r="D362" s="118"/>
      <c r="E362" s="118"/>
      <c r="F362" s="118"/>
      <c r="G362" s="128"/>
      <c r="H362" s="76" t="str">
        <f>IF(F362="", "", IF(E362="Billets de train", "", IF(E362="", "", VLOOKUP(F362,Listes!$G$37:$H$39, 2, FALSE))))</f>
        <v/>
      </c>
      <c r="I362" s="125"/>
    </row>
    <row r="363" spans="1:9" ht="20.100000000000001" customHeight="1" x14ac:dyDescent="0.25">
      <c r="A363" s="27">
        <v>358</v>
      </c>
      <c r="B363" s="118"/>
      <c r="C363" s="118"/>
      <c r="D363" s="118"/>
      <c r="E363" s="118"/>
      <c r="F363" s="118"/>
      <c r="G363" s="128"/>
      <c r="H363" s="76" t="str">
        <f>IF(F363="", "", IF(E363="Billets de train", "", IF(E363="", "", VLOOKUP(F363,Listes!$G$37:$H$39, 2, FALSE))))</f>
        <v/>
      </c>
      <c r="I363" s="125"/>
    </row>
    <row r="364" spans="1:9" ht="20.100000000000001" customHeight="1" x14ac:dyDescent="0.25">
      <c r="A364" s="27">
        <v>359</v>
      </c>
      <c r="B364" s="118"/>
      <c r="C364" s="118"/>
      <c r="D364" s="118"/>
      <c r="E364" s="118"/>
      <c r="F364" s="118"/>
      <c r="G364" s="128"/>
      <c r="H364" s="76" t="str">
        <f>IF(F364="", "", IF(E364="Billets de train", "", IF(E364="", "", VLOOKUP(F364,Listes!$G$37:$H$39, 2, FALSE))))</f>
        <v/>
      </c>
      <c r="I364" s="125"/>
    </row>
    <row r="365" spans="1:9" ht="20.100000000000001" customHeight="1" x14ac:dyDescent="0.25">
      <c r="A365" s="27">
        <v>360</v>
      </c>
      <c r="B365" s="118"/>
      <c r="C365" s="118"/>
      <c r="D365" s="118"/>
      <c r="E365" s="118"/>
      <c r="F365" s="118"/>
      <c r="G365" s="128"/>
      <c r="H365" s="76" t="str">
        <f>IF(F365="", "", IF(E365="Billets de train", "", IF(E365="", "", VLOOKUP(F365,Listes!$G$37:$H$39, 2, FALSE))))</f>
        <v/>
      </c>
      <c r="I365" s="125"/>
    </row>
    <row r="366" spans="1:9" ht="20.100000000000001" customHeight="1" x14ac:dyDescent="0.25">
      <c r="A366" s="27">
        <v>361</v>
      </c>
      <c r="B366" s="118"/>
      <c r="C366" s="118"/>
      <c r="D366" s="118"/>
      <c r="E366" s="118"/>
      <c r="F366" s="118"/>
      <c r="G366" s="128"/>
      <c r="H366" s="76" t="str">
        <f>IF(F366="", "", IF(E366="Billets de train", "", IF(E366="", "", VLOOKUP(F366,Listes!$G$37:$H$39, 2, FALSE))))</f>
        <v/>
      </c>
      <c r="I366" s="125"/>
    </row>
    <row r="367" spans="1:9" ht="20.100000000000001" customHeight="1" x14ac:dyDescent="0.25">
      <c r="A367" s="27">
        <v>362</v>
      </c>
      <c r="B367" s="118"/>
      <c r="C367" s="118"/>
      <c r="D367" s="118"/>
      <c r="E367" s="118"/>
      <c r="F367" s="118"/>
      <c r="G367" s="128"/>
      <c r="H367" s="76" t="str">
        <f>IF(F367="", "", IF(E367="Billets de train", "", IF(E367="", "", VLOOKUP(F367,Listes!$G$37:$H$39, 2, FALSE))))</f>
        <v/>
      </c>
      <c r="I367" s="125"/>
    </row>
    <row r="368" spans="1:9" ht="20.100000000000001" customHeight="1" x14ac:dyDescent="0.25">
      <c r="A368" s="27">
        <v>363</v>
      </c>
      <c r="B368" s="118"/>
      <c r="C368" s="118"/>
      <c r="D368" s="118"/>
      <c r="E368" s="118"/>
      <c r="F368" s="118"/>
      <c r="G368" s="128"/>
      <c r="H368" s="76" t="str">
        <f>IF(F368="", "", IF(E368="Billets de train", "", IF(E368="", "", VLOOKUP(F368,Listes!$G$37:$H$39, 2, FALSE))))</f>
        <v/>
      </c>
      <c r="I368" s="125"/>
    </row>
    <row r="369" spans="1:9" ht="20.100000000000001" customHeight="1" x14ac:dyDescent="0.25">
      <c r="A369" s="27">
        <v>364</v>
      </c>
      <c r="B369" s="118"/>
      <c r="C369" s="118"/>
      <c r="D369" s="118"/>
      <c r="E369" s="118"/>
      <c r="F369" s="118"/>
      <c r="G369" s="128"/>
      <c r="H369" s="76" t="str">
        <f>IF(F369="", "", IF(E369="Billets de train", "", IF(E369="", "", VLOOKUP(F369,Listes!$G$37:$H$39, 2, FALSE))))</f>
        <v/>
      </c>
      <c r="I369" s="125"/>
    </row>
    <row r="370" spans="1:9" ht="20.100000000000001" customHeight="1" x14ac:dyDescent="0.25">
      <c r="A370" s="27">
        <v>365</v>
      </c>
      <c r="B370" s="118"/>
      <c r="C370" s="118"/>
      <c r="D370" s="118"/>
      <c r="E370" s="118"/>
      <c r="F370" s="118"/>
      <c r="G370" s="128"/>
      <c r="H370" s="76" t="str">
        <f>IF(F370="", "", IF(E370="Billets de train", "", IF(E370="", "", VLOOKUP(F370,Listes!$G$37:$H$39, 2, FALSE))))</f>
        <v/>
      </c>
      <c r="I370" s="125"/>
    </row>
    <row r="371" spans="1:9" ht="20.100000000000001" customHeight="1" x14ac:dyDescent="0.25">
      <c r="A371" s="27">
        <v>366</v>
      </c>
      <c r="B371" s="118"/>
      <c r="C371" s="118"/>
      <c r="D371" s="118"/>
      <c r="E371" s="118"/>
      <c r="F371" s="118"/>
      <c r="G371" s="128"/>
      <c r="H371" s="76" t="str">
        <f>IF(F371="", "", IF(E371="Billets de train", "", IF(E371="", "", VLOOKUP(F371,Listes!$G$37:$H$39, 2, FALSE))))</f>
        <v/>
      </c>
      <c r="I371" s="125"/>
    </row>
    <row r="372" spans="1:9" ht="20.100000000000001" customHeight="1" x14ac:dyDescent="0.25">
      <c r="A372" s="27">
        <v>367</v>
      </c>
      <c r="B372" s="118"/>
      <c r="C372" s="118"/>
      <c r="D372" s="118"/>
      <c r="E372" s="118"/>
      <c r="F372" s="118"/>
      <c r="G372" s="128"/>
      <c r="H372" s="76" t="str">
        <f>IF(F372="", "", IF(E372="Billets de train", "", IF(E372="", "", VLOOKUP(F372,Listes!$G$37:$H$39, 2, FALSE))))</f>
        <v/>
      </c>
      <c r="I372" s="125"/>
    </row>
    <row r="373" spans="1:9" ht="20.100000000000001" customHeight="1" x14ac:dyDescent="0.25">
      <c r="A373" s="27">
        <v>368</v>
      </c>
      <c r="B373" s="118"/>
      <c r="C373" s="118"/>
      <c r="D373" s="118"/>
      <c r="E373" s="118"/>
      <c r="F373" s="118"/>
      <c r="G373" s="128"/>
      <c r="H373" s="76" t="str">
        <f>IF(F373="", "", IF(E373="Billets de train", "", IF(E373="", "", VLOOKUP(F373,Listes!$G$37:$H$39, 2, FALSE))))</f>
        <v/>
      </c>
      <c r="I373" s="125"/>
    </row>
    <row r="374" spans="1:9" ht="20.100000000000001" customHeight="1" x14ac:dyDescent="0.25">
      <c r="A374" s="27">
        <v>369</v>
      </c>
      <c r="B374" s="118"/>
      <c r="C374" s="118"/>
      <c r="D374" s="118"/>
      <c r="E374" s="118"/>
      <c r="F374" s="118"/>
      <c r="G374" s="128"/>
      <c r="H374" s="76" t="str">
        <f>IF(F374="", "", IF(E374="Billets de train", "", IF(E374="", "", VLOOKUP(F374,Listes!$G$37:$H$39, 2, FALSE))))</f>
        <v/>
      </c>
      <c r="I374" s="125"/>
    </row>
    <row r="375" spans="1:9" ht="20.100000000000001" customHeight="1" x14ac:dyDescent="0.25">
      <c r="A375" s="27">
        <v>370</v>
      </c>
      <c r="B375" s="118"/>
      <c r="C375" s="118"/>
      <c r="D375" s="118"/>
      <c r="E375" s="118"/>
      <c r="F375" s="118"/>
      <c r="G375" s="128"/>
      <c r="H375" s="76" t="str">
        <f>IF(F375="", "", IF(E375="Billets de train", "", IF(E375="", "", VLOOKUP(F375,Listes!$G$37:$H$39, 2, FALSE))))</f>
        <v/>
      </c>
      <c r="I375" s="125"/>
    </row>
    <row r="376" spans="1:9" ht="20.100000000000001" customHeight="1" x14ac:dyDescent="0.25">
      <c r="A376" s="27">
        <v>371</v>
      </c>
      <c r="B376" s="118"/>
      <c r="C376" s="118"/>
      <c r="D376" s="118"/>
      <c r="E376" s="118"/>
      <c r="F376" s="118"/>
      <c r="G376" s="128"/>
      <c r="H376" s="76" t="str">
        <f>IF(F376="", "", IF(E376="Billets de train", "", IF(E376="", "", VLOOKUP(F376,Listes!$G$37:$H$39, 2, FALSE))))</f>
        <v/>
      </c>
      <c r="I376" s="125"/>
    </row>
    <row r="377" spans="1:9" ht="20.100000000000001" customHeight="1" x14ac:dyDescent="0.25">
      <c r="A377" s="27">
        <v>372</v>
      </c>
      <c r="B377" s="118"/>
      <c r="C377" s="118"/>
      <c r="D377" s="118"/>
      <c r="E377" s="118"/>
      <c r="F377" s="118"/>
      <c r="G377" s="128"/>
      <c r="H377" s="76" t="str">
        <f>IF(F377="", "", IF(E377="Billets de train", "", IF(E377="", "", VLOOKUP(F377,Listes!$G$37:$H$39, 2, FALSE))))</f>
        <v/>
      </c>
      <c r="I377" s="125"/>
    </row>
    <row r="378" spans="1:9" ht="20.100000000000001" customHeight="1" x14ac:dyDescent="0.25">
      <c r="A378" s="27">
        <v>373</v>
      </c>
      <c r="B378" s="118"/>
      <c r="C378" s="118"/>
      <c r="D378" s="118"/>
      <c r="E378" s="118"/>
      <c r="F378" s="118"/>
      <c r="G378" s="128"/>
      <c r="H378" s="76" t="str">
        <f>IF(F378="", "", IF(E378="Billets de train", "", IF(E378="", "", VLOOKUP(F378,Listes!$G$37:$H$39, 2, FALSE))))</f>
        <v/>
      </c>
      <c r="I378" s="125"/>
    </row>
    <row r="379" spans="1:9" ht="20.100000000000001" customHeight="1" x14ac:dyDescent="0.25">
      <c r="A379" s="27">
        <v>374</v>
      </c>
      <c r="B379" s="118"/>
      <c r="C379" s="118"/>
      <c r="D379" s="118"/>
      <c r="E379" s="118"/>
      <c r="F379" s="118"/>
      <c r="G379" s="128"/>
      <c r="H379" s="76" t="str">
        <f>IF(F379="", "", IF(E379="Billets de train", "", IF(E379="", "", VLOOKUP(F379,Listes!$G$37:$H$39, 2, FALSE))))</f>
        <v/>
      </c>
      <c r="I379" s="125"/>
    </row>
    <row r="380" spans="1:9" ht="20.100000000000001" customHeight="1" x14ac:dyDescent="0.25">
      <c r="A380" s="27">
        <v>375</v>
      </c>
      <c r="B380" s="118"/>
      <c r="C380" s="118"/>
      <c r="D380" s="118"/>
      <c r="E380" s="118"/>
      <c r="F380" s="118"/>
      <c r="G380" s="128"/>
      <c r="H380" s="76" t="str">
        <f>IF(F380="", "", IF(E380="Billets de train", "", IF(E380="", "", VLOOKUP(F380,Listes!$G$37:$H$39, 2, FALSE))))</f>
        <v/>
      </c>
      <c r="I380" s="125"/>
    </row>
    <row r="381" spans="1:9" ht="20.100000000000001" customHeight="1" x14ac:dyDescent="0.25">
      <c r="A381" s="27">
        <v>376</v>
      </c>
      <c r="B381" s="118"/>
      <c r="C381" s="118"/>
      <c r="D381" s="118"/>
      <c r="E381" s="118"/>
      <c r="F381" s="118"/>
      <c r="G381" s="128"/>
      <c r="H381" s="76" t="str">
        <f>IF(F381="", "", IF(E381="Billets de train", "", IF(E381="", "", VLOOKUP(F381,Listes!$G$37:$H$39, 2, FALSE))))</f>
        <v/>
      </c>
      <c r="I381" s="125"/>
    </row>
    <row r="382" spans="1:9" ht="20.100000000000001" customHeight="1" x14ac:dyDescent="0.25">
      <c r="A382" s="27">
        <v>377</v>
      </c>
      <c r="B382" s="118"/>
      <c r="C382" s="118"/>
      <c r="D382" s="118"/>
      <c r="E382" s="118"/>
      <c r="F382" s="118"/>
      <c r="G382" s="128"/>
      <c r="H382" s="76" t="str">
        <f>IF(F382="", "", IF(E382="Billets de train", "", IF(E382="", "", VLOOKUP(F382,Listes!$G$37:$H$39, 2, FALSE))))</f>
        <v/>
      </c>
      <c r="I382" s="125"/>
    </row>
    <row r="383" spans="1:9" ht="20.100000000000001" customHeight="1" x14ac:dyDescent="0.25">
      <c r="A383" s="27">
        <v>378</v>
      </c>
      <c r="B383" s="118"/>
      <c r="C383" s="118"/>
      <c r="D383" s="118"/>
      <c r="E383" s="118"/>
      <c r="F383" s="118"/>
      <c r="G383" s="128"/>
      <c r="H383" s="76" t="str">
        <f>IF(F383="", "", IF(E383="Billets de train", "", IF(E383="", "", VLOOKUP(F383,Listes!$G$37:$H$39, 2, FALSE))))</f>
        <v/>
      </c>
      <c r="I383" s="125"/>
    </row>
    <row r="384" spans="1:9" ht="20.100000000000001" customHeight="1" x14ac:dyDescent="0.25">
      <c r="A384" s="27">
        <v>379</v>
      </c>
      <c r="B384" s="118"/>
      <c r="C384" s="118"/>
      <c r="D384" s="118"/>
      <c r="E384" s="118"/>
      <c r="F384" s="118"/>
      <c r="G384" s="128"/>
      <c r="H384" s="76" t="str">
        <f>IF(F384="", "", IF(E384="Billets de train", "", IF(E384="", "", VLOOKUP(F384,Listes!$G$37:$H$39, 2, FALSE))))</f>
        <v/>
      </c>
      <c r="I384" s="125"/>
    </row>
    <row r="385" spans="1:9" ht="20.100000000000001" customHeight="1" x14ac:dyDescent="0.25">
      <c r="A385" s="27">
        <v>380</v>
      </c>
      <c r="B385" s="118"/>
      <c r="C385" s="118"/>
      <c r="D385" s="118"/>
      <c r="E385" s="118"/>
      <c r="F385" s="118"/>
      <c r="G385" s="128"/>
      <c r="H385" s="76" t="str">
        <f>IF(F385="", "", IF(E385="Billets de train", "", IF(E385="", "", VLOOKUP(F385,Listes!$G$37:$H$39, 2, FALSE))))</f>
        <v/>
      </c>
      <c r="I385" s="125"/>
    </row>
    <row r="386" spans="1:9" ht="20.100000000000001" customHeight="1" x14ac:dyDescent="0.25">
      <c r="A386" s="27">
        <v>381</v>
      </c>
      <c r="B386" s="118"/>
      <c r="C386" s="118"/>
      <c r="D386" s="118"/>
      <c r="E386" s="118"/>
      <c r="F386" s="118"/>
      <c r="G386" s="128"/>
      <c r="H386" s="76" t="str">
        <f>IF(F386="", "", IF(E386="Billets de train", "", IF(E386="", "", VLOOKUP(F386,Listes!$G$37:$H$39, 2, FALSE))))</f>
        <v/>
      </c>
      <c r="I386" s="125"/>
    </row>
    <row r="387" spans="1:9" ht="20.100000000000001" customHeight="1" x14ac:dyDescent="0.25">
      <c r="A387" s="27">
        <v>382</v>
      </c>
      <c r="B387" s="118"/>
      <c r="C387" s="118"/>
      <c r="D387" s="118"/>
      <c r="E387" s="118"/>
      <c r="F387" s="118"/>
      <c r="G387" s="128"/>
      <c r="H387" s="76" t="str">
        <f>IF(F387="", "", IF(E387="Billets de train", "", IF(E387="", "", VLOOKUP(F387,Listes!$G$37:$H$39, 2, FALSE))))</f>
        <v/>
      </c>
      <c r="I387" s="125"/>
    </row>
    <row r="388" spans="1:9" ht="20.100000000000001" customHeight="1" x14ac:dyDescent="0.25">
      <c r="A388" s="27">
        <v>383</v>
      </c>
      <c r="B388" s="118"/>
      <c r="C388" s="118"/>
      <c r="D388" s="118"/>
      <c r="E388" s="118"/>
      <c r="F388" s="118"/>
      <c r="G388" s="128"/>
      <c r="H388" s="76" t="str">
        <f>IF(F388="", "", IF(E388="Billets de train", "", IF(E388="", "", VLOOKUP(F388,Listes!$G$37:$H$39, 2, FALSE))))</f>
        <v/>
      </c>
      <c r="I388" s="125"/>
    </row>
    <row r="389" spans="1:9" ht="20.100000000000001" customHeight="1" x14ac:dyDescent="0.25">
      <c r="A389" s="27">
        <v>384</v>
      </c>
      <c r="B389" s="118"/>
      <c r="C389" s="118"/>
      <c r="D389" s="118"/>
      <c r="E389" s="118"/>
      <c r="F389" s="118"/>
      <c r="G389" s="128"/>
      <c r="H389" s="76" t="str">
        <f>IF(F389="", "", IF(E389="Billets de train", "", IF(E389="", "", VLOOKUP(F389,Listes!$G$37:$H$39, 2, FALSE))))</f>
        <v/>
      </c>
      <c r="I389" s="125"/>
    </row>
    <row r="390" spans="1:9" ht="20.100000000000001" customHeight="1" x14ac:dyDescent="0.25">
      <c r="A390" s="27">
        <v>385</v>
      </c>
      <c r="B390" s="118"/>
      <c r="C390" s="118"/>
      <c r="D390" s="118"/>
      <c r="E390" s="118"/>
      <c r="F390" s="118"/>
      <c r="G390" s="128"/>
      <c r="H390" s="76" t="str">
        <f>IF(F390="", "", IF(E390="Billets de train", "", IF(E390="", "", VLOOKUP(F390,Listes!$G$37:$H$39, 2, FALSE))))</f>
        <v/>
      </c>
      <c r="I390" s="125"/>
    </row>
    <row r="391" spans="1:9" ht="20.100000000000001" customHeight="1" x14ac:dyDescent="0.25">
      <c r="A391" s="27">
        <v>386</v>
      </c>
      <c r="B391" s="118"/>
      <c r="C391" s="118"/>
      <c r="D391" s="118"/>
      <c r="E391" s="118"/>
      <c r="F391" s="118"/>
      <c r="G391" s="128"/>
      <c r="H391" s="76" t="str">
        <f>IF(F391="", "", IF(E391="Billets de train", "", IF(E391="", "", VLOOKUP(F391,Listes!$G$37:$H$39, 2, FALSE))))</f>
        <v/>
      </c>
      <c r="I391" s="125"/>
    </row>
    <row r="392" spans="1:9" ht="20.100000000000001" customHeight="1" x14ac:dyDescent="0.25">
      <c r="A392" s="27">
        <v>387</v>
      </c>
      <c r="B392" s="118"/>
      <c r="C392" s="118"/>
      <c r="D392" s="118"/>
      <c r="E392" s="118"/>
      <c r="F392" s="118"/>
      <c r="G392" s="128"/>
      <c r="H392" s="76" t="str">
        <f>IF(F392="", "", IF(E392="Billets de train", "", IF(E392="", "", VLOOKUP(F392,Listes!$G$37:$H$39, 2, FALSE))))</f>
        <v/>
      </c>
      <c r="I392" s="125"/>
    </row>
    <row r="393" spans="1:9" ht="20.100000000000001" customHeight="1" x14ac:dyDescent="0.25">
      <c r="A393" s="27">
        <v>388</v>
      </c>
      <c r="B393" s="118"/>
      <c r="C393" s="118"/>
      <c r="D393" s="118"/>
      <c r="E393" s="118"/>
      <c r="F393" s="118"/>
      <c r="G393" s="128"/>
      <c r="H393" s="76" t="str">
        <f>IF(F393="", "", IF(E393="Billets de train", "", IF(E393="", "", VLOOKUP(F393,Listes!$G$37:$H$39, 2, FALSE))))</f>
        <v/>
      </c>
      <c r="I393" s="125"/>
    </row>
    <row r="394" spans="1:9" ht="20.100000000000001" customHeight="1" x14ac:dyDescent="0.25">
      <c r="A394" s="27">
        <v>389</v>
      </c>
      <c r="B394" s="118"/>
      <c r="C394" s="118"/>
      <c r="D394" s="118"/>
      <c r="E394" s="118"/>
      <c r="F394" s="118"/>
      <c r="G394" s="128"/>
      <c r="H394" s="76" t="str">
        <f>IF(F394="", "", IF(E394="Billets de train", "", IF(E394="", "", VLOOKUP(F394,Listes!$G$37:$H$39, 2, FALSE))))</f>
        <v/>
      </c>
      <c r="I394" s="125"/>
    </row>
    <row r="395" spans="1:9" ht="20.100000000000001" customHeight="1" x14ac:dyDescent="0.25">
      <c r="A395" s="27">
        <v>390</v>
      </c>
      <c r="B395" s="118"/>
      <c r="C395" s="118"/>
      <c r="D395" s="118"/>
      <c r="E395" s="118"/>
      <c r="F395" s="118"/>
      <c r="G395" s="128"/>
      <c r="H395" s="76" t="str">
        <f>IF(F395="", "", IF(E395="Billets de train", "", IF(E395="", "", VLOOKUP(F395,Listes!$G$37:$H$39, 2, FALSE))))</f>
        <v/>
      </c>
      <c r="I395" s="125"/>
    </row>
    <row r="396" spans="1:9" ht="20.100000000000001" customHeight="1" x14ac:dyDescent="0.25">
      <c r="A396" s="27">
        <v>391</v>
      </c>
      <c r="B396" s="118"/>
      <c r="C396" s="118"/>
      <c r="D396" s="118"/>
      <c r="E396" s="118"/>
      <c r="F396" s="118"/>
      <c r="G396" s="128"/>
      <c r="H396" s="76" t="str">
        <f>IF(F396="", "", IF(E396="Billets de train", "", IF(E396="", "", VLOOKUP(F396,Listes!$G$37:$H$39, 2, FALSE))))</f>
        <v/>
      </c>
      <c r="I396" s="125"/>
    </row>
    <row r="397" spans="1:9" ht="20.100000000000001" customHeight="1" x14ac:dyDescent="0.25">
      <c r="A397" s="27">
        <v>392</v>
      </c>
      <c r="B397" s="118"/>
      <c r="C397" s="118"/>
      <c r="D397" s="118"/>
      <c r="E397" s="118"/>
      <c r="F397" s="118"/>
      <c r="G397" s="128"/>
      <c r="H397" s="76" t="str">
        <f>IF(F397="", "", IF(E397="Billets de train", "", IF(E397="", "", VLOOKUP(F397,Listes!$G$37:$H$39, 2, FALSE))))</f>
        <v/>
      </c>
      <c r="I397" s="125"/>
    </row>
    <row r="398" spans="1:9" ht="20.100000000000001" customHeight="1" x14ac:dyDescent="0.25">
      <c r="A398" s="27">
        <v>393</v>
      </c>
      <c r="B398" s="118"/>
      <c r="C398" s="118"/>
      <c r="D398" s="118"/>
      <c r="E398" s="118"/>
      <c r="F398" s="118"/>
      <c r="G398" s="128"/>
      <c r="H398" s="76" t="str">
        <f>IF(F398="", "", IF(E398="Billets de train", "", IF(E398="", "", VLOOKUP(F398,Listes!$G$37:$H$39, 2, FALSE))))</f>
        <v/>
      </c>
      <c r="I398" s="125"/>
    </row>
    <row r="399" spans="1:9" ht="20.100000000000001" customHeight="1" x14ac:dyDescent="0.25">
      <c r="A399" s="27">
        <v>394</v>
      </c>
      <c r="B399" s="118"/>
      <c r="C399" s="118"/>
      <c r="D399" s="118"/>
      <c r="E399" s="118"/>
      <c r="F399" s="118"/>
      <c r="G399" s="128"/>
      <c r="H399" s="76" t="str">
        <f>IF(F399="", "", IF(E399="Billets de train", "", IF(E399="", "", VLOOKUP(F399,Listes!$G$37:$H$39, 2, FALSE))))</f>
        <v/>
      </c>
      <c r="I399" s="125"/>
    </row>
    <row r="400" spans="1:9" ht="20.100000000000001" customHeight="1" x14ac:dyDescent="0.25">
      <c r="A400" s="27">
        <v>395</v>
      </c>
      <c r="B400" s="118"/>
      <c r="C400" s="118"/>
      <c r="D400" s="118"/>
      <c r="E400" s="118"/>
      <c r="F400" s="118"/>
      <c r="G400" s="128"/>
      <c r="H400" s="76" t="str">
        <f>IF(F400="", "", IF(E400="Billets de train", "", IF(E400="", "", VLOOKUP(F400,Listes!$G$37:$H$39, 2, FALSE))))</f>
        <v/>
      </c>
      <c r="I400" s="125"/>
    </row>
    <row r="401" spans="1:9" ht="20.100000000000001" customHeight="1" x14ac:dyDescent="0.25">
      <c r="A401" s="27">
        <v>396</v>
      </c>
      <c r="B401" s="118"/>
      <c r="C401" s="118"/>
      <c r="D401" s="118"/>
      <c r="E401" s="118"/>
      <c r="F401" s="118"/>
      <c r="G401" s="128"/>
      <c r="H401" s="76" t="str">
        <f>IF(F401="", "", IF(E401="Billets de train", "", IF(E401="", "", VLOOKUP(F401,Listes!$G$37:$H$39, 2, FALSE))))</f>
        <v/>
      </c>
      <c r="I401" s="125"/>
    </row>
    <row r="402" spans="1:9" ht="20.100000000000001" customHeight="1" x14ac:dyDescent="0.25">
      <c r="A402" s="27">
        <v>397</v>
      </c>
      <c r="B402" s="118"/>
      <c r="C402" s="118"/>
      <c r="D402" s="118"/>
      <c r="E402" s="118"/>
      <c r="F402" s="118"/>
      <c r="G402" s="128"/>
      <c r="H402" s="76" t="str">
        <f>IF(F402="", "", IF(E402="Billets de train", "", IF(E402="", "", VLOOKUP(F402,Listes!$G$37:$H$39, 2, FALSE))))</f>
        <v/>
      </c>
      <c r="I402" s="125"/>
    </row>
    <row r="403" spans="1:9" ht="20.100000000000001" customHeight="1" x14ac:dyDescent="0.25">
      <c r="A403" s="27">
        <v>398</v>
      </c>
      <c r="B403" s="118"/>
      <c r="C403" s="118"/>
      <c r="D403" s="118"/>
      <c r="E403" s="118"/>
      <c r="F403" s="118"/>
      <c r="G403" s="128"/>
      <c r="H403" s="76" t="str">
        <f>IF(F403="", "", IF(E403="Billets de train", "", IF(E403="", "", VLOOKUP(F403,Listes!$G$37:$H$39, 2, FALSE))))</f>
        <v/>
      </c>
      <c r="I403" s="125"/>
    </row>
    <row r="404" spans="1:9" ht="20.100000000000001" customHeight="1" x14ac:dyDescent="0.25">
      <c r="A404" s="27">
        <v>399</v>
      </c>
      <c r="B404" s="118"/>
      <c r="C404" s="118"/>
      <c r="D404" s="118"/>
      <c r="E404" s="118"/>
      <c r="F404" s="118"/>
      <c r="G404" s="128"/>
      <c r="H404" s="76" t="str">
        <f>IF(F404="", "", IF(E404="Billets de train", "", IF(E404="", "", VLOOKUP(F404,Listes!$G$37:$H$39, 2, FALSE))))</f>
        <v/>
      </c>
      <c r="I404" s="125"/>
    </row>
    <row r="405" spans="1:9" ht="20.100000000000001" customHeight="1" x14ac:dyDescent="0.25">
      <c r="A405" s="27">
        <v>400</v>
      </c>
      <c r="B405" s="118"/>
      <c r="C405" s="118"/>
      <c r="D405" s="118"/>
      <c r="E405" s="118"/>
      <c r="F405" s="118"/>
      <c r="G405" s="128"/>
      <c r="H405" s="76" t="str">
        <f>IF(F405="", "", IF(E405="Billets de train", "", IF(E405="", "", VLOOKUP(F405,Listes!$G$37:$H$39, 2, FALSE))))</f>
        <v/>
      </c>
      <c r="I405" s="125"/>
    </row>
    <row r="406" spans="1:9" ht="20.100000000000001" customHeight="1" x14ac:dyDescent="0.25">
      <c r="A406" s="27">
        <v>401</v>
      </c>
      <c r="B406" s="118"/>
      <c r="C406" s="118"/>
      <c r="D406" s="118"/>
      <c r="E406" s="118"/>
      <c r="F406" s="118"/>
      <c r="G406" s="128"/>
      <c r="H406" s="76" t="str">
        <f>IF(F406="", "", IF(E406="Billets de train", "", IF(E406="", "", VLOOKUP(F406,Listes!$G$37:$H$39, 2, FALSE))))</f>
        <v/>
      </c>
      <c r="I406" s="125"/>
    </row>
    <row r="407" spans="1:9" ht="20.100000000000001" customHeight="1" x14ac:dyDescent="0.25">
      <c r="A407" s="27">
        <v>402</v>
      </c>
      <c r="B407" s="118"/>
      <c r="C407" s="118"/>
      <c r="D407" s="118"/>
      <c r="E407" s="118"/>
      <c r="F407" s="118"/>
      <c r="G407" s="128"/>
      <c r="H407" s="76" t="str">
        <f>IF(F407="", "", IF(E407="Billets de train", "", IF(E407="", "", VLOOKUP(F407,Listes!$G$37:$H$39, 2, FALSE))))</f>
        <v/>
      </c>
      <c r="I407" s="125"/>
    </row>
    <row r="408" spans="1:9" ht="20.100000000000001" customHeight="1" x14ac:dyDescent="0.25">
      <c r="A408" s="27">
        <v>403</v>
      </c>
      <c r="B408" s="118"/>
      <c r="C408" s="118"/>
      <c r="D408" s="118"/>
      <c r="E408" s="118"/>
      <c r="F408" s="118"/>
      <c r="G408" s="128"/>
      <c r="H408" s="76" t="str">
        <f>IF(F408="", "", IF(E408="Billets de train", "", IF(E408="", "", VLOOKUP(F408,Listes!$G$37:$H$39, 2, FALSE))))</f>
        <v/>
      </c>
      <c r="I408" s="125"/>
    </row>
    <row r="409" spans="1:9" ht="20.100000000000001" customHeight="1" x14ac:dyDescent="0.25">
      <c r="A409" s="27">
        <v>404</v>
      </c>
      <c r="B409" s="118"/>
      <c r="C409" s="118"/>
      <c r="D409" s="118"/>
      <c r="E409" s="118"/>
      <c r="F409" s="118"/>
      <c r="G409" s="128"/>
      <c r="H409" s="76" t="str">
        <f>IF(F409="", "", IF(E409="Billets de train", "", IF(E409="", "", VLOOKUP(F409,Listes!$G$37:$H$39, 2, FALSE))))</f>
        <v/>
      </c>
      <c r="I409" s="125"/>
    </row>
    <row r="410" spans="1:9" ht="20.100000000000001" customHeight="1" x14ac:dyDescent="0.25">
      <c r="A410" s="27">
        <v>405</v>
      </c>
      <c r="B410" s="118"/>
      <c r="C410" s="118"/>
      <c r="D410" s="118"/>
      <c r="E410" s="118"/>
      <c r="F410" s="118"/>
      <c r="G410" s="128"/>
      <c r="H410" s="76" t="str">
        <f>IF(F410="", "", IF(E410="Billets de train", "", IF(E410="", "", VLOOKUP(F410,Listes!$G$37:$H$39, 2, FALSE))))</f>
        <v/>
      </c>
      <c r="I410" s="125"/>
    </row>
    <row r="411" spans="1:9" ht="20.100000000000001" customHeight="1" x14ac:dyDescent="0.25">
      <c r="A411" s="27">
        <v>406</v>
      </c>
      <c r="B411" s="118"/>
      <c r="C411" s="118"/>
      <c r="D411" s="118"/>
      <c r="E411" s="118"/>
      <c r="F411" s="118"/>
      <c r="G411" s="128"/>
      <c r="H411" s="76" t="str">
        <f>IF(F411="", "", IF(E411="Billets de train", "", IF(E411="", "", VLOOKUP(F411,Listes!$G$37:$H$39, 2, FALSE))))</f>
        <v/>
      </c>
      <c r="I411" s="125"/>
    </row>
    <row r="412" spans="1:9" ht="20.100000000000001" customHeight="1" x14ac:dyDescent="0.25">
      <c r="A412" s="27">
        <v>407</v>
      </c>
      <c r="B412" s="118"/>
      <c r="C412" s="118"/>
      <c r="D412" s="118"/>
      <c r="E412" s="118"/>
      <c r="F412" s="118"/>
      <c r="G412" s="128"/>
      <c r="H412" s="76" t="str">
        <f>IF(F412="", "", IF(E412="Billets de train", "", IF(E412="", "", VLOOKUP(F412,Listes!$G$37:$H$39, 2, FALSE))))</f>
        <v/>
      </c>
      <c r="I412" s="125"/>
    </row>
    <row r="413" spans="1:9" ht="20.100000000000001" customHeight="1" x14ac:dyDescent="0.25">
      <c r="A413" s="27">
        <v>408</v>
      </c>
      <c r="B413" s="118"/>
      <c r="C413" s="118"/>
      <c r="D413" s="118"/>
      <c r="E413" s="118"/>
      <c r="F413" s="118"/>
      <c r="G413" s="128"/>
      <c r="H413" s="76" t="str">
        <f>IF(F413="", "", IF(E413="Billets de train", "", IF(E413="", "", VLOOKUP(F413,Listes!$G$37:$H$39, 2, FALSE))))</f>
        <v/>
      </c>
      <c r="I413" s="125"/>
    </row>
    <row r="414" spans="1:9" ht="20.100000000000001" customHeight="1" x14ac:dyDescent="0.25">
      <c r="A414" s="27">
        <v>409</v>
      </c>
      <c r="B414" s="118"/>
      <c r="C414" s="118"/>
      <c r="D414" s="118"/>
      <c r="E414" s="118"/>
      <c r="F414" s="118"/>
      <c r="G414" s="128"/>
      <c r="H414" s="76" t="str">
        <f>IF(F414="", "", IF(E414="Billets de train", "", IF(E414="", "", VLOOKUP(F414,Listes!$G$37:$H$39, 2, FALSE))))</f>
        <v/>
      </c>
      <c r="I414" s="125"/>
    </row>
    <row r="415" spans="1:9" ht="20.100000000000001" customHeight="1" x14ac:dyDescent="0.25">
      <c r="A415" s="27">
        <v>410</v>
      </c>
      <c r="B415" s="118"/>
      <c r="C415" s="118"/>
      <c r="D415" s="118"/>
      <c r="E415" s="118"/>
      <c r="F415" s="118"/>
      <c r="G415" s="128"/>
      <c r="H415" s="76" t="str">
        <f>IF(F415="", "", IF(E415="Billets de train", "", IF(E415="", "", VLOOKUP(F415,Listes!$G$37:$H$39, 2, FALSE))))</f>
        <v/>
      </c>
      <c r="I415" s="125"/>
    </row>
    <row r="416" spans="1:9" ht="20.100000000000001" customHeight="1" x14ac:dyDescent="0.25">
      <c r="A416" s="27">
        <v>411</v>
      </c>
      <c r="B416" s="118"/>
      <c r="C416" s="118"/>
      <c r="D416" s="118"/>
      <c r="E416" s="118"/>
      <c r="F416" s="118"/>
      <c r="G416" s="128"/>
      <c r="H416" s="76" t="str">
        <f>IF(F416="", "", IF(E416="Billets de train", "", IF(E416="", "", VLOOKUP(F416,Listes!$G$37:$H$39, 2, FALSE))))</f>
        <v/>
      </c>
      <c r="I416" s="125"/>
    </row>
    <row r="417" spans="1:9" ht="20.100000000000001" customHeight="1" x14ac:dyDescent="0.25">
      <c r="A417" s="27">
        <v>412</v>
      </c>
      <c r="B417" s="118"/>
      <c r="C417" s="118"/>
      <c r="D417" s="118"/>
      <c r="E417" s="118"/>
      <c r="F417" s="118"/>
      <c r="G417" s="128"/>
      <c r="H417" s="76" t="str">
        <f>IF(F417="", "", IF(E417="Billets de train", "", IF(E417="", "", VLOOKUP(F417,Listes!$G$37:$H$39, 2, FALSE))))</f>
        <v/>
      </c>
      <c r="I417" s="125"/>
    </row>
    <row r="418" spans="1:9" ht="20.100000000000001" customHeight="1" x14ac:dyDescent="0.25">
      <c r="A418" s="27">
        <v>413</v>
      </c>
      <c r="B418" s="118"/>
      <c r="C418" s="118"/>
      <c r="D418" s="118"/>
      <c r="E418" s="118"/>
      <c r="F418" s="118"/>
      <c r="G418" s="128"/>
      <c r="H418" s="76" t="str">
        <f>IF(F418="", "", IF(E418="Billets de train", "", IF(E418="", "", VLOOKUP(F418,Listes!$G$37:$H$39, 2, FALSE))))</f>
        <v/>
      </c>
      <c r="I418" s="125"/>
    </row>
    <row r="419" spans="1:9" ht="20.100000000000001" customHeight="1" x14ac:dyDescent="0.25">
      <c r="A419" s="27">
        <v>414</v>
      </c>
      <c r="B419" s="118"/>
      <c r="C419" s="118"/>
      <c r="D419" s="118"/>
      <c r="E419" s="118"/>
      <c r="F419" s="118"/>
      <c r="G419" s="128"/>
      <c r="H419" s="76" t="str">
        <f>IF(F419="", "", IF(E419="Billets de train", "", IF(E419="", "", VLOOKUP(F419,Listes!$G$37:$H$39, 2, FALSE))))</f>
        <v/>
      </c>
      <c r="I419" s="125"/>
    </row>
    <row r="420" spans="1:9" ht="20.100000000000001" customHeight="1" x14ac:dyDescent="0.25">
      <c r="A420" s="27">
        <v>415</v>
      </c>
      <c r="B420" s="118"/>
      <c r="C420" s="118"/>
      <c r="D420" s="118"/>
      <c r="E420" s="118"/>
      <c r="F420" s="118"/>
      <c r="G420" s="128"/>
      <c r="H420" s="76" t="str">
        <f>IF(F420="", "", IF(E420="Billets de train", "", IF(E420="", "", VLOOKUP(F420,Listes!$G$37:$H$39, 2, FALSE))))</f>
        <v/>
      </c>
      <c r="I420" s="125"/>
    </row>
    <row r="421" spans="1:9" ht="20.100000000000001" customHeight="1" x14ac:dyDescent="0.25">
      <c r="A421" s="27">
        <v>416</v>
      </c>
      <c r="B421" s="118"/>
      <c r="C421" s="118"/>
      <c r="D421" s="118"/>
      <c r="E421" s="118"/>
      <c r="F421" s="118"/>
      <c r="G421" s="128"/>
      <c r="H421" s="76" t="str">
        <f>IF(F421="", "", IF(E421="Billets de train", "", IF(E421="", "", VLOOKUP(F421,Listes!$G$37:$H$39, 2, FALSE))))</f>
        <v/>
      </c>
      <c r="I421" s="125"/>
    </row>
    <row r="422" spans="1:9" ht="20.100000000000001" customHeight="1" x14ac:dyDescent="0.25">
      <c r="A422" s="27">
        <v>417</v>
      </c>
      <c r="B422" s="118"/>
      <c r="C422" s="118"/>
      <c r="D422" s="118"/>
      <c r="E422" s="118"/>
      <c r="F422" s="118"/>
      <c r="G422" s="128"/>
      <c r="H422" s="76" t="str">
        <f>IF(F422="", "", IF(E422="Billets de train", "", IF(E422="", "", VLOOKUP(F422,Listes!$G$37:$H$39, 2, FALSE))))</f>
        <v/>
      </c>
      <c r="I422" s="125"/>
    </row>
    <row r="423" spans="1:9" ht="20.100000000000001" customHeight="1" x14ac:dyDescent="0.25">
      <c r="A423" s="27">
        <v>418</v>
      </c>
      <c r="B423" s="118"/>
      <c r="C423" s="118"/>
      <c r="D423" s="118"/>
      <c r="E423" s="118"/>
      <c r="F423" s="118"/>
      <c r="G423" s="128"/>
      <c r="H423" s="76" t="str">
        <f>IF(F423="", "", IF(E423="Billets de train", "", IF(E423="", "", VLOOKUP(F423,Listes!$G$37:$H$39, 2, FALSE))))</f>
        <v/>
      </c>
      <c r="I423" s="125"/>
    </row>
    <row r="424" spans="1:9" ht="20.100000000000001" customHeight="1" x14ac:dyDescent="0.25">
      <c r="A424" s="27">
        <v>419</v>
      </c>
      <c r="B424" s="118"/>
      <c r="C424" s="118"/>
      <c r="D424" s="118"/>
      <c r="E424" s="118"/>
      <c r="F424" s="118"/>
      <c r="G424" s="128"/>
      <c r="H424" s="76" t="str">
        <f>IF(F424="", "", IF(E424="Billets de train", "", IF(E424="", "", VLOOKUP(F424,Listes!$G$37:$H$39, 2, FALSE))))</f>
        <v/>
      </c>
      <c r="I424" s="125"/>
    </row>
    <row r="425" spans="1:9" ht="20.100000000000001" customHeight="1" x14ac:dyDescent="0.25">
      <c r="A425" s="27">
        <v>420</v>
      </c>
      <c r="B425" s="118"/>
      <c r="C425" s="118"/>
      <c r="D425" s="118"/>
      <c r="E425" s="118"/>
      <c r="F425" s="118"/>
      <c r="G425" s="128"/>
      <c r="H425" s="76" t="str">
        <f>IF(F425="", "", IF(E425="Billets de train", "", IF(E425="", "", VLOOKUP(F425,Listes!$G$37:$H$39, 2, FALSE))))</f>
        <v/>
      </c>
      <c r="I425" s="125"/>
    </row>
    <row r="426" spans="1:9" ht="20.100000000000001" customHeight="1" x14ac:dyDescent="0.25">
      <c r="A426" s="27">
        <v>421</v>
      </c>
      <c r="B426" s="118"/>
      <c r="C426" s="118"/>
      <c r="D426" s="118"/>
      <c r="E426" s="118"/>
      <c r="F426" s="118"/>
      <c r="G426" s="128"/>
      <c r="H426" s="76" t="str">
        <f>IF(F426="", "", IF(E426="Billets de train", "", IF(E426="", "", VLOOKUP(F426,Listes!$G$37:$H$39, 2, FALSE))))</f>
        <v/>
      </c>
      <c r="I426" s="125"/>
    </row>
    <row r="427" spans="1:9" ht="20.100000000000001" customHeight="1" x14ac:dyDescent="0.25">
      <c r="A427" s="27">
        <v>422</v>
      </c>
      <c r="B427" s="118"/>
      <c r="C427" s="118"/>
      <c r="D427" s="118"/>
      <c r="E427" s="118"/>
      <c r="F427" s="118"/>
      <c r="G427" s="128"/>
      <c r="H427" s="76" t="str">
        <f>IF(F427="", "", IF(E427="Billets de train", "", IF(E427="", "", VLOOKUP(F427,Listes!$G$37:$H$39, 2, FALSE))))</f>
        <v/>
      </c>
      <c r="I427" s="125"/>
    </row>
    <row r="428" spans="1:9" ht="20.100000000000001" customHeight="1" x14ac:dyDescent="0.25">
      <c r="A428" s="27">
        <v>423</v>
      </c>
      <c r="B428" s="118"/>
      <c r="C428" s="118"/>
      <c r="D428" s="118"/>
      <c r="E428" s="118"/>
      <c r="F428" s="118"/>
      <c r="G428" s="128"/>
      <c r="H428" s="76" t="str">
        <f>IF(F428="", "", IF(E428="Billets de train", "", IF(E428="", "", VLOOKUP(F428,Listes!$G$37:$H$39, 2, FALSE))))</f>
        <v/>
      </c>
      <c r="I428" s="125"/>
    </row>
    <row r="429" spans="1:9" ht="20.100000000000001" customHeight="1" x14ac:dyDescent="0.25">
      <c r="A429" s="27">
        <v>424</v>
      </c>
      <c r="B429" s="118"/>
      <c r="C429" s="118"/>
      <c r="D429" s="118"/>
      <c r="E429" s="118"/>
      <c r="F429" s="118"/>
      <c r="G429" s="128"/>
      <c r="H429" s="76" t="str">
        <f>IF(F429="", "", IF(E429="Billets de train", "", IF(E429="", "", VLOOKUP(F429,Listes!$G$37:$H$39, 2, FALSE))))</f>
        <v/>
      </c>
      <c r="I429" s="125"/>
    </row>
    <row r="430" spans="1:9" ht="20.100000000000001" customHeight="1" x14ac:dyDescent="0.25">
      <c r="A430" s="27">
        <v>425</v>
      </c>
      <c r="B430" s="118"/>
      <c r="C430" s="118"/>
      <c r="D430" s="118"/>
      <c r="E430" s="118"/>
      <c r="F430" s="118"/>
      <c r="G430" s="128"/>
      <c r="H430" s="76" t="str">
        <f>IF(F430="", "", IF(E430="Billets de train", "", IF(E430="", "", VLOOKUP(F430,Listes!$G$37:$H$39, 2, FALSE))))</f>
        <v/>
      </c>
      <c r="I430" s="125"/>
    </row>
    <row r="431" spans="1:9" ht="20.100000000000001" customHeight="1" x14ac:dyDescent="0.25">
      <c r="A431" s="27">
        <v>426</v>
      </c>
      <c r="B431" s="118"/>
      <c r="C431" s="118"/>
      <c r="D431" s="118"/>
      <c r="E431" s="118"/>
      <c r="F431" s="118"/>
      <c r="G431" s="128"/>
      <c r="H431" s="76" t="str">
        <f>IF(F431="", "", IF(E431="Billets de train", "", IF(E431="", "", VLOOKUP(F431,Listes!$G$37:$H$39, 2, FALSE))))</f>
        <v/>
      </c>
      <c r="I431" s="125"/>
    </row>
    <row r="432" spans="1:9" ht="20.100000000000001" customHeight="1" x14ac:dyDescent="0.25">
      <c r="A432" s="27">
        <v>427</v>
      </c>
      <c r="B432" s="118"/>
      <c r="C432" s="118"/>
      <c r="D432" s="118"/>
      <c r="E432" s="118"/>
      <c r="F432" s="118"/>
      <c r="G432" s="128"/>
      <c r="H432" s="76" t="str">
        <f>IF(F432="", "", IF(E432="Billets de train", "", IF(E432="", "", VLOOKUP(F432,Listes!$G$37:$H$39, 2, FALSE))))</f>
        <v/>
      </c>
      <c r="I432" s="125"/>
    </row>
    <row r="433" spans="1:9" ht="20.100000000000001" customHeight="1" x14ac:dyDescent="0.25">
      <c r="A433" s="27">
        <v>428</v>
      </c>
      <c r="B433" s="118"/>
      <c r="C433" s="118"/>
      <c r="D433" s="118"/>
      <c r="E433" s="118"/>
      <c r="F433" s="118"/>
      <c r="G433" s="128"/>
      <c r="H433" s="76" t="str">
        <f>IF(F433="", "", IF(E433="Billets de train", "", IF(E433="", "", VLOOKUP(F433,Listes!$G$37:$H$39, 2, FALSE))))</f>
        <v/>
      </c>
      <c r="I433" s="125"/>
    </row>
    <row r="434" spans="1:9" ht="20.100000000000001" customHeight="1" x14ac:dyDescent="0.25">
      <c r="A434" s="27">
        <v>429</v>
      </c>
      <c r="B434" s="118"/>
      <c r="C434" s="118"/>
      <c r="D434" s="118"/>
      <c r="E434" s="118"/>
      <c r="F434" s="118"/>
      <c r="G434" s="128"/>
      <c r="H434" s="76" t="str">
        <f>IF(F434="", "", IF(E434="Billets de train", "", IF(E434="", "", VLOOKUP(F434,Listes!$G$37:$H$39, 2, FALSE))))</f>
        <v/>
      </c>
      <c r="I434" s="125"/>
    </row>
    <row r="435" spans="1:9" ht="20.100000000000001" customHeight="1" x14ac:dyDescent="0.25">
      <c r="A435" s="27">
        <v>430</v>
      </c>
      <c r="B435" s="118"/>
      <c r="C435" s="118"/>
      <c r="D435" s="118"/>
      <c r="E435" s="118"/>
      <c r="F435" s="118"/>
      <c r="G435" s="128"/>
      <c r="H435" s="76" t="str">
        <f>IF(F435="", "", IF(E435="Billets de train", "", IF(E435="", "", VLOOKUP(F435,Listes!$G$37:$H$39, 2, FALSE))))</f>
        <v/>
      </c>
      <c r="I435" s="125"/>
    </row>
    <row r="436" spans="1:9" ht="20.100000000000001" customHeight="1" x14ac:dyDescent="0.25">
      <c r="A436" s="27">
        <v>431</v>
      </c>
      <c r="B436" s="118"/>
      <c r="C436" s="118"/>
      <c r="D436" s="118"/>
      <c r="E436" s="118"/>
      <c r="F436" s="118"/>
      <c r="G436" s="128"/>
      <c r="H436" s="76" t="str">
        <f>IF(F436="", "", IF(E436="Billets de train", "", IF(E436="", "", VLOOKUP(F436,Listes!$G$37:$H$39, 2, FALSE))))</f>
        <v/>
      </c>
      <c r="I436" s="125"/>
    </row>
    <row r="437" spans="1:9" ht="20.100000000000001" customHeight="1" x14ac:dyDescent="0.25">
      <c r="A437" s="27">
        <v>432</v>
      </c>
      <c r="B437" s="118"/>
      <c r="C437" s="118"/>
      <c r="D437" s="118"/>
      <c r="E437" s="118"/>
      <c r="F437" s="118"/>
      <c r="G437" s="128"/>
      <c r="H437" s="76" t="str">
        <f>IF(F437="", "", IF(E437="Billets de train", "", IF(E437="", "", VLOOKUP(F437,Listes!$G$37:$H$39, 2, FALSE))))</f>
        <v/>
      </c>
      <c r="I437" s="125"/>
    </row>
    <row r="438" spans="1:9" ht="20.100000000000001" customHeight="1" x14ac:dyDescent="0.25">
      <c r="A438" s="27">
        <v>433</v>
      </c>
      <c r="B438" s="118"/>
      <c r="C438" s="118"/>
      <c r="D438" s="118"/>
      <c r="E438" s="118"/>
      <c r="F438" s="118"/>
      <c r="G438" s="128"/>
      <c r="H438" s="76" t="str">
        <f>IF(F438="", "", IF(E438="Billets de train", "", IF(E438="", "", VLOOKUP(F438,Listes!$G$37:$H$39, 2, FALSE))))</f>
        <v/>
      </c>
      <c r="I438" s="125"/>
    </row>
    <row r="439" spans="1:9" ht="20.100000000000001" customHeight="1" x14ac:dyDescent="0.25">
      <c r="A439" s="27">
        <v>434</v>
      </c>
      <c r="B439" s="118"/>
      <c r="C439" s="118"/>
      <c r="D439" s="118"/>
      <c r="E439" s="118"/>
      <c r="F439" s="118"/>
      <c r="G439" s="128"/>
      <c r="H439" s="76" t="str">
        <f>IF(F439="", "", IF(E439="Billets de train", "", IF(E439="", "", VLOOKUP(F439,Listes!$G$37:$H$39, 2, FALSE))))</f>
        <v/>
      </c>
      <c r="I439" s="125"/>
    </row>
    <row r="440" spans="1:9" ht="20.100000000000001" customHeight="1" x14ac:dyDescent="0.25">
      <c r="A440" s="27">
        <v>435</v>
      </c>
      <c r="B440" s="118"/>
      <c r="C440" s="118"/>
      <c r="D440" s="118"/>
      <c r="E440" s="118"/>
      <c r="F440" s="118"/>
      <c r="G440" s="128"/>
      <c r="H440" s="76" t="str">
        <f>IF(F440="", "", IF(E440="Billets de train", "", IF(E440="", "", VLOOKUP(F440,Listes!$G$37:$H$39, 2, FALSE))))</f>
        <v/>
      </c>
      <c r="I440" s="125"/>
    </row>
    <row r="441" spans="1:9" ht="20.100000000000001" customHeight="1" x14ac:dyDescent="0.25">
      <c r="A441" s="27">
        <v>436</v>
      </c>
      <c r="B441" s="118"/>
      <c r="C441" s="118"/>
      <c r="D441" s="118"/>
      <c r="E441" s="118"/>
      <c r="F441" s="118"/>
      <c r="G441" s="128"/>
      <c r="H441" s="76" t="str">
        <f>IF(F441="", "", IF(E441="Billets de train", "", IF(E441="", "", VLOOKUP(F441,Listes!$G$37:$H$39, 2, FALSE))))</f>
        <v/>
      </c>
      <c r="I441" s="125"/>
    </row>
    <row r="442" spans="1:9" ht="20.100000000000001" customHeight="1" x14ac:dyDescent="0.25">
      <c r="A442" s="27">
        <v>437</v>
      </c>
      <c r="B442" s="118"/>
      <c r="C442" s="118"/>
      <c r="D442" s="118"/>
      <c r="E442" s="118"/>
      <c r="F442" s="118"/>
      <c r="G442" s="128"/>
      <c r="H442" s="76" t="str">
        <f>IF(F442="", "", IF(E442="Billets de train", "", IF(E442="", "", VLOOKUP(F442,Listes!$G$37:$H$39, 2, FALSE))))</f>
        <v/>
      </c>
      <c r="I442" s="125"/>
    </row>
    <row r="443" spans="1:9" ht="20.100000000000001" customHeight="1" x14ac:dyDescent="0.25">
      <c r="A443" s="27">
        <v>438</v>
      </c>
      <c r="B443" s="118"/>
      <c r="C443" s="118"/>
      <c r="D443" s="118"/>
      <c r="E443" s="118"/>
      <c r="F443" s="118"/>
      <c r="G443" s="128"/>
      <c r="H443" s="76" t="str">
        <f>IF(F443="", "", IF(E443="Billets de train", "", IF(E443="", "", VLOOKUP(F443,Listes!$G$37:$H$39, 2, FALSE))))</f>
        <v/>
      </c>
      <c r="I443" s="125"/>
    </row>
    <row r="444" spans="1:9" ht="20.100000000000001" customHeight="1" x14ac:dyDescent="0.25">
      <c r="A444" s="27">
        <v>439</v>
      </c>
      <c r="B444" s="118"/>
      <c r="C444" s="118"/>
      <c r="D444" s="118"/>
      <c r="E444" s="118"/>
      <c r="F444" s="118"/>
      <c r="G444" s="128"/>
      <c r="H444" s="76" t="str">
        <f>IF(F444="", "", IF(E444="Billets de train", "", IF(E444="", "", VLOOKUP(F444,Listes!$G$37:$H$39, 2, FALSE))))</f>
        <v/>
      </c>
      <c r="I444" s="125"/>
    </row>
    <row r="445" spans="1:9" ht="20.100000000000001" customHeight="1" x14ac:dyDescent="0.25">
      <c r="A445" s="27">
        <v>440</v>
      </c>
      <c r="B445" s="118"/>
      <c r="C445" s="118"/>
      <c r="D445" s="118"/>
      <c r="E445" s="118"/>
      <c r="F445" s="118"/>
      <c r="G445" s="128"/>
      <c r="H445" s="76" t="str">
        <f>IF(F445="", "", IF(E445="Billets de train", "", IF(E445="", "", VLOOKUP(F445,Listes!$G$37:$H$39, 2, FALSE))))</f>
        <v/>
      </c>
      <c r="I445" s="125"/>
    </row>
    <row r="446" spans="1:9" ht="20.100000000000001" customHeight="1" x14ac:dyDescent="0.25">
      <c r="A446" s="27">
        <v>441</v>
      </c>
      <c r="B446" s="118"/>
      <c r="C446" s="118"/>
      <c r="D446" s="118"/>
      <c r="E446" s="118"/>
      <c r="F446" s="118"/>
      <c r="G446" s="128"/>
      <c r="H446" s="76" t="str">
        <f>IF(F446="", "", IF(E446="Billets de train", "", IF(E446="", "", VLOOKUP(F446,Listes!$G$37:$H$39, 2, FALSE))))</f>
        <v/>
      </c>
      <c r="I446" s="125"/>
    </row>
    <row r="447" spans="1:9" ht="20.100000000000001" customHeight="1" x14ac:dyDescent="0.25">
      <c r="A447" s="27">
        <v>442</v>
      </c>
      <c r="B447" s="118"/>
      <c r="C447" s="118"/>
      <c r="D447" s="118"/>
      <c r="E447" s="118"/>
      <c r="F447" s="118"/>
      <c r="G447" s="128"/>
      <c r="H447" s="76" t="str">
        <f>IF(F447="", "", IF(E447="Billets de train", "", IF(E447="", "", VLOOKUP(F447,Listes!$G$37:$H$39, 2, FALSE))))</f>
        <v/>
      </c>
      <c r="I447" s="125"/>
    </row>
    <row r="448" spans="1:9" ht="20.100000000000001" customHeight="1" x14ac:dyDescent="0.25">
      <c r="A448" s="27">
        <v>443</v>
      </c>
      <c r="B448" s="118"/>
      <c r="C448" s="118"/>
      <c r="D448" s="118"/>
      <c r="E448" s="118"/>
      <c r="F448" s="118"/>
      <c r="G448" s="128"/>
      <c r="H448" s="76" t="str">
        <f>IF(F448="", "", IF(E448="Billets de train", "", IF(E448="", "", VLOOKUP(F448,Listes!$G$37:$H$39, 2, FALSE))))</f>
        <v/>
      </c>
      <c r="I448" s="125"/>
    </row>
    <row r="449" spans="1:9" ht="20.100000000000001" customHeight="1" x14ac:dyDescent="0.25">
      <c r="A449" s="27">
        <v>444</v>
      </c>
      <c r="B449" s="118"/>
      <c r="C449" s="118"/>
      <c r="D449" s="118"/>
      <c r="E449" s="118"/>
      <c r="F449" s="118"/>
      <c r="G449" s="128"/>
      <c r="H449" s="76" t="str">
        <f>IF(F449="", "", IF(E449="Billets de train", "", IF(E449="", "", VLOOKUP(F449,Listes!$G$37:$H$39, 2, FALSE))))</f>
        <v/>
      </c>
      <c r="I449" s="125"/>
    </row>
    <row r="450" spans="1:9" ht="20.100000000000001" customHeight="1" x14ac:dyDescent="0.25">
      <c r="A450" s="27">
        <v>445</v>
      </c>
      <c r="B450" s="118"/>
      <c r="C450" s="118"/>
      <c r="D450" s="118"/>
      <c r="E450" s="118"/>
      <c r="F450" s="118"/>
      <c r="G450" s="128"/>
      <c r="H450" s="76" t="str">
        <f>IF(F450="", "", IF(E450="Billets de train", "", IF(E450="", "", VLOOKUP(F450,Listes!$G$37:$H$39, 2, FALSE))))</f>
        <v/>
      </c>
      <c r="I450" s="125"/>
    </row>
    <row r="451" spans="1:9" ht="20.100000000000001" customHeight="1" x14ac:dyDescent="0.25">
      <c r="A451" s="27">
        <v>446</v>
      </c>
      <c r="B451" s="118"/>
      <c r="C451" s="118"/>
      <c r="D451" s="118"/>
      <c r="E451" s="118"/>
      <c r="F451" s="118"/>
      <c r="G451" s="128"/>
      <c r="H451" s="76" t="str">
        <f>IF(F451="", "", IF(E451="Billets de train", "", IF(E451="", "", VLOOKUP(F451,Listes!$G$37:$H$39, 2, FALSE))))</f>
        <v/>
      </c>
      <c r="I451" s="125"/>
    </row>
    <row r="452" spans="1:9" ht="20.100000000000001" customHeight="1" x14ac:dyDescent="0.25">
      <c r="A452" s="27">
        <v>447</v>
      </c>
      <c r="B452" s="118"/>
      <c r="C452" s="118"/>
      <c r="D452" s="118"/>
      <c r="E452" s="118"/>
      <c r="F452" s="118"/>
      <c r="G452" s="128"/>
      <c r="H452" s="76" t="str">
        <f>IF(F452="", "", IF(E452="Billets de train", "", IF(E452="", "", VLOOKUP(F452,Listes!$G$37:$H$39, 2, FALSE))))</f>
        <v/>
      </c>
      <c r="I452" s="125"/>
    </row>
    <row r="453" spans="1:9" ht="20.100000000000001" customHeight="1" x14ac:dyDescent="0.25">
      <c r="A453" s="27">
        <v>448</v>
      </c>
      <c r="B453" s="118"/>
      <c r="C453" s="118"/>
      <c r="D453" s="118"/>
      <c r="E453" s="118"/>
      <c r="F453" s="118"/>
      <c r="G453" s="128"/>
      <c r="H453" s="76" t="str">
        <f>IF(F453="", "", IF(E453="Billets de train", "", IF(E453="", "", VLOOKUP(F453,Listes!$G$37:$H$39, 2, FALSE))))</f>
        <v/>
      </c>
      <c r="I453" s="125"/>
    </row>
    <row r="454" spans="1:9" ht="20.100000000000001" customHeight="1" x14ac:dyDescent="0.25">
      <c r="A454" s="27">
        <v>449</v>
      </c>
      <c r="B454" s="118"/>
      <c r="C454" s="118"/>
      <c r="D454" s="118"/>
      <c r="E454" s="118"/>
      <c r="F454" s="118"/>
      <c r="G454" s="128"/>
      <c r="H454" s="76" t="str">
        <f>IF(F454="", "", IF(E454="Billets de train", "", IF(E454="", "", VLOOKUP(F454,Listes!$G$37:$H$39, 2, FALSE))))</f>
        <v/>
      </c>
      <c r="I454" s="125"/>
    </row>
    <row r="455" spans="1:9" ht="20.100000000000001" customHeight="1" x14ac:dyDescent="0.25">
      <c r="A455" s="27">
        <v>450</v>
      </c>
      <c r="B455" s="118"/>
      <c r="C455" s="118"/>
      <c r="D455" s="118"/>
      <c r="E455" s="118"/>
      <c r="F455" s="118"/>
      <c r="G455" s="128"/>
      <c r="H455" s="76" t="str">
        <f>IF(F455="", "", IF(E455="Billets de train", "", IF(E455="", "", VLOOKUP(F455,Listes!$G$37:$H$39, 2, FALSE))))</f>
        <v/>
      </c>
      <c r="I455" s="125"/>
    </row>
    <row r="456" spans="1:9" ht="20.100000000000001" customHeight="1" x14ac:dyDescent="0.25">
      <c r="A456" s="27">
        <v>451</v>
      </c>
      <c r="B456" s="118"/>
      <c r="C456" s="118"/>
      <c r="D456" s="118"/>
      <c r="E456" s="118"/>
      <c r="F456" s="118"/>
      <c r="G456" s="128"/>
      <c r="H456" s="76" t="str">
        <f>IF(F456="", "", IF(E456="Billets de train", "", IF(E456="", "", VLOOKUP(F456,Listes!$G$37:$H$39, 2, FALSE))))</f>
        <v/>
      </c>
      <c r="I456" s="125"/>
    </row>
    <row r="457" spans="1:9" ht="20.100000000000001" customHeight="1" x14ac:dyDescent="0.25">
      <c r="A457" s="27">
        <v>452</v>
      </c>
      <c r="B457" s="118"/>
      <c r="C457" s="118"/>
      <c r="D457" s="118"/>
      <c r="E457" s="118"/>
      <c r="F457" s="118"/>
      <c r="G457" s="128"/>
      <c r="H457" s="76" t="str">
        <f>IF(F457="", "", IF(E457="Billets de train", "", IF(E457="", "", VLOOKUP(F457,Listes!$G$37:$H$39, 2, FALSE))))</f>
        <v/>
      </c>
      <c r="I457" s="125"/>
    </row>
    <row r="458" spans="1:9" ht="20.100000000000001" customHeight="1" x14ac:dyDescent="0.25">
      <c r="A458" s="27">
        <v>453</v>
      </c>
      <c r="B458" s="118"/>
      <c r="C458" s="118"/>
      <c r="D458" s="118"/>
      <c r="E458" s="118"/>
      <c r="F458" s="118"/>
      <c r="G458" s="128"/>
      <c r="H458" s="76" t="str">
        <f>IF(F458="", "", IF(E458="Billets de train", "", IF(E458="", "", VLOOKUP(F458,Listes!$G$37:$H$39, 2, FALSE))))</f>
        <v/>
      </c>
      <c r="I458" s="125"/>
    </row>
    <row r="459" spans="1:9" ht="20.100000000000001" customHeight="1" x14ac:dyDescent="0.25">
      <c r="A459" s="27">
        <v>454</v>
      </c>
      <c r="B459" s="118"/>
      <c r="C459" s="118"/>
      <c r="D459" s="118"/>
      <c r="E459" s="118"/>
      <c r="F459" s="118"/>
      <c r="G459" s="128"/>
      <c r="H459" s="76" t="str">
        <f>IF(F459="", "", IF(E459="Billets de train", "", IF(E459="", "", VLOOKUP(F459,Listes!$G$37:$H$39, 2, FALSE))))</f>
        <v/>
      </c>
      <c r="I459" s="125"/>
    </row>
    <row r="460" spans="1:9" ht="20.100000000000001" customHeight="1" x14ac:dyDescent="0.25">
      <c r="A460" s="27">
        <v>455</v>
      </c>
      <c r="B460" s="118"/>
      <c r="C460" s="118"/>
      <c r="D460" s="118"/>
      <c r="E460" s="118"/>
      <c r="F460" s="118"/>
      <c r="G460" s="128"/>
      <c r="H460" s="76" t="str">
        <f>IF(F460="", "", IF(E460="Billets de train", "", IF(E460="", "", VLOOKUP(F460,Listes!$G$37:$H$39, 2, FALSE))))</f>
        <v/>
      </c>
      <c r="I460" s="125"/>
    </row>
    <row r="461" spans="1:9" ht="20.100000000000001" customHeight="1" x14ac:dyDescent="0.25">
      <c r="A461" s="27">
        <v>456</v>
      </c>
      <c r="B461" s="118"/>
      <c r="C461" s="118"/>
      <c r="D461" s="118"/>
      <c r="E461" s="118"/>
      <c r="F461" s="118"/>
      <c r="G461" s="128"/>
      <c r="H461" s="76" t="str">
        <f>IF(F461="", "", IF(E461="Billets de train", "", IF(E461="", "", VLOOKUP(F461,Listes!$G$37:$H$39, 2, FALSE))))</f>
        <v/>
      </c>
      <c r="I461" s="125"/>
    </row>
    <row r="462" spans="1:9" ht="20.100000000000001" customHeight="1" x14ac:dyDescent="0.25">
      <c r="A462" s="27">
        <v>457</v>
      </c>
      <c r="B462" s="118"/>
      <c r="C462" s="118"/>
      <c r="D462" s="118"/>
      <c r="E462" s="118"/>
      <c r="F462" s="118"/>
      <c r="G462" s="128"/>
      <c r="H462" s="76" t="str">
        <f>IF(F462="", "", IF(E462="Billets de train", "", IF(E462="", "", VLOOKUP(F462,Listes!$G$37:$H$39, 2, FALSE))))</f>
        <v/>
      </c>
      <c r="I462" s="125"/>
    </row>
    <row r="463" spans="1:9" ht="20.100000000000001" customHeight="1" x14ac:dyDescent="0.25">
      <c r="A463" s="27">
        <v>458</v>
      </c>
      <c r="B463" s="118"/>
      <c r="C463" s="118"/>
      <c r="D463" s="118"/>
      <c r="E463" s="118"/>
      <c r="F463" s="118"/>
      <c r="G463" s="128"/>
      <c r="H463" s="76" t="str">
        <f>IF(F463="", "", IF(E463="Billets de train", "", IF(E463="", "", VLOOKUP(F463,Listes!$G$37:$H$39, 2, FALSE))))</f>
        <v/>
      </c>
      <c r="I463" s="125"/>
    </row>
    <row r="464" spans="1:9" ht="20.100000000000001" customHeight="1" x14ac:dyDescent="0.25">
      <c r="A464" s="27">
        <v>459</v>
      </c>
      <c r="B464" s="118"/>
      <c r="C464" s="118"/>
      <c r="D464" s="118"/>
      <c r="E464" s="118"/>
      <c r="F464" s="118"/>
      <c r="G464" s="128"/>
      <c r="H464" s="76" t="str">
        <f>IF(F464="", "", IF(E464="Billets de train", "", IF(E464="", "", VLOOKUP(F464,Listes!$G$37:$H$39, 2, FALSE))))</f>
        <v/>
      </c>
      <c r="I464" s="125"/>
    </row>
    <row r="465" spans="1:9" ht="20.100000000000001" customHeight="1" x14ac:dyDescent="0.25">
      <c r="A465" s="27">
        <v>460</v>
      </c>
      <c r="B465" s="118"/>
      <c r="C465" s="118"/>
      <c r="D465" s="118"/>
      <c r="E465" s="118"/>
      <c r="F465" s="118"/>
      <c r="G465" s="128"/>
      <c r="H465" s="76" t="str">
        <f>IF(F465="", "", IF(E465="Billets de train", "", IF(E465="", "", VLOOKUP(F465,Listes!$G$37:$H$39, 2, FALSE))))</f>
        <v/>
      </c>
      <c r="I465" s="125"/>
    </row>
    <row r="466" spans="1:9" ht="20.100000000000001" customHeight="1" x14ac:dyDescent="0.25">
      <c r="A466" s="27">
        <v>461</v>
      </c>
      <c r="B466" s="118"/>
      <c r="C466" s="118"/>
      <c r="D466" s="118"/>
      <c r="E466" s="118"/>
      <c r="F466" s="118"/>
      <c r="G466" s="128"/>
      <c r="H466" s="76" t="str">
        <f>IF(F466="", "", IF(E466="Billets de train", "", IF(E466="", "", VLOOKUP(F466,Listes!$G$37:$H$39, 2, FALSE))))</f>
        <v/>
      </c>
      <c r="I466" s="125"/>
    </row>
    <row r="467" spans="1:9" ht="20.100000000000001" customHeight="1" x14ac:dyDescent="0.25">
      <c r="A467" s="27">
        <v>462</v>
      </c>
      <c r="B467" s="118"/>
      <c r="C467" s="118"/>
      <c r="D467" s="118"/>
      <c r="E467" s="118"/>
      <c r="F467" s="118"/>
      <c r="G467" s="128"/>
      <c r="H467" s="76" t="str">
        <f>IF(F467="", "", IF(E467="Billets de train", "", IF(E467="", "", VLOOKUP(F467,Listes!$G$37:$H$39, 2, FALSE))))</f>
        <v/>
      </c>
      <c r="I467" s="125"/>
    </row>
    <row r="468" spans="1:9" ht="20.100000000000001" customHeight="1" x14ac:dyDescent="0.25">
      <c r="A468" s="27">
        <v>463</v>
      </c>
      <c r="B468" s="118"/>
      <c r="C468" s="118"/>
      <c r="D468" s="118"/>
      <c r="E468" s="118"/>
      <c r="F468" s="118"/>
      <c r="G468" s="128"/>
      <c r="H468" s="76" t="str">
        <f>IF(F468="", "", IF(E468="Billets de train", "", IF(E468="", "", VLOOKUP(F468,Listes!$G$37:$H$39, 2, FALSE))))</f>
        <v/>
      </c>
      <c r="I468" s="125"/>
    </row>
    <row r="469" spans="1:9" ht="20.100000000000001" customHeight="1" x14ac:dyDescent="0.25">
      <c r="A469" s="27">
        <v>464</v>
      </c>
      <c r="B469" s="118"/>
      <c r="C469" s="118"/>
      <c r="D469" s="118"/>
      <c r="E469" s="118"/>
      <c r="F469" s="118"/>
      <c r="G469" s="128"/>
      <c r="H469" s="76" t="str">
        <f>IF(F469="", "", IF(E469="Billets de train", "", IF(E469="", "", VLOOKUP(F469,Listes!$G$37:$H$39, 2, FALSE))))</f>
        <v/>
      </c>
      <c r="I469" s="125"/>
    </row>
    <row r="470" spans="1:9" ht="20.100000000000001" customHeight="1" x14ac:dyDescent="0.25">
      <c r="A470" s="27">
        <v>465</v>
      </c>
      <c r="B470" s="118"/>
      <c r="C470" s="118"/>
      <c r="D470" s="118"/>
      <c r="E470" s="118"/>
      <c r="F470" s="118"/>
      <c r="G470" s="128"/>
      <c r="H470" s="76" t="str">
        <f>IF(F470="", "", IF(E470="Billets de train", "", IF(E470="", "", VLOOKUP(F470,Listes!$G$37:$H$39, 2, FALSE))))</f>
        <v/>
      </c>
      <c r="I470" s="125"/>
    </row>
    <row r="471" spans="1:9" ht="20.100000000000001" customHeight="1" x14ac:dyDescent="0.25">
      <c r="A471" s="27">
        <v>466</v>
      </c>
      <c r="B471" s="118"/>
      <c r="C471" s="118"/>
      <c r="D471" s="118"/>
      <c r="E471" s="118"/>
      <c r="F471" s="118"/>
      <c r="G471" s="128"/>
      <c r="H471" s="76" t="str">
        <f>IF(F471="", "", IF(E471="Billets de train", "", IF(E471="", "", VLOOKUP(F471,Listes!$G$37:$H$39, 2, FALSE))))</f>
        <v/>
      </c>
      <c r="I471" s="125"/>
    </row>
    <row r="472" spans="1:9" ht="20.100000000000001" customHeight="1" x14ac:dyDescent="0.25">
      <c r="A472" s="27">
        <v>467</v>
      </c>
      <c r="B472" s="118"/>
      <c r="C472" s="118"/>
      <c r="D472" s="118"/>
      <c r="E472" s="118"/>
      <c r="F472" s="118"/>
      <c r="G472" s="128"/>
      <c r="H472" s="76" t="str">
        <f>IF(F472="", "", IF(E472="Billets de train", "", IF(E472="", "", VLOOKUP(F472,Listes!$G$37:$H$39, 2, FALSE))))</f>
        <v/>
      </c>
      <c r="I472" s="125"/>
    </row>
    <row r="473" spans="1:9" ht="20.100000000000001" customHeight="1" x14ac:dyDescent="0.25">
      <c r="A473" s="27">
        <v>468</v>
      </c>
      <c r="B473" s="118"/>
      <c r="C473" s="118"/>
      <c r="D473" s="118"/>
      <c r="E473" s="118"/>
      <c r="F473" s="118"/>
      <c r="G473" s="128"/>
      <c r="H473" s="76" t="str">
        <f>IF(F473="", "", IF(E473="Billets de train", "", IF(E473="", "", VLOOKUP(F473,Listes!$G$37:$H$39, 2, FALSE))))</f>
        <v/>
      </c>
      <c r="I473" s="125"/>
    </row>
    <row r="474" spans="1:9" ht="20.100000000000001" customHeight="1" x14ac:dyDescent="0.25">
      <c r="A474" s="27">
        <v>469</v>
      </c>
      <c r="B474" s="118"/>
      <c r="C474" s="118"/>
      <c r="D474" s="118"/>
      <c r="E474" s="118"/>
      <c r="F474" s="118"/>
      <c r="G474" s="128"/>
      <c r="H474" s="76" t="str">
        <f>IF(F474="", "", IF(E474="Billets de train", "", IF(E474="", "", VLOOKUP(F474,Listes!$G$37:$H$39, 2, FALSE))))</f>
        <v/>
      </c>
      <c r="I474" s="125"/>
    </row>
    <row r="475" spans="1:9" ht="20.100000000000001" customHeight="1" x14ac:dyDescent="0.25">
      <c r="A475" s="27">
        <v>470</v>
      </c>
      <c r="B475" s="118"/>
      <c r="C475" s="118"/>
      <c r="D475" s="118"/>
      <c r="E475" s="118"/>
      <c r="F475" s="118"/>
      <c r="G475" s="128"/>
      <c r="H475" s="76" t="str">
        <f>IF(F475="", "", IF(E475="Billets de train", "", IF(E475="", "", VLOOKUP(F475,Listes!$G$37:$H$39, 2, FALSE))))</f>
        <v/>
      </c>
      <c r="I475" s="125"/>
    </row>
    <row r="476" spans="1:9" ht="20.100000000000001" customHeight="1" x14ac:dyDescent="0.25">
      <c r="A476" s="27">
        <v>471</v>
      </c>
      <c r="B476" s="118"/>
      <c r="C476" s="118"/>
      <c r="D476" s="118"/>
      <c r="E476" s="118"/>
      <c r="F476" s="118"/>
      <c r="G476" s="128"/>
      <c r="H476" s="76" t="str">
        <f>IF(F476="", "", IF(E476="Billets de train", "", IF(E476="", "", VLOOKUP(F476,Listes!$G$37:$H$39, 2, FALSE))))</f>
        <v/>
      </c>
      <c r="I476" s="125"/>
    </row>
    <row r="477" spans="1:9" ht="20.100000000000001" customHeight="1" x14ac:dyDescent="0.25">
      <c r="A477" s="27">
        <v>472</v>
      </c>
      <c r="B477" s="118"/>
      <c r="C477" s="118"/>
      <c r="D477" s="118"/>
      <c r="E477" s="118"/>
      <c r="F477" s="118"/>
      <c r="G477" s="128"/>
      <c r="H477" s="76" t="str">
        <f>IF(F477="", "", IF(E477="Billets de train", "", IF(E477="", "", VLOOKUP(F477,Listes!$G$37:$H$39, 2, FALSE))))</f>
        <v/>
      </c>
      <c r="I477" s="125"/>
    </row>
    <row r="478" spans="1:9" ht="20.100000000000001" customHeight="1" x14ac:dyDescent="0.25">
      <c r="A478" s="27">
        <v>473</v>
      </c>
      <c r="B478" s="118"/>
      <c r="C478" s="118"/>
      <c r="D478" s="118"/>
      <c r="E478" s="118"/>
      <c r="F478" s="118"/>
      <c r="G478" s="128"/>
      <c r="H478" s="76" t="str">
        <f>IF(F478="", "", IF(E478="Billets de train", "", IF(E478="", "", VLOOKUP(F478,Listes!$G$37:$H$39, 2, FALSE))))</f>
        <v/>
      </c>
      <c r="I478" s="125"/>
    </row>
    <row r="479" spans="1:9" ht="20.100000000000001" customHeight="1" x14ac:dyDescent="0.25">
      <c r="A479" s="27">
        <v>474</v>
      </c>
      <c r="B479" s="118"/>
      <c r="C479" s="118"/>
      <c r="D479" s="118"/>
      <c r="E479" s="118"/>
      <c r="F479" s="118"/>
      <c r="G479" s="128"/>
      <c r="H479" s="76" t="str">
        <f>IF(F479="", "", IF(E479="Billets de train", "", IF(E479="", "", VLOOKUP(F479,Listes!$G$37:$H$39, 2, FALSE))))</f>
        <v/>
      </c>
      <c r="I479" s="125"/>
    </row>
    <row r="480" spans="1:9" ht="20.100000000000001" customHeight="1" x14ac:dyDescent="0.25">
      <c r="A480" s="27">
        <v>475</v>
      </c>
      <c r="B480" s="118"/>
      <c r="C480" s="118"/>
      <c r="D480" s="118"/>
      <c r="E480" s="118"/>
      <c r="F480" s="118"/>
      <c r="G480" s="128"/>
      <c r="H480" s="76" t="str">
        <f>IF(F480="", "", IF(E480="Billets de train", "", IF(E480="", "", VLOOKUP(F480,Listes!$G$37:$H$39, 2, FALSE))))</f>
        <v/>
      </c>
      <c r="I480" s="125"/>
    </row>
    <row r="481" spans="1:9" ht="20.100000000000001" customHeight="1" x14ac:dyDescent="0.25">
      <c r="A481" s="27">
        <v>476</v>
      </c>
      <c r="B481" s="118"/>
      <c r="C481" s="118"/>
      <c r="D481" s="118"/>
      <c r="E481" s="118"/>
      <c r="F481" s="118"/>
      <c r="G481" s="128"/>
      <c r="H481" s="76" t="str">
        <f>IF(F481="", "", IF(E481="Billets de train", "", IF(E481="", "", VLOOKUP(F481,Listes!$G$37:$H$39, 2, FALSE))))</f>
        <v/>
      </c>
      <c r="I481" s="125"/>
    </row>
    <row r="482" spans="1:9" ht="20.100000000000001" customHeight="1" x14ac:dyDescent="0.25">
      <c r="A482" s="27">
        <v>477</v>
      </c>
      <c r="B482" s="118"/>
      <c r="C482" s="118"/>
      <c r="D482" s="118"/>
      <c r="E482" s="118"/>
      <c r="F482" s="118"/>
      <c r="G482" s="128"/>
      <c r="H482" s="76" t="str">
        <f>IF(F482="", "", IF(E482="Billets de train", "", IF(E482="", "", VLOOKUP(F482,Listes!$G$37:$H$39, 2, FALSE))))</f>
        <v/>
      </c>
      <c r="I482" s="125"/>
    </row>
    <row r="483" spans="1:9" ht="20.100000000000001" customHeight="1" x14ac:dyDescent="0.25">
      <c r="A483" s="27">
        <v>478</v>
      </c>
      <c r="B483" s="118"/>
      <c r="C483" s="118"/>
      <c r="D483" s="118"/>
      <c r="E483" s="118"/>
      <c r="F483" s="118"/>
      <c r="G483" s="128"/>
      <c r="H483" s="76" t="str">
        <f>IF(F483="", "", IF(E483="Billets de train", "", IF(E483="", "", VLOOKUP(F483,Listes!$G$37:$H$39, 2, FALSE))))</f>
        <v/>
      </c>
      <c r="I483" s="125"/>
    </row>
    <row r="484" spans="1:9" ht="20.100000000000001" customHeight="1" x14ac:dyDescent="0.25">
      <c r="A484" s="27">
        <v>479</v>
      </c>
      <c r="B484" s="118"/>
      <c r="C484" s="118"/>
      <c r="D484" s="118"/>
      <c r="E484" s="118"/>
      <c r="F484" s="118"/>
      <c r="G484" s="128"/>
      <c r="H484" s="76" t="str">
        <f>IF(F484="", "", IF(E484="Billets de train", "", IF(E484="", "", VLOOKUP(F484,Listes!$G$37:$H$39, 2, FALSE))))</f>
        <v/>
      </c>
      <c r="I484" s="125"/>
    </row>
    <row r="485" spans="1:9" ht="20.100000000000001" customHeight="1" x14ac:dyDescent="0.25">
      <c r="A485" s="27">
        <v>480</v>
      </c>
      <c r="B485" s="118"/>
      <c r="C485" s="118"/>
      <c r="D485" s="118"/>
      <c r="E485" s="118"/>
      <c r="F485" s="118"/>
      <c r="G485" s="128"/>
      <c r="H485" s="76" t="str">
        <f>IF(F485="", "", IF(E485="Billets de train", "", IF(E485="", "", VLOOKUP(F485,Listes!$G$37:$H$39, 2, FALSE))))</f>
        <v/>
      </c>
      <c r="I485" s="125"/>
    </row>
    <row r="486" spans="1:9" ht="20.100000000000001" customHeight="1" x14ac:dyDescent="0.25">
      <c r="A486" s="27">
        <v>481</v>
      </c>
      <c r="B486" s="118"/>
      <c r="C486" s="118"/>
      <c r="D486" s="118"/>
      <c r="E486" s="118"/>
      <c r="F486" s="118"/>
      <c r="G486" s="128"/>
      <c r="H486" s="76" t="str">
        <f>IF(F486="", "", IF(E486="Billets de train", "", IF(E486="", "", VLOOKUP(F486,Listes!$G$37:$H$39, 2, FALSE))))</f>
        <v/>
      </c>
      <c r="I486" s="125"/>
    </row>
    <row r="487" spans="1:9" ht="20.100000000000001" customHeight="1" x14ac:dyDescent="0.25">
      <c r="A487" s="27">
        <v>482</v>
      </c>
      <c r="B487" s="118"/>
      <c r="C487" s="118"/>
      <c r="D487" s="118"/>
      <c r="E487" s="118"/>
      <c r="F487" s="118"/>
      <c r="G487" s="128"/>
      <c r="H487" s="76" t="str">
        <f>IF(F487="", "", IF(E487="Billets de train", "", IF(E487="", "", VLOOKUP(F487,Listes!$G$37:$H$39, 2, FALSE))))</f>
        <v/>
      </c>
      <c r="I487" s="125"/>
    </row>
    <row r="488" spans="1:9" ht="20.100000000000001" customHeight="1" x14ac:dyDescent="0.25">
      <c r="A488" s="27">
        <v>483</v>
      </c>
      <c r="B488" s="118"/>
      <c r="C488" s="118"/>
      <c r="D488" s="118"/>
      <c r="E488" s="118"/>
      <c r="F488" s="118"/>
      <c r="G488" s="128"/>
      <c r="H488" s="76" t="str">
        <f>IF(F488="", "", IF(E488="Billets de train", "", IF(E488="", "", VLOOKUP(F488,Listes!$G$37:$H$39, 2, FALSE))))</f>
        <v/>
      </c>
      <c r="I488" s="125"/>
    </row>
    <row r="489" spans="1:9" ht="20.100000000000001" customHeight="1" x14ac:dyDescent="0.25">
      <c r="A489" s="27">
        <v>484</v>
      </c>
      <c r="B489" s="118"/>
      <c r="C489" s="118"/>
      <c r="D489" s="118"/>
      <c r="E489" s="118"/>
      <c r="F489" s="118"/>
      <c r="G489" s="128"/>
      <c r="H489" s="76" t="str">
        <f>IF(F489="", "", IF(E489="Billets de train", "", IF(E489="", "", VLOOKUP(F489,Listes!$G$37:$H$39, 2, FALSE))))</f>
        <v/>
      </c>
      <c r="I489" s="125"/>
    </row>
    <row r="490" spans="1:9" ht="20.100000000000001" customHeight="1" x14ac:dyDescent="0.25">
      <c r="A490" s="27">
        <v>485</v>
      </c>
      <c r="B490" s="118"/>
      <c r="C490" s="118"/>
      <c r="D490" s="118"/>
      <c r="E490" s="118"/>
      <c r="F490" s="118"/>
      <c r="G490" s="128"/>
      <c r="H490" s="76" t="str">
        <f>IF(F490="", "", IF(E490="Billets de train", "", IF(E490="", "", VLOOKUP(F490,Listes!$G$37:$H$39, 2, FALSE))))</f>
        <v/>
      </c>
      <c r="I490" s="125"/>
    </row>
    <row r="491" spans="1:9" ht="20.100000000000001" customHeight="1" x14ac:dyDescent="0.25">
      <c r="A491" s="27">
        <v>486</v>
      </c>
      <c r="B491" s="118"/>
      <c r="C491" s="118"/>
      <c r="D491" s="118"/>
      <c r="E491" s="118"/>
      <c r="F491" s="118"/>
      <c r="G491" s="128"/>
      <c r="H491" s="76" t="str">
        <f>IF(F491="", "", IF(E491="Billets de train", "", IF(E491="", "", VLOOKUP(F491,Listes!$G$37:$H$39, 2, FALSE))))</f>
        <v/>
      </c>
      <c r="I491" s="125"/>
    </row>
    <row r="492" spans="1:9" ht="20.100000000000001" customHeight="1" x14ac:dyDescent="0.25">
      <c r="A492" s="27">
        <v>487</v>
      </c>
      <c r="B492" s="118"/>
      <c r="C492" s="118"/>
      <c r="D492" s="118"/>
      <c r="E492" s="118"/>
      <c r="F492" s="118"/>
      <c r="G492" s="128"/>
      <c r="H492" s="76" t="str">
        <f>IF(F492="", "", IF(E492="Billets de train", "", IF(E492="", "", VLOOKUP(F492,Listes!$G$37:$H$39, 2, FALSE))))</f>
        <v/>
      </c>
      <c r="I492" s="125"/>
    </row>
    <row r="493" spans="1:9" ht="20.100000000000001" customHeight="1" x14ac:dyDescent="0.25">
      <c r="A493" s="27">
        <v>488</v>
      </c>
      <c r="B493" s="118"/>
      <c r="C493" s="118"/>
      <c r="D493" s="118"/>
      <c r="E493" s="118"/>
      <c r="F493" s="118"/>
      <c r="G493" s="128"/>
      <c r="H493" s="76" t="str">
        <f>IF(F493="", "", IF(E493="Billets de train", "", IF(E493="", "", VLOOKUP(F493,Listes!$G$37:$H$39, 2, FALSE))))</f>
        <v/>
      </c>
      <c r="I493" s="125"/>
    </row>
    <row r="494" spans="1:9" ht="20.100000000000001" customHeight="1" x14ac:dyDescent="0.25">
      <c r="A494" s="27">
        <v>489</v>
      </c>
      <c r="B494" s="118"/>
      <c r="C494" s="118"/>
      <c r="D494" s="118"/>
      <c r="E494" s="118"/>
      <c r="F494" s="118"/>
      <c r="G494" s="128"/>
      <c r="H494" s="76" t="str">
        <f>IF(F494="", "", IF(E494="Billets de train", "", IF(E494="", "", VLOOKUP(F494,Listes!$G$37:$H$39, 2, FALSE))))</f>
        <v/>
      </c>
      <c r="I494" s="125"/>
    </row>
    <row r="495" spans="1:9" ht="20.100000000000001" customHeight="1" x14ac:dyDescent="0.25">
      <c r="A495" s="27">
        <v>490</v>
      </c>
      <c r="B495" s="118"/>
      <c r="C495" s="118"/>
      <c r="D495" s="118"/>
      <c r="E495" s="118"/>
      <c r="F495" s="118"/>
      <c r="G495" s="128"/>
      <c r="H495" s="76" t="str">
        <f>IF(F495="", "", IF(E495="Billets de train", "", IF(E495="", "", VLOOKUP(F495,Listes!$G$37:$H$39, 2, FALSE))))</f>
        <v/>
      </c>
      <c r="I495" s="125"/>
    </row>
    <row r="496" spans="1:9" ht="20.100000000000001" customHeight="1" x14ac:dyDescent="0.25">
      <c r="A496" s="27">
        <v>491</v>
      </c>
      <c r="B496" s="118"/>
      <c r="C496" s="118"/>
      <c r="D496" s="118"/>
      <c r="E496" s="118"/>
      <c r="F496" s="118"/>
      <c r="G496" s="128"/>
      <c r="H496" s="76" t="str">
        <f>IF(F496="", "", IF(E496="Billets de train", "", IF(E496="", "", VLOOKUP(F496,Listes!$G$37:$H$39, 2, FALSE))))</f>
        <v/>
      </c>
      <c r="I496" s="125"/>
    </row>
    <row r="497" spans="1:9" ht="20.100000000000001" customHeight="1" x14ac:dyDescent="0.25">
      <c r="A497" s="27">
        <v>492</v>
      </c>
      <c r="B497" s="118"/>
      <c r="C497" s="118"/>
      <c r="D497" s="118"/>
      <c r="E497" s="118"/>
      <c r="F497" s="118"/>
      <c r="G497" s="128"/>
      <c r="H497" s="76" t="str">
        <f>IF(F497="", "", IF(E497="Billets de train", "", IF(E497="", "", VLOOKUP(F497,Listes!$G$37:$H$39, 2, FALSE))))</f>
        <v/>
      </c>
      <c r="I497" s="125"/>
    </row>
    <row r="498" spans="1:9" ht="20.100000000000001" customHeight="1" x14ac:dyDescent="0.25">
      <c r="A498" s="27">
        <v>493</v>
      </c>
      <c r="B498" s="118"/>
      <c r="C498" s="118"/>
      <c r="D498" s="118"/>
      <c r="E498" s="118"/>
      <c r="F498" s="118"/>
      <c r="G498" s="128"/>
      <c r="H498" s="76" t="str">
        <f>IF(F498="", "", IF(E498="Billets de train", "", IF(E498="", "", VLOOKUP(F498,Listes!$G$37:$H$39, 2, FALSE))))</f>
        <v/>
      </c>
      <c r="I498" s="125"/>
    </row>
    <row r="499" spans="1:9" ht="20.100000000000001" customHeight="1" x14ac:dyDescent="0.25">
      <c r="A499" s="27">
        <v>494</v>
      </c>
      <c r="B499" s="118"/>
      <c r="C499" s="118"/>
      <c r="D499" s="118"/>
      <c r="E499" s="118"/>
      <c r="F499" s="118"/>
      <c r="G499" s="128"/>
      <c r="H499" s="76" t="str">
        <f>IF(F499="", "", IF(E499="Billets de train", "", IF(E499="", "", VLOOKUP(F499,Listes!$G$37:$H$39, 2, FALSE))))</f>
        <v/>
      </c>
      <c r="I499" s="125"/>
    </row>
    <row r="500" spans="1:9" ht="20.100000000000001" customHeight="1" x14ac:dyDescent="0.25">
      <c r="A500" s="27">
        <v>495</v>
      </c>
      <c r="B500" s="118"/>
      <c r="C500" s="118"/>
      <c r="D500" s="118"/>
      <c r="E500" s="118"/>
      <c r="F500" s="118"/>
      <c r="G500" s="128"/>
      <c r="H500" s="76" t="str">
        <f>IF(F500="", "", IF(E500="Billets de train", "", IF(E500="", "", VLOOKUP(F500,Listes!$G$37:$H$39, 2, FALSE))))</f>
        <v/>
      </c>
      <c r="I500" s="125"/>
    </row>
    <row r="501" spans="1:9" ht="20.100000000000001" customHeight="1" x14ac:dyDescent="0.25">
      <c r="A501" s="27">
        <v>496</v>
      </c>
      <c r="B501" s="118"/>
      <c r="C501" s="118"/>
      <c r="D501" s="118"/>
      <c r="E501" s="118"/>
      <c r="F501" s="118"/>
      <c r="G501" s="128"/>
      <c r="H501" s="76" t="str">
        <f>IF(F501="", "", IF(E501="Billets de train", "", IF(E501="", "", VLOOKUP(F501,Listes!$G$37:$H$39, 2, FALSE))))</f>
        <v/>
      </c>
      <c r="I501" s="125"/>
    </row>
    <row r="502" spans="1:9" ht="20.100000000000001" customHeight="1" x14ac:dyDescent="0.25">
      <c r="A502" s="27">
        <v>497</v>
      </c>
      <c r="B502" s="118"/>
      <c r="C502" s="118"/>
      <c r="D502" s="118"/>
      <c r="E502" s="118"/>
      <c r="F502" s="118"/>
      <c r="G502" s="128"/>
      <c r="H502" s="76" t="str">
        <f>IF(F502="", "", IF(E502="Billets de train", "", IF(E502="", "", VLOOKUP(F502,Listes!$G$37:$H$39, 2, FALSE))))</f>
        <v/>
      </c>
      <c r="I502" s="125"/>
    </row>
    <row r="503" spans="1:9" ht="20.100000000000001" customHeight="1" x14ac:dyDescent="0.25">
      <c r="A503" s="27">
        <v>498</v>
      </c>
      <c r="B503" s="118"/>
      <c r="C503" s="118"/>
      <c r="D503" s="118"/>
      <c r="E503" s="118"/>
      <c r="F503" s="118"/>
      <c r="G503" s="128"/>
      <c r="H503" s="76" t="str">
        <f>IF(F503="", "", IF(E503="Billets de train", "", IF(E503="", "", VLOOKUP(F503,Listes!$G$37:$H$39, 2, FALSE))))</f>
        <v/>
      </c>
      <c r="I503" s="125"/>
    </row>
    <row r="504" spans="1:9" ht="20.100000000000001" customHeight="1" x14ac:dyDescent="0.25">
      <c r="A504" s="27">
        <v>499</v>
      </c>
      <c r="B504" s="118"/>
      <c r="C504" s="118"/>
      <c r="D504" s="118"/>
      <c r="E504" s="118"/>
      <c r="F504" s="118"/>
      <c r="G504" s="128"/>
      <c r="H504" s="76" t="str">
        <f>IF(F504="", "", IF(E504="Billets de train", "", IF(E504="", "", VLOOKUP(F504,Listes!$G$37:$H$39, 2, FALSE))))</f>
        <v/>
      </c>
      <c r="I504" s="125"/>
    </row>
    <row r="505" spans="1:9" ht="20.100000000000001" customHeight="1" thickBot="1" x14ac:dyDescent="0.3">
      <c r="A505" s="28">
        <v>500</v>
      </c>
      <c r="B505" s="123"/>
      <c r="C505" s="123"/>
      <c r="D505" s="123"/>
      <c r="E505" s="123"/>
      <c r="F505" s="123"/>
      <c r="G505" s="129"/>
      <c r="H505" s="81" t="str">
        <f>IF(F505="", "", IF(E505="Billets de train", "", IF(E505="", "", VLOOKUP(F505,Listes!$G$37:$H$39, 2, FALSE))))</f>
        <v/>
      </c>
      <c r="I505" s="126"/>
    </row>
    <row r="506" spans="1:9" s="29" customFormat="1" ht="20.100000000000001" customHeight="1" thickBot="1" x14ac:dyDescent="0.35">
      <c r="C506" s="31"/>
      <c r="D506" s="34"/>
      <c r="E506" s="17"/>
      <c r="F506" s="82" t="s">
        <v>43</v>
      </c>
      <c r="G506" s="83">
        <f>SUM(G6:G505)</f>
        <v>0</v>
      </c>
      <c r="H506" s="17"/>
      <c r="I506" s="17"/>
    </row>
  </sheetData>
  <sheetProtection algorithmName="SHA-512" hashValue="HdqXlAKSBJS1WclecrXRn+c69jeWemDCC1PCy5tD+6xQSFF0dcX5274xl50YOw9tnnulwZjwwGIrCXN4lU23Pg==" saltValue="EqDV9ap3oJtJlQnjAjGiDg==" spinCount="100000" sheet="1" objects="1" scenarios="1"/>
  <mergeCells count="4">
    <mergeCell ref="A1:I1"/>
    <mergeCell ref="A2:I2"/>
    <mergeCell ref="A3:A4"/>
    <mergeCell ref="C4:D4"/>
  </mergeCells>
  <conditionalFormatting sqref="F6:F505">
    <cfRule type="expression" dxfId="12" priority="1">
      <formula>$E6="Billets de train"</formula>
    </cfRule>
  </conditionalFormatting>
  <dataValidations count="2">
    <dataValidation operator="greaterThan" allowBlank="1" showInputMessage="1" showErrorMessage="1" sqref="H6:H505"/>
    <dataValidation type="decimal" operator="greaterThan" allowBlank="1" showInputMessage="1" showErrorMessage="1" sqref="G6:G505">
      <formula1>0</formula1>
    </dataValidation>
  </dataValidations>
  <pageMargins left="0.7" right="0.7" top="0.75" bottom="0.75" header="0.3" footer="0.3"/>
  <pageSetup paperSize="9" scale="50" fitToHeight="0" orientation="landscape" r:id="rId1"/>
  <extLst>
    <ext xmlns:x14="http://schemas.microsoft.com/office/spreadsheetml/2009/9/main" uri="{CCE6A557-97BC-4b89-ADB6-D9C93CAAB3DF}">
      <x14:dataValidations xmlns:xm="http://schemas.microsoft.com/office/excel/2006/main" count="2">
        <x14:dataValidation type="list" showInputMessage="1" showErrorMessage="1">
          <x14:formula1>
            <xm:f>Listes!$C$3:$C$4</xm:f>
          </x14:formula1>
          <xm:sqref>E6:E505</xm:sqref>
        </x14:dataValidation>
        <x14:dataValidation type="list" showInputMessage="1" showErrorMessage="1">
          <x14:formula1>
            <xm:f>Listes!$G$37:$G$39</xm:f>
          </x14:formula1>
          <xm:sqref>F6:F505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tabColor theme="4" tint="0.39997558519241921"/>
    <pageSetUpPr fitToPage="1"/>
  </sheetPr>
  <dimension ref="A1:G506"/>
  <sheetViews>
    <sheetView zoomScaleNormal="100" workbookViewId="0">
      <pane ySplit="4" topLeftCell="A5" activePane="bottomLeft" state="frozen"/>
      <selection activeCell="A2" sqref="A1:O2"/>
      <selection pane="bottomLeft" activeCell="C3" sqref="C3"/>
    </sheetView>
  </sheetViews>
  <sheetFormatPr baseColWidth="10" defaultColWidth="11.42578125" defaultRowHeight="15" x14ac:dyDescent="0.25"/>
  <cols>
    <col min="1" max="1" width="10.7109375" style="17" customWidth="1"/>
    <col min="2" max="2" width="51.7109375" style="17" customWidth="1"/>
    <col min="3" max="3" width="69.85546875" style="17" bestFit="1" customWidth="1"/>
    <col min="4" max="6" width="17.7109375" style="17" customWidth="1"/>
    <col min="7" max="7" width="45.5703125" style="17" customWidth="1"/>
    <col min="8" max="16384" width="11.42578125" style="17"/>
  </cols>
  <sheetData>
    <row r="1" spans="1:7" ht="29.25" thickBot="1" x14ac:dyDescent="0.3">
      <c r="A1" s="398" t="s">
        <v>4</v>
      </c>
      <c r="B1" s="399"/>
      <c r="C1" s="399"/>
      <c r="D1" s="399"/>
      <c r="E1" s="399"/>
      <c r="F1" s="399"/>
      <c r="G1" s="400"/>
    </row>
    <row r="2" spans="1:7" ht="45" customHeight="1" thickBot="1" x14ac:dyDescent="0.3">
      <c r="A2" s="408" t="s">
        <v>270</v>
      </c>
      <c r="B2" s="409"/>
      <c r="C2" s="409"/>
      <c r="D2" s="409"/>
      <c r="E2" s="409"/>
      <c r="F2" s="409"/>
      <c r="G2" s="410"/>
    </row>
    <row r="3" spans="1:7" ht="30" x14ac:dyDescent="0.25">
      <c r="A3" s="403" t="s">
        <v>0</v>
      </c>
      <c r="B3" s="19" t="s">
        <v>3</v>
      </c>
      <c r="C3" s="19" t="s">
        <v>42</v>
      </c>
      <c r="D3" s="93" t="s">
        <v>86</v>
      </c>
      <c r="E3" s="93" t="s">
        <v>285</v>
      </c>
      <c r="F3" s="93" t="s">
        <v>286</v>
      </c>
      <c r="G3" s="20" t="s">
        <v>35</v>
      </c>
    </row>
    <row r="4" spans="1:7" ht="38.25" x14ac:dyDescent="0.25">
      <c r="A4" s="404"/>
      <c r="B4" s="44" t="s">
        <v>36</v>
      </c>
      <c r="C4" s="44" t="s">
        <v>72</v>
      </c>
      <c r="D4" s="44" t="s">
        <v>288</v>
      </c>
      <c r="E4" s="44" t="s">
        <v>287</v>
      </c>
      <c r="F4" s="44" t="s">
        <v>287</v>
      </c>
      <c r="G4" s="46" t="s">
        <v>38</v>
      </c>
    </row>
    <row r="5" spans="1:7" ht="20.100000000000001" customHeight="1" x14ac:dyDescent="0.25">
      <c r="A5" s="21" t="s">
        <v>39</v>
      </c>
      <c r="B5" s="22" t="s">
        <v>271</v>
      </c>
      <c r="C5" s="22" t="s">
        <v>242</v>
      </c>
      <c r="D5" s="78">
        <v>4850</v>
      </c>
      <c r="E5" s="24">
        <v>2644</v>
      </c>
      <c r="F5" s="24"/>
      <c r="G5" s="77"/>
    </row>
    <row r="6" spans="1:7" ht="20.100000000000001" customHeight="1" x14ac:dyDescent="0.25">
      <c r="A6" s="26">
        <v>1</v>
      </c>
      <c r="B6" s="118"/>
      <c r="C6" s="118"/>
      <c r="D6" s="130"/>
      <c r="E6" s="130"/>
      <c r="F6" s="130"/>
      <c r="G6" s="125"/>
    </row>
    <row r="7" spans="1:7" ht="20.100000000000001" customHeight="1" x14ac:dyDescent="0.25">
      <c r="A7" s="27">
        <v>2</v>
      </c>
      <c r="B7" s="118"/>
      <c r="C7" s="118"/>
      <c r="D7" s="130"/>
      <c r="E7" s="130"/>
      <c r="F7" s="130"/>
      <c r="G7" s="125"/>
    </row>
    <row r="8" spans="1:7" ht="20.100000000000001" customHeight="1" x14ac:dyDescent="0.25">
      <c r="A8" s="27">
        <v>3</v>
      </c>
      <c r="B8" s="118"/>
      <c r="C8" s="118"/>
      <c r="D8" s="130"/>
      <c r="E8" s="130"/>
      <c r="F8" s="130"/>
      <c r="G8" s="125"/>
    </row>
    <row r="9" spans="1:7" ht="20.100000000000001" customHeight="1" x14ac:dyDescent="0.25">
      <c r="A9" s="27">
        <v>4</v>
      </c>
      <c r="B9" s="118"/>
      <c r="C9" s="118"/>
      <c r="D9" s="130"/>
      <c r="E9" s="130"/>
      <c r="F9" s="130"/>
      <c r="G9" s="125"/>
    </row>
    <row r="10" spans="1:7" ht="20.100000000000001" customHeight="1" x14ac:dyDescent="0.25">
      <c r="A10" s="27">
        <v>5</v>
      </c>
      <c r="B10" s="118"/>
      <c r="C10" s="118"/>
      <c r="D10" s="130"/>
      <c r="E10" s="130"/>
      <c r="F10" s="130"/>
      <c r="G10" s="125"/>
    </row>
    <row r="11" spans="1:7" ht="20.100000000000001" customHeight="1" x14ac:dyDescent="0.25">
      <c r="A11" s="27">
        <v>6</v>
      </c>
      <c r="B11" s="118"/>
      <c r="C11" s="118"/>
      <c r="D11" s="130"/>
      <c r="E11" s="130"/>
      <c r="F11" s="130"/>
      <c r="G11" s="125"/>
    </row>
    <row r="12" spans="1:7" ht="20.100000000000001" customHeight="1" x14ac:dyDescent="0.25">
      <c r="A12" s="27">
        <v>7</v>
      </c>
      <c r="B12" s="118"/>
      <c r="C12" s="118"/>
      <c r="D12" s="130"/>
      <c r="E12" s="130"/>
      <c r="F12" s="130"/>
      <c r="G12" s="125"/>
    </row>
    <row r="13" spans="1:7" ht="20.100000000000001" customHeight="1" x14ac:dyDescent="0.25">
      <c r="A13" s="27">
        <v>8</v>
      </c>
      <c r="B13" s="118"/>
      <c r="C13" s="118"/>
      <c r="D13" s="130"/>
      <c r="E13" s="130"/>
      <c r="F13" s="130"/>
      <c r="G13" s="125"/>
    </row>
    <row r="14" spans="1:7" ht="20.100000000000001" customHeight="1" x14ac:dyDescent="0.25">
      <c r="A14" s="27">
        <v>9</v>
      </c>
      <c r="B14" s="118"/>
      <c r="C14" s="118"/>
      <c r="D14" s="130"/>
      <c r="E14" s="130"/>
      <c r="F14" s="130"/>
      <c r="G14" s="125"/>
    </row>
    <row r="15" spans="1:7" ht="20.100000000000001" customHeight="1" x14ac:dyDescent="0.25">
      <c r="A15" s="27">
        <v>10</v>
      </c>
      <c r="B15" s="118"/>
      <c r="C15" s="118"/>
      <c r="D15" s="130"/>
      <c r="E15" s="130"/>
      <c r="F15" s="130"/>
      <c r="G15" s="125"/>
    </row>
    <row r="16" spans="1:7" ht="20.100000000000001" customHeight="1" x14ac:dyDescent="0.25">
      <c r="A16" s="27">
        <v>11</v>
      </c>
      <c r="B16" s="118"/>
      <c r="C16" s="118"/>
      <c r="D16" s="130"/>
      <c r="E16" s="130"/>
      <c r="F16" s="130"/>
      <c r="G16" s="125"/>
    </row>
    <row r="17" spans="1:7" ht="20.100000000000001" customHeight="1" x14ac:dyDescent="0.25">
      <c r="A17" s="27">
        <v>12</v>
      </c>
      <c r="B17" s="118"/>
      <c r="C17" s="118"/>
      <c r="D17" s="130"/>
      <c r="E17" s="130"/>
      <c r="F17" s="130"/>
      <c r="G17" s="125"/>
    </row>
    <row r="18" spans="1:7" ht="20.100000000000001" customHeight="1" x14ac:dyDescent="0.25">
      <c r="A18" s="27">
        <v>13</v>
      </c>
      <c r="B18" s="118"/>
      <c r="C18" s="118"/>
      <c r="D18" s="130"/>
      <c r="E18" s="130"/>
      <c r="F18" s="130"/>
      <c r="G18" s="125"/>
    </row>
    <row r="19" spans="1:7" ht="20.100000000000001" customHeight="1" x14ac:dyDescent="0.25">
      <c r="A19" s="27">
        <v>14</v>
      </c>
      <c r="B19" s="118"/>
      <c r="C19" s="118"/>
      <c r="D19" s="130"/>
      <c r="E19" s="130"/>
      <c r="F19" s="130"/>
      <c r="G19" s="125"/>
    </row>
    <row r="20" spans="1:7" ht="20.100000000000001" customHeight="1" x14ac:dyDescent="0.25">
      <c r="A20" s="27">
        <v>15</v>
      </c>
      <c r="B20" s="118"/>
      <c r="C20" s="118"/>
      <c r="D20" s="130"/>
      <c r="E20" s="130"/>
      <c r="F20" s="130"/>
      <c r="G20" s="125"/>
    </row>
    <row r="21" spans="1:7" ht="20.100000000000001" customHeight="1" x14ac:dyDescent="0.25">
      <c r="A21" s="27">
        <v>16</v>
      </c>
      <c r="B21" s="118"/>
      <c r="C21" s="118"/>
      <c r="D21" s="130"/>
      <c r="E21" s="130"/>
      <c r="F21" s="130"/>
      <c r="G21" s="125"/>
    </row>
    <row r="22" spans="1:7" ht="20.100000000000001" customHeight="1" x14ac:dyDescent="0.25">
      <c r="A22" s="27">
        <v>17</v>
      </c>
      <c r="B22" s="118"/>
      <c r="C22" s="118"/>
      <c r="D22" s="130"/>
      <c r="E22" s="130"/>
      <c r="F22" s="130"/>
      <c r="G22" s="125"/>
    </row>
    <row r="23" spans="1:7" ht="20.100000000000001" customHeight="1" x14ac:dyDescent="0.25">
      <c r="A23" s="27">
        <v>18</v>
      </c>
      <c r="B23" s="118"/>
      <c r="C23" s="118"/>
      <c r="D23" s="130"/>
      <c r="E23" s="130"/>
      <c r="F23" s="130"/>
      <c r="G23" s="125"/>
    </row>
    <row r="24" spans="1:7" ht="20.100000000000001" customHeight="1" x14ac:dyDescent="0.25">
      <c r="A24" s="27">
        <v>19</v>
      </c>
      <c r="B24" s="121"/>
      <c r="C24" s="118"/>
      <c r="D24" s="130"/>
      <c r="E24" s="130"/>
      <c r="F24" s="130"/>
      <c r="G24" s="125"/>
    </row>
    <row r="25" spans="1:7" ht="20.100000000000001" customHeight="1" x14ac:dyDescent="0.25">
      <c r="A25" s="27">
        <v>20</v>
      </c>
      <c r="B25" s="121"/>
      <c r="C25" s="118"/>
      <c r="D25" s="130"/>
      <c r="E25" s="130"/>
      <c r="F25" s="130"/>
      <c r="G25" s="125"/>
    </row>
    <row r="26" spans="1:7" ht="20.100000000000001" customHeight="1" x14ac:dyDescent="0.25">
      <c r="A26" s="27">
        <v>21</v>
      </c>
      <c r="B26" s="121"/>
      <c r="C26" s="118"/>
      <c r="D26" s="130"/>
      <c r="E26" s="130"/>
      <c r="F26" s="130"/>
      <c r="G26" s="125"/>
    </row>
    <row r="27" spans="1:7" ht="20.100000000000001" customHeight="1" x14ac:dyDescent="0.25">
      <c r="A27" s="27">
        <v>22</v>
      </c>
      <c r="B27" s="121"/>
      <c r="C27" s="118"/>
      <c r="D27" s="130"/>
      <c r="E27" s="130"/>
      <c r="F27" s="130"/>
      <c r="G27" s="125"/>
    </row>
    <row r="28" spans="1:7" ht="20.100000000000001" customHeight="1" x14ac:dyDescent="0.25">
      <c r="A28" s="27">
        <v>23</v>
      </c>
      <c r="B28" s="121"/>
      <c r="C28" s="118"/>
      <c r="D28" s="130"/>
      <c r="E28" s="130"/>
      <c r="F28" s="130"/>
      <c r="G28" s="125"/>
    </row>
    <row r="29" spans="1:7" ht="20.100000000000001" customHeight="1" x14ac:dyDescent="0.25">
      <c r="A29" s="27">
        <v>24</v>
      </c>
      <c r="B29" s="121"/>
      <c r="C29" s="118"/>
      <c r="D29" s="130"/>
      <c r="E29" s="130"/>
      <c r="F29" s="130"/>
      <c r="G29" s="125"/>
    </row>
    <row r="30" spans="1:7" ht="20.100000000000001" customHeight="1" x14ac:dyDescent="0.25">
      <c r="A30" s="27">
        <v>25</v>
      </c>
      <c r="B30" s="121"/>
      <c r="C30" s="118"/>
      <c r="D30" s="130"/>
      <c r="E30" s="130"/>
      <c r="F30" s="130"/>
      <c r="G30" s="125"/>
    </row>
    <row r="31" spans="1:7" ht="20.100000000000001" customHeight="1" x14ac:dyDescent="0.25">
      <c r="A31" s="27">
        <v>26</v>
      </c>
      <c r="B31" s="121"/>
      <c r="C31" s="118"/>
      <c r="D31" s="130"/>
      <c r="E31" s="130"/>
      <c r="F31" s="130"/>
      <c r="G31" s="125"/>
    </row>
    <row r="32" spans="1:7" ht="20.100000000000001" customHeight="1" x14ac:dyDescent="0.25">
      <c r="A32" s="27">
        <v>27</v>
      </c>
      <c r="B32" s="121"/>
      <c r="C32" s="118"/>
      <c r="D32" s="130"/>
      <c r="E32" s="130"/>
      <c r="F32" s="130"/>
      <c r="G32" s="125"/>
    </row>
    <row r="33" spans="1:7" ht="20.100000000000001" customHeight="1" x14ac:dyDescent="0.25">
      <c r="A33" s="27">
        <v>28</v>
      </c>
      <c r="B33" s="121"/>
      <c r="C33" s="118"/>
      <c r="D33" s="130"/>
      <c r="E33" s="130"/>
      <c r="F33" s="130"/>
      <c r="G33" s="125"/>
    </row>
    <row r="34" spans="1:7" ht="20.100000000000001" customHeight="1" x14ac:dyDescent="0.25">
      <c r="A34" s="27">
        <v>29</v>
      </c>
      <c r="B34" s="121"/>
      <c r="C34" s="118"/>
      <c r="D34" s="130"/>
      <c r="E34" s="130"/>
      <c r="F34" s="130"/>
      <c r="G34" s="125"/>
    </row>
    <row r="35" spans="1:7" ht="20.100000000000001" customHeight="1" x14ac:dyDescent="0.25">
      <c r="A35" s="27">
        <v>30</v>
      </c>
      <c r="B35" s="121"/>
      <c r="C35" s="118"/>
      <c r="D35" s="130"/>
      <c r="E35" s="130"/>
      <c r="F35" s="130"/>
      <c r="G35" s="125"/>
    </row>
    <row r="36" spans="1:7" ht="20.100000000000001" customHeight="1" x14ac:dyDescent="0.25">
      <c r="A36" s="27">
        <v>31</v>
      </c>
      <c r="B36" s="121"/>
      <c r="C36" s="118"/>
      <c r="D36" s="130"/>
      <c r="E36" s="130"/>
      <c r="F36" s="130"/>
      <c r="G36" s="125"/>
    </row>
    <row r="37" spans="1:7" ht="20.100000000000001" customHeight="1" x14ac:dyDescent="0.25">
      <c r="A37" s="27">
        <v>32</v>
      </c>
      <c r="B37" s="121"/>
      <c r="C37" s="118"/>
      <c r="D37" s="130"/>
      <c r="E37" s="130"/>
      <c r="F37" s="130"/>
      <c r="G37" s="125"/>
    </row>
    <row r="38" spans="1:7" ht="20.100000000000001" customHeight="1" x14ac:dyDescent="0.25">
      <c r="A38" s="27">
        <v>33</v>
      </c>
      <c r="B38" s="121"/>
      <c r="C38" s="118"/>
      <c r="D38" s="130"/>
      <c r="E38" s="130"/>
      <c r="F38" s="130"/>
      <c r="G38" s="125"/>
    </row>
    <row r="39" spans="1:7" ht="20.100000000000001" customHeight="1" x14ac:dyDescent="0.25">
      <c r="A39" s="27">
        <v>34</v>
      </c>
      <c r="B39" s="121"/>
      <c r="C39" s="118"/>
      <c r="D39" s="130"/>
      <c r="E39" s="130"/>
      <c r="F39" s="130"/>
      <c r="G39" s="125"/>
    </row>
    <row r="40" spans="1:7" ht="20.100000000000001" customHeight="1" x14ac:dyDescent="0.25">
      <c r="A40" s="27">
        <v>35</v>
      </c>
      <c r="B40" s="121"/>
      <c r="C40" s="118"/>
      <c r="D40" s="130"/>
      <c r="E40" s="130"/>
      <c r="F40" s="130"/>
      <c r="G40" s="125"/>
    </row>
    <row r="41" spans="1:7" ht="20.100000000000001" customHeight="1" x14ac:dyDescent="0.25">
      <c r="A41" s="27">
        <v>36</v>
      </c>
      <c r="B41" s="121"/>
      <c r="C41" s="118"/>
      <c r="D41" s="130"/>
      <c r="E41" s="130"/>
      <c r="F41" s="130"/>
      <c r="G41" s="125"/>
    </row>
    <row r="42" spans="1:7" ht="20.100000000000001" customHeight="1" x14ac:dyDescent="0.25">
      <c r="A42" s="27">
        <v>37</v>
      </c>
      <c r="B42" s="121"/>
      <c r="C42" s="118"/>
      <c r="D42" s="130"/>
      <c r="E42" s="130"/>
      <c r="F42" s="130"/>
      <c r="G42" s="125"/>
    </row>
    <row r="43" spans="1:7" ht="20.100000000000001" customHeight="1" x14ac:dyDescent="0.25">
      <c r="A43" s="27">
        <v>38</v>
      </c>
      <c r="B43" s="121"/>
      <c r="C43" s="118"/>
      <c r="D43" s="130"/>
      <c r="E43" s="130"/>
      <c r="F43" s="130"/>
      <c r="G43" s="125"/>
    </row>
    <row r="44" spans="1:7" ht="20.100000000000001" customHeight="1" x14ac:dyDescent="0.25">
      <c r="A44" s="27">
        <v>39</v>
      </c>
      <c r="B44" s="121"/>
      <c r="C44" s="118"/>
      <c r="D44" s="130"/>
      <c r="E44" s="130"/>
      <c r="F44" s="130"/>
      <c r="G44" s="125"/>
    </row>
    <row r="45" spans="1:7" ht="20.100000000000001" customHeight="1" x14ac:dyDescent="0.25">
      <c r="A45" s="27">
        <v>40</v>
      </c>
      <c r="B45" s="121"/>
      <c r="C45" s="118"/>
      <c r="D45" s="130"/>
      <c r="E45" s="130"/>
      <c r="F45" s="130"/>
      <c r="G45" s="125"/>
    </row>
    <row r="46" spans="1:7" ht="20.100000000000001" customHeight="1" x14ac:dyDescent="0.25">
      <c r="A46" s="27">
        <v>41</v>
      </c>
      <c r="B46" s="121"/>
      <c r="C46" s="118"/>
      <c r="D46" s="130"/>
      <c r="E46" s="130"/>
      <c r="F46" s="130"/>
      <c r="G46" s="125"/>
    </row>
    <row r="47" spans="1:7" ht="20.100000000000001" customHeight="1" x14ac:dyDescent="0.25">
      <c r="A47" s="27">
        <v>42</v>
      </c>
      <c r="B47" s="121"/>
      <c r="C47" s="118"/>
      <c r="D47" s="130"/>
      <c r="E47" s="130"/>
      <c r="F47" s="130"/>
      <c r="G47" s="125"/>
    </row>
    <row r="48" spans="1:7" ht="20.100000000000001" customHeight="1" x14ac:dyDescent="0.25">
      <c r="A48" s="27">
        <v>43</v>
      </c>
      <c r="B48" s="121"/>
      <c r="C48" s="118"/>
      <c r="D48" s="130"/>
      <c r="E48" s="130"/>
      <c r="F48" s="130"/>
      <c r="G48" s="125"/>
    </row>
    <row r="49" spans="1:7" ht="20.100000000000001" customHeight="1" x14ac:dyDescent="0.25">
      <c r="A49" s="27">
        <v>44</v>
      </c>
      <c r="B49" s="121"/>
      <c r="C49" s="118"/>
      <c r="D49" s="130"/>
      <c r="E49" s="130"/>
      <c r="F49" s="130"/>
      <c r="G49" s="125"/>
    </row>
    <row r="50" spans="1:7" ht="20.100000000000001" customHeight="1" x14ac:dyDescent="0.25">
      <c r="A50" s="27">
        <v>45</v>
      </c>
      <c r="B50" s="121"/>
      <c r="C50" s="118"/>
      <c r="D50" s="130"/>
      <c r="E50" s="130"/>
      <c r="F50" s="130"/>
      <c r="G50" s="125"/>
    </row>
    <row r="51" spans="1:7" ht="20.100000000000001" customHeight="1" x14ac:dyDescent="0.25">
      <c r="A51" s="27">
        <v>46</v>
      </c>
      <c r="B51" s="121"/>
      <c r="C51" s="118"/>
      <c r="D51" s="130"/>
      <c r="E51" s="130"/>
      <c r="F51" s="130"/>
      <c r="G51" s="125"/>
    </row>
    <row r="52" spans="1:7" ht="20.100000000000001" customHeight="1" x14ac:dyDescent="0.25">
      <c r="A52" s="27">
        <v>47</v>
      </c>
      <c r="B52" s="121"/>
      <c r="C52" s="118"/>
      <c r="D52" s="130"/>
      <c r="E52" s="130"/>
      <c r="F52" s="130"/>
      <c r="G52" s="125"/>
    </row>
    <row r="53" spans="1:7" ht="20.100000000000001" customHeight="1" x14ac:dyDescent="0.25">
      <c r="A53" s="27">
        <v>48</v>
      </c>
      <c r="B53" s="121"/>
      <c r="C53" s="118"/>
      <c r="D53" s="130"/>
      <c r="E53" s="130"/>
      <c r="F53" s="130"/>
      <c r="G53" s="125"/>
    </row>
    <row r="54" spans="1:7" ht="20.100000000000001" customHeight="1" x14ac:dyDescent="0.25">
      <c r="A54" s="27">
        <v>49</v>
      </c>
      <c r="B54" s="121"/>
      <c r="C54" s="118"/>
      <c r="D54" s="130"/>
      <c r="E54" s="130"/>
      <c r="F54" s="130"/>
      <c r="G54" s="125"/>
    </row>
    <row r="55" spans="1:7" ht="20.100000000000001" customHeight="1" x14ac:dyDescent="0.25">
      <c r="A55" s="27">
        <v>50</v>
      </c>
      <c r="B55" s="121"/>
      <c r="C55" s="118"/>
      <c r="D55" s="130"/>
      <c r="E55" s="130"/>
      <c r="F55" s="130"/>
      <c r="G55" s="125"/>
    </row>
    <row r="56" spans="1:7" ht="20.100000000000001" customHeight="1" x14ac:dyDescent="0.25">
      <c r="A56" s="27">
        <v>51</v>
      </c>
      <c r="B56" s="121"/>
      <c r="C56" s="118"/>
      <c r="D56" s="130"/>
      <c r="E56" s="130"/>
      <c r="F56" s="130"/>
      <c r="G56" s="125"/>
    </row>
    <row r="57" spans="1:7" ht="20.100000000000001" customHeight="1" x14ac:dyDescent="0.25">
      <c r="A57" s="27">
        <v>52</v>
      </c>
      <c r="B57" s="121"/>
      <c r="C57" s="118"/>
      <c r="D57" s="130"/>
      <c r="E57" s="130"/>
      <c r="F57" s="130"/>
      <c r="G57" s="125"/>
    </row>
    <row r="58" spans="1:7" ht="20.100000000000001" customHeight="1" x14ac:dyDescent="0.25">
      <c r="A58" s="27">
        <v>53</v>
      </c>
      <c r="B58" s="121"/>
      <c r="C58" s="118"/>
      <c r="D58" s="130"/>
      <c r="E58" s="130"/>
      <c r="F58" s="130"/>
      <c r="G58" s="125"/>
    </row>
    <row r="59" spans="1:7" ht="20.100000000000001" customHeight="1" x14ac:dyDescent="0.25">
      <c r="A59" s="27">
        <v>54</v>
      </c>
      <c r="B59" s="121"/>
      <c r="C59" s="118"/>
      <c r="D59" s="130"/>
      <c r="E59" s="130"/>
      <c r="F59" s="130"/>
      <c r="G59" s="125"/>
    </row>
    <row r="60" spans="1:7" ht="20.100000000000001" customHeight="1" x14ac:dyDescent="0.25">
      <c r="A60" s="27">
        <v>55</v>
      </c>
      <c r="B60" s="121"/>
      <c r="C60" s="118"/>
      <c r="D60" s="130"/>
      <c r="E60" s="130"/>
      <c r="F60" s="130"/>
      <c r="G60" s="125"/>
    </row>
    <row r="61" spans="1:7" ht="20.100000000000001" customHeight="1" x14ac:dyDescent="0.25">
      <c r="A61" s="27">
        <v>56</v>
      </c>
      <c r="B61" s="121"/>
      <c r="C61" s="118"/>
      <c r="D61" s="130"/>
      <c r="E61" s="130"/>
      <c r="F61" s="130"/>
      <c r="G61" s="125"/>
    </row>
    <row r="62" spans="1:7" ht="20.100000000000001" customHeight="1" x14ac:dyDescent="0.25">
      <c r="A62" s="27">
        <v>57</v>
      </c>
      <c r="B62" s="121"/>
      <c r="C62" s="118"/>
      <c r="D62" s="130"/>
      <c r="E62" s="130"/>
      <c r="F62" s="130"/>
      <c r="G62" s="125"/>
    </row>
    <row r="63" spans="1:7" ht="20.100000000000001" customHeight="1" x14ac:dyDescent="0.25">
      <c r="A63" s="27">
        <v>58</v>
      </c>
      <c r="B63" s="121"/>
      <c r="C63" s="118"/>
      <c r="D63" s="130"/>
      <c r="E63" s="130"/>
      <c r="F63" s="130"/>
      <c r="G63" s="125"/>
    </row>
    <row r="64" spans="1:7" ht="20.100000000000001" customHeight="1" x14ac:dyDescent="0.25">
      <c r="A64" s="27">
        <v>59</v>
      </c>
      <c r="B64" s="121"/>
      <c r="C64" s="118"/>
      <c r="D64" s="130"/>
      <c r="E64" s="130"/>
      <c r="F64" s="130"/>
      <c r="G64" s="125"/>
    </row>
    <row r="65" spans="1:7" ht="20.100000000000001" customHeight="1" x14ac:dyDescent="0.25">
      <c r="A65" s="27">
        <v>60</v>
      </c>
      <c r="B65" s="121"/>
      <c r="C65" s="118"/>
      <c r="D65" s="130"/>
      <c r="E65" s="130"/>
      <c r="F65" s="130"/>
      <c r="G65" s="125"/>
    </row>
    <row r="66" spans="1:7" ht="20.100000000000001" customHeight="1" x14ac:dyDescent="0.25">
      <c r="A66" s="27">
        <v>61</v>
      </c>
      <c r="B66" s="121"/>
      <c r="C66" s="118"/>
      <c r="D66" s="130"/>
      <c r="E66" s="130"/>
      <c r="F66" s="130"/>
      <c r="G66" s="125"/>
    </row>
    <row r="67" spans="1:7" ht="20.100000000000001" customHeight="1" x14ac:dyDescent="0.25">
      <c r="A67" s="27">
        <v>62</v>
      </c>
      <c r="B67" s="121"/>
      <c r="C67" s="118"/>
      <c r="D67" s="130"/>
      <c r="E67" s="130"/>
      <c r="F67" s="130"/>
      <c r="G67" s="125"/>
    </row>
    <row r="68" spans="1:7" ht="20.100000000000001" customHeight="1" x14ac:dyDescent="0.25">
      <c r="A68" s="27">
        <v>63</v>
      </c>
      <c r="B68" s="121"/>
      <c r="C68" s="118"/>
      <c r="D68" s="130"/>
      <c r="E68" s="130"/>
      <c r="F68" s="130"/>
      <c r="G68" s="125"/>
    </row>
    <row r="69" spans="1:7" ht="20.100000000000001" customHeight="1" x14ac:dyDescent="0.25">
      <c r="A69" s="27">
        <v>64</v>
      </c>
      <c r="B69" s="121"/>
      <c r="C69" s="118"/>
      <c r="D69" s="130"/>
      <c r="E69" s="130"/>
      <c r="F69" s="130"/>
      <c r="G69" s="125"/>
    </row>
    <row r="70" spans="1:7" ht="20.100000000000001" customHeight="1" x14ac:dyDescent="0.25">
      <c r="A70" s="27">
        <v>65</v>
      </c>
      <c r="B70" s="121"/>
      <c r="C70" s="118"/>
      <c r="D70" s="130"/>
      <c r="E70" s="130"/>
      <c r="F70" s="130"/>
      <c r="G70" s="125"/>
    </row>
    <row r="71" spans="1:7" ht="20.100000000000001" customHeight="1" x14ac:dyDescent="0.25">
      <c r="A71" s="27">
        <v>66</v>
      </c>
      <c r="B71" s="121"/>
      <c r="C71" s="118"/>
      <c r="D71" s="130"/>
      <c r="E71" s="130"/>
      <c r="F71" s="130"/>
      <c r="G71" s="125"/>
    </row>
    <row r="72" spans="1:7" ht="20.100000000000001" customHeight="1" x14ac:dyDescent="0.25">
      <c r="A72" s="27">
        <v>67</v>
      </c>
      <c r="B72" s="121"/>
      <c r="C72" s="118"/>
      <c r="D72" s="130"/>
      <c r="E72" s="130"/>
      <c r="F72" s="130"/>
      <c r="G72" s="125"/>
    </row>
    <row r="73" spans="1:7" ht="20.100000000000001" customHeight="1" x14ac:dyDescent="0.25">
      <c r="A73" s="27">
        <v>68</v>
      </c>
      <c r="B73" s="121"/>
      <c r="C73" s="118"/>
      <c r="D73" s="130"/>
      <c r="E73" s="130"/>
      <c r="F73" s="130"/>
      <c r="G73" s="125"/>
    </row>
    <row r="74" spans="1:7" ht="20.100000000000001" customHeight="1" x14ac:dyDescent="0.25">
      <c r="A74" s="27">
        <v>69</v>
      </c>
      <c r="B74" s="121"/>
      <c r="C74" s="118"/>
      <c r="D74" s="130"/>
      <c r="E74" s="130"/>
      <c r="F74" s="130"/>
      <c r="G74" s="125"/>
    </row>
    <row r="75" spans="1:7" ht="20.100000000000001" customHeight="1" x14ac:dyDescent="0.25">
      <c r="A75" s="27">
        <v>70</v>
      </c>
      <c r="B75" s="121"/>
      <c r="C75" s="118"/>
      <c r="D75" s="130"/>
      <c r="E75" s="130"/>
      <c r="F75" s="130"/>
      <c r="G75" s="125"/>
    </row>
    <row r="76" spans="1:7" ht="20.100000000000001" customHeight="1" x14ac:dyDescent="0.25">
      <c r="A76" s="27">
        <v>71</v>
      </c>
      <c r="B76" s="121"/>
      <c r="C76" s="118"/>
      <c r="D76" s="130"/>
      <c r="E76" s="130"/>
      <c r="F76" s="130"/>
      <c r="G76" s="125"/>
    </row>
    <row r="77" spans="1:7" ht="20.100000000000001" customHeight="1" x14ac:dyDescent="0.25">
      <c r="A77" s="27">
        <v>72</v>
      </c>
      <c r="B77" s="121"/>
      <c r="C77" s="118"/>
      <c r="D77" s="130"/>
      <c r="E77" s="130"/>
      <c r="F77" s="130"/>
      <c r="G77" s="125"/>
    </row>
    <row r="78" spans="1:7" ht="20.100000000000001" customHeight="1" x14ac:dyDescent="0.25">
      <c r="A78" s="27">
        <v>73</v>
      </c>
      <c r="B78" s="121"/>
      <c r="C78" s="118"/>
      <c r="D78" s="130"/>
      <c r="E78" s="130"/>
      <c r="F78" s="130"/>
      <c r="G78" s="125"/>
    </row>
    <row r="79" spans="1:7" ht="20.100000000000001" customHeight="1" x14ac:dyDescent="0.25">
      <c r="A79" s="27">
        <v>74</v>
      </c>
      <c r="B79" s="121"/>
      <c r="C79" s="118"/>
      <c r="D79" s="130"/>
      <c r="E79" s="130"/>
      <c r="F79" s="130"/>
      <c r="G79" s="125"/>
    </row>
    <row r="80" spans="1:7" ht="20.100000000000001" customHeight="1" x14ac:dyDescent="0.25">
      <c r="A80" s="27">
        <v>75</v>
      </c>
      <c r="B80" s="121"/>
      <c r="C80" s="118"/>
      <c r="D80" s="130"/>
      <c r="E80" s="130"/>
      <c r="F80" s="130"/>
      <c r="G80" s="125"/>
    </row>
    <row r="81" spans="1:7" ht="20.100000000000001" customHeight="1" x14ac:dyDescent="0.25">
      <c r="A81" s="27">
        <v>76</v>
      </c>
      <c r="B81" s="121"/>
      <c r="C81" s="118"/>
      <c r="D81" s="130"/>
      <c r="E81" s="130"/>
      <c r="F81" s="130"/>
      <c r="G81" s="125"/>
    </row>
    <row r="82" spans="1:7" ht="20.100000000000001" customHeight="1" x14ac:dyDescent="0.25">
      <c r="A82" s="27">
        <v>77</v>
      </c>
      <c r="B82" s="121"/>
      <c r="C82" s="118"/>
      <c r="D82" s="130"/>
      <c r="E82" s="130"/>
      <c r="F82" s="130"/>
      <c r="G82" s="125"/>
    </row>
    <row r="83" spans="1:7" ht="20.100000000000001" customHeight="1" x14ac:dyDescent="0.25">
      <c r="A83" s="27">
        <v>78</v>
      </c>
      <c r="B83" s="121"/>
      <c r="C83" s="118"/>
      <c r="D83" s="130"/>
      <c r="E83" s="130"/>
      <c r="F83" s="130"/>
      <c r="G83" s="125"/>
    </row>
    <row r="84" spans="1:7" ht="20.100000000000001" customHeight="1" x14ac:dyDescent="0.25">
      <c r="A84" s="27">
        <v>79</v>
      </c>
      <c r="B84" s="121"/>
      <c r="C84" s="118"/>
      <c r="D84" s="130"/>
      <c r="E84" s="130"/>
      <c r="F84" s="130"/>
      <c r="G84" s="125"/>
    </row>
    <row r="85" spans="1:7" ht="20.100000000000001" customHeight="1" x14ac:dyDescent="0.25">
      <c r="A85" s="27">
        <v>80</v>
      </c>
      <c r="B85" s="121"/>
      <c r="C85" s="118"/>
      <c r="D85" s="130"/>
      <c r="E85" s="130"/>
      <c r="F85" s="130"/>
      <c r="G85" s="125"/>
    </row>
    <row r="86" spans="1:7" ht="20.100000000000001" customHeight="1" x14ac:dyDescent="0.25">
      <c r="A86" s="27">
        <v>81</v>
      </c>
      <c r="B86" s="121"/>
      <c r="C86" s="118"/>
      <c r="D86" s="130"/>
      <c r="E86" s="130"/>
      <c r="F86" s="130"/>
      <c r="G86" s="125"/>
    </row>
    <row r="87" spans="1:7" ht="20.100000000000001" customHeight="1" x14ac:dyDescent="0.25">
      <c r="A87" s="27">
        <v>82</v>
      </c>
      <c r="B87" s="121"/>
      <c r="C87" s="118"/>
      <c r="D87" s="130"/>
      <c r="E87" s="130"/>
      <c r="F87" s="130"/>
      <c r="G87" s="125"/>
    </row>
    <row r="88" spans="1:7" ht="20.100000000000001" customHeight="1" x14ac:dyDescent="0.25">
      <c r="A88" s="27">
        <v>83</v>
      </c>
      <c r="B88" s="121"/>
      <c r="C88" s="118"/>
      <c r="D88" s="130"/>
      <c r="E88" s="130"/>
      <c r="F88" s="130"/>
      <c r="G88" s="125"/>
    </row>
    <row r="89" spans="1:7" ht="20.100000000000001" customHeight="1" x14ac:dyDescent="0.25">
      <c r="A89" s="27">
        <v>84</v>
      </c>
      <c r="B89" s="121"/>
      <c r="C89" s="118"/>
      <c r="D89" s="130"/>
      <c r="E89" s="130"/>
      <c r="F89" s="130"/>
      <c r="G89" s="125"/>
    </row>
    <row r="90" spans="1:7" ht="20.100000000000001" customHeight="1" x14ac:dyDescent="0.25">
      <c r="A90" s="27">
        <v>85</v>
      </c>
      <c r="B90" s="121"/>
      <c r="C90" s="118"/>
      <c r="D90" s="130"/>
      <c r="E90" s="130"/>
      <c r="F90" s="130"/>
      <c r="G90" s="125"/>
    </row>
    <row r="91" spans="1:7" ht="20.100000000000001" customHeight="1" x14ac:dyDescent="0.25">
      <c r="A91" s="27">
        <v>86</v>
      </c>
      <c r="B91" s="121"/>
      <c r="C91" s="118"/>
      <c r="D91" s="130"/>
      <c r="E91" s="130"/>
      <c r="F91" s="130"/>
      <c r="G91" s="125"/>
    </row>
    <row r="92" spans="1:7" ht="20.100000000000001" customHeight="1" x14ac:dyDescent="0.25">
      <c r="A92" s="27">
        <v>87</v>
      </c>
      <c r="B92" s="121"/>
      <c r="C92" s="118"/>
      <c r="D92" s="130"/>
      <c r="E92" s="130"/>
      <c r="F92" s="130"/>
      <c r="G92" s="125"/>
    </row>
    <row r="93" spans="1:7" ht="20.100000000000001" customHeight="1" x14ac:dyDescent="0.25">
      <c r="A93" s="27">
        <v>88</v>
      </c>
      <c r="B93" s="121"/>
      <c r="C93" s="118"/>
      <c r="D93" s="130"/>
      <c r="E93" s="130"/>
      <c r="F93" s="130"/>
      <c r="G93" s="125"/>
    </row>
    <row r="94" spans="1:7" ht="20.100000000000001" customHeight="1" x14ac:dyDescent="0.25">
      <c r="A94" s="27">
        <v>89</v>
      </c>
      <c r="B94" s="121"/>
      <c r="C94" s="118"/>
      <c r="D94" s="130"/>
      <c r="E94" s="130"/>
      <c r="F94" s="130"/>
      <c r="G94" s="125"/>
    </row>
    <row r="95" spans="1:7" ht="20.100000000000001" customHeight="1" x14ac:dyDescent="0.25">
      <c r="A95" s="27">
        <v>90</v>
      </c>
      <c r="B95" s="121"/>
      <c r="C95" s="118"/>
      <c r="D95" s="130"/>
      <c r="E95" s="130"/>
      <c r="F95" s="130"/>
      <c r="G95" s="125"/>
    </row>
    <row r="96" spans="1:7" ht="20.100000000000001" customHeight="1" x14ac:dyDescent="0.25">
      <c r="A96" s="27">
        <v>91</v>
      </c>
      <c r="B96" s="121"/>
      <c r="C96" s="118"/>
      <c r="D96" s="130"/>
      <c r="E96" s="130"/>
      <c r="F96" s="130"/>
      <c r="G96" s="125"/>
    </row>
    <row r="97" spans="1:7" ht="20.100000000000001" customHeight="1" x14ac:dyDescent="0.25">
      <c r="A97" s="27">
        <v>92</v>
      </c>
      <c r="B97" s="121"/>
      <c r="C97" s="118"/>
      <c r="D97" s="130"/>
      <c r="E97" s="130"/>
      <c r="F97" s="130"/>
      <c r="G97" s="125"/>
    </row>
    <row r="98" spans="1:7" ht="20.100000000000001" customHeight="1" x14ac:dyDescent="0.25">
      <c r="A98" s="27">
        <v>93</v>
      </c>
      <c r="B98" s="121"/>
      <c r="C98" s="118"/>
      <c r="D98" s="130"/>
      <c r="E98" s="130"/>
      <c r="F98" s="130"/>
      <c r="G98" s="125"/>
    </row>
    <row r="99" spans="1:7" ht="20.100000000000001" customHeight="1" x14ac:dyDescent="0.25">
      <c r="A99" s="27">
        <v>94</v>
      </c>
      <c r="B99" s="121"/>
      <c r="C99" s="118"/>
      <c r="D99" s="130"/>
      <c r="E99" s="130"/>
      <c r="F99" s="130"/>
      <c r="G99" s="125"/>
    </row>
    <row r="100" spans="1:7" ht="20.100000000000001" customHeight="1" x14ac:dyDescent="0.25">
      <c r="A100" s="27">
        <v>95</v>
      </c>
      <c r="B100" s="121"/>
      <c r="C100" s="118"/>
      <c r="D100" s="130"/>
      <c r="E100" s="130"/>
      <c r="F100" s="130"/>
      <c r="G100" s="125"/>
    </row>
    <row r="101" spans="1:7" ht="20.100000000000001" customHeight="1" x14ac:dyDescent="0.25">
      <c r="A101" s="27">
        <v>96</v>
      </c>
      <c r="B101" s="121"/>
      <c r="C101" s="118"/>
      <c r="D101" s="130"/>
      <c r="E101" s="130"/>
      <c r="F101" s="130"/>
      <c r="G101" s="125"/>
    </row>
    <row r="102" spans="1:7" ht="20.100000000000001" customHeight="1" x14ac:dyDescent="0.25">
      <c r="A102" s="27">
        <v>97</v>
      </c>
      <c r="B102" s="121"/>
      <c r="C102" s="118"/>
      <c r="D102" s="130"/>
      <c r="E102" s="130"/>
      <c r="F102" s="130"/>
      <c r="G102" s="125"/>
    </row>
    <row r="103" spans="1:7" ht="20.100000000000001" customHeight="1" x14ac:dyDescent="0.25">
      <c r="A103" s="27">
        <v>98</v>
      </c>
      <c r="B103" s="121"/>
      <c r="C103" s="118"/>
      <c r="D103" s="130"/>
      <c r="E103" s="130"/>
      <c r="F103" s="130"/>
      <c r="G103" s="125"/>
    </row>
    <row r="104" spans="1:7" ht="20.100000000000001" customHeight="1" x14ac:dyDescent="0.25">
      <c r="A104" s="27">
        <v>99</v>
      </c>
      <c r="B104" s="121"/>
      <c r="C104" s="118"/>
      <c r="D104" s="130"/>
      <c r="E104" s="130"/>
      <c r="F104" s="130"/>
      <c r="G104" s="125"/>
    </row>
    <row r="105" spans="1:7" ht="20.100000000000001" customHeight="1" x14ac:dyDescent="0.25">
      <c r="A105" s="27">
        <v>100</v>
      </c>
      <c r="B105" s="121"/>
      <c r="C105" s="118"/>
      <c r="D105" s="130"/>
      <c r="E105" s="130"/>
      <c r="F105" s="130"/>
      <c r="G105" s="125"/>
    </row>
    <row r="106" spans="1:7" ht="20.100000000000001" customHeight="1" x14ac:dyDescent="0.25">
      <c r="A106" s="27">
        <v>101</v>
      </c>
      <c r="B106" s="121"/>
      <c r="C106" s="118"/>
      <c r="D106" s="130"/>
      <c r="E106" s="130"/>
      <c r="F106" s="130"/>
      <c r="G106" s="125"/>
    </row>
    <row r="107" spans="1:7" ht="20.100000000000001" customHeight="1" x14ac:dyDescent="0.25">
      <c r="A107" s="27">
        <v>102</v>
      </c>
      <c r="B107" s="121"/>
      <c r="C107" s="118"/>
      <c r="D107" s="130"/>
      <c r="E107" s="130"/>
      <c r="F107" s="130"/>
      <c r="G107" s="125"/>
    </row>
    <row r="108" spans="1:7" ht="20.100000000000001" customHeight="1" x14ac:dyDescent="0.25">
      <c r="A108" s="27">
        <v>103</v>
      </c>
      <c r="B108" s="121"/>
      <c r="C108" s="118"/>
      <c r="D108" s="130"/>
      <c r="E108" s="130"/>
      <c r="F108" s="130"/>
      <c r="G108" s="125"/>
    </row>
    <row r="109" spans="1:7" ht="20.100000000000001" customHeight="1" x14ac:dyDescent="0.25">
      <c r="A109" s="27">
        <v>104</v>
      </c>
      <c r="B109" s="121"/>
      <c r="C109" s="118"/>
      <c r="D109" s="130"/>
      <c r="E109" s="130"/>
      <c r="F109" s="130"/>
      <c r="G109" s="125"/>
    </row>
    <row r="110" spans="1:7" ht="20.100000000000001" customHeight="1" x14ac:dyDescent="0.25">
      <c r="A110" s="27">
        <v>105</v>
      </c>
      <c r="B110" s="121"/>
      <c r="C110" s="118"/>
      <c r="D110" s="130"/>
      <c r="E110" s="130"/>
      <c r="F110" s="130"/>
      <c r="G110" s="125"/>
    </row>
    <row r="111" spans="1:7" ht="20.100000000000001" customHeight="1" x14ac:dyDescent="0.25">
      <c r="A111" s="27">
        <v>106</v>
      </c>
      <c r="B111" s="121"/>
      <c r="C111" s="118"/>
      <c r="D111" s="130"/>
      <c r="E111" s="130"/>
      <c r="F111" s="130"/>
      <c r="G111" s="125"/>
    </row>
    <row r="112" spans="1:7" ht="20.100000000000001" customHeight="1" x14ac:dyDescent="0.25">
      <c r="A112" s="27">
        <v>107</v>
      </c>
      <c r="B112" s="121"/>
      <c r="C112" s="118"/>
      <c r="D112" s="130"/>
      <c r="E112" s="130"/>
      <c r="F112" s="130"/>
      <c r="G112" s="125"/>
    </row>
    <row r="113" spans="1:7" ht="20.100000000000001" customHeight="1" x14ac:dyDescent="0.25">
      <c r="A113" s="27">
        <v>108</v>
      </c>
      <c r="B113" s="121"/>
      <c r="C113" s="118"/>
      <c r="D113" s="130"/>
      <c r="E113" s="130"/>
      <c r="F113" s="130"/>
      <c r="G113" s="125"/>
    </row>
    <row r="114" spans="1:7" ht="20.100000000000001" customHeight="1" x14ac:dyDescent="0.25">
      <c r="A114" s="27">
        <v>109</v>
      </c>
      <c r="B114" s="121"/>
      <c r="C114" s="118"/>
      <c r="D114" s="130"/>
      <c r="E114" s="130"/>
      <c r="F114" s="130"/>
      <c r="G114" s="125"/>
    </row>
    <row r="115" spans="1:7" ht="20.100000000000001" customHeight="1" x14ac:dyDescent="0.25">
      <c r="A115" s="27">
        <v>110</v>
      </c>
      <c r="B115" s="121"/>
      <c r="C115" s="118"/>
      <c r="D115" s="130"/>
      <c r="E115" s="130"/>
      <c r="F115" s="130"/>
      <c r="G115" s="125"/>
    </row>
    <row r="116" spans="1:7" ht="20.100000000000001" customHeight="1" x14ac:dyDescent="0.25">
      <c r="A116" s="27">
        <v>111</v>
      </c>
      <c r="B116" s="121"/>
      <c r="C116" s="118"/>
      <c r="D116" s="130"/>
      <c r="E116" s="130"/>
      <c r="F116" s="130"/>
      <c r="G116" s="125"/>
    </row>
    <row r="117" spans="1:7" ht="20.100000000000001" customHeight="1" x14ac:dyDescent="0.25">
      <c r="A117" s="27">
        <v>112</v>
      </c>
      <c r="B117" s="121"/>
      <c r="C117" s="118"/>
      <c r="D117" s="130"/>
      <c r="E117" s="130"/>
      <c r="F117" s="130"/>
      <c r="G117" s="125"/>
    </row>
    <row r="118" spans="1:7" ht="20.100000000000001" customHeight="1" x14ac:dyDescent="0.25">
      <c r="A118" s="27">
        <v>113</v>
      </c>
      <c r="B118" s="121"/>
      <c r="C118" s="118"/>
      <c r="D118" s="130"/>
      <c r="E118" s="130"/>
      <c r="F118" s="130"/>
      <c r="G118" s="125"/>
    </row>
    <row r="119" spans="1:7" ht="20.100000000000001" customHeight="1" x14ac:dyDescent="0.25">
      <c r="A119" s="27">
        <v>114</v>
      </c>
      <c r="B119" s="121"/>
      <c r="C119" s="118"/>
      <c r="D119" s="130"/>
      <c r="E119" s="130"/>
      <c r="F119" s="130"/>
      <c r="G119" s="125"/>
    </row>
    <row r="120" spans="1:7" ht="20.100000000000001" customHeight="1" x14ac:dyDescent="0.25">
      <c r="A120" s="27">
        <v>115</v>
      </c>
      <c r="B120" s="121"/>
      <c r="C120" s="118"/>
      <c r="D120" s="130"/>
      <c r="E120" s="130"/>
      <c r="F120" s="130"/>
      <c r="G120" s="125"/>
    </row>
    <row r="121" spans="1:7" ht="20.100000000000001" customHeight="1" x14ac:dyDescent="0.25">
      <c r="A121" s="27">
        <v>116</v>
      </c>
      <c r="B121" s="121"/>
      <c r="C121" s="118"/>
      <c r="D121" s="130"/>
      <c r="E121" s="130"/>
      <c r="F121" s="130"/>
      <c r="G121" s="125"/>
    </row>
    <row r="122" spans="1:7" ht="20.100000000000001" customHeight="1" x14ac:dyDescent="0.25">
      <c r="A122" s="27">
        <v>117</v>
      </c>
      <c r="B122" s="121"/>
      <c r="C122" s="118"/>
      <c r="D122" s="130"/>
      <c r="E122" s="130"/>
      <c r="F122" s="130"/>
      <c r="G122" s="125"/>
    </row>
    <row r="123" spans="1:7" ht="20.100000000000001" customHeight="1" x14ac:dyDescent="0.25">
      <c r="A123" s="27">
        <v>118</v>
      </c>
      <c r="B123" s="121"/>
      <c r="C123" s="118"/>
      <c r="D123" s="130"/>
      <c r="E123" s="130"/>
      <c r="F123" s="130"/>
      <c r="G123" s="125"/>
    </row>
    <row r="124" spans="1:7" ht="20.100000000000001" customHeight="1" x14ac:dyDescent="0.25">
      <c r="A124" s="27">
        <v>119</v>
      </c>
      <c r="B124" s="121"/>
      <c r="C124" s="118"/>
      <c r="D124" s="130"/>
      <c r="E124" s="130"/>
      <c r="F124" s="130"/>
      <c r="G124" s="125"/>
    </row>
    <row r="125" spans="1:7" ht="20.100000000000001" customHeight="1" x14ac:dyDescent="0.25">
      <c r="A125" s="27">
        <v>120</v>
      </c>
      <c r="B125" s="121"/>
      <c r="C125" s="118"/>
      <c r="D125" s="130"/>
      <c r="E125" s="130"/>
      <c r="F125" s="130"/>
      <c r="G125" s="125"/>
    </row>
    <row r="126" spans="1:7" ht="20.100000000000001" customHeight="1" x14ac:dyDescent="0.25">
      <c r="A126" s="27">
        <v>121</v>
      </c>
      <c r="B126" s="121"/>
      <c r="C126" s="118"/>
      <c r="D126" s="130"/>
      <c r="E126" s="130"/>
      <c r="F126" s="130"/>
      <c r="G126" s="125"/>
    </row>
    <row r="127" spans="1:7" ht="20.100000000000001" customHeight="1" x14ac:dyDescent="0.25">
      <c r="A127" s="27">
        <v>122</v>
      </c>
      <c r="B127" s="121"/>
      <c r="C127" s="118"/>
      <c r="D127" s="130"/>
      <c r="E127" s="130"/>
      <c r="F127" s="130"/>
      <c r="G127" s="125"/>
    </row>
    <row r="128" spans="1:7" ht="20.100000000000001" customHeight="1" x14ac:dyDescent="0.25">
      <c r="A128" s="27">
        <v>123</v>
      </c>
      <c r="B128" s="121"/>
      <c r="C128" s="118"/>
      <c r="D128" s="130"/>
      <c r="E128" s="130"/>
      <c r="F128" s="130"/>
      <c r="G128" s="125"/>
    </row>
    <row r="129" spans="1:7" ht="20.100000000000001" customHeight="1" x14ac:dyDescent="0.25">
      <c r="A129" s="27">
        <v>124</v>
      </c>
      <c r="B129" s="121"/>
      <c r="C129" s="118"/>
      <c r="D129" s="130"/>
      <c r="E129" s="130"/>
      <c r="F129" s="130"/>
      <c r="G129" s="125"/>
    </row>
    <row r="130" spans="1:7" ht="20.100000000000001" customHeight="1" x14ac:dyDescent="0.25">
      <c r="A130" s="27">
        <v>125</v>
      </c>
      <c r="B130" s="121"/>
      <c r="C130" s="118"/>
      <c r="D130" s="130"/>
      <c r="E130" s="130"/>
      <c r="F130" s="130"/>
      <c r="G130" s="125"/>
    </row>
    <row r="131" spans="1:7" ht="20.100000000000001" customHeight="1" x14ac:dyDescent="0.25">
      <c r="A131" s="27">
        <v>126</v>
      </c>
      <c r="B131" s="121"/>
      <c r="C131" s="118"/>
      <c r="D131" s="130"/>
      <c r="E131" s="130"/>
      <c r="F131" s="130"/>
      <c r="G131" s="125"/>
    </row>
    <row r="132" spans="1:7" ht="20.100000000000001" customHeight="1" x14ac:dyDescent="0.25">
      <c r="A132" s="27">
        <v>127</v>
      </c>
      <c r="B132" s="121"/>
      <c r="C132" s="118"/>
      <c r="D132" s="130"/>
      <c r="E132" s="130"/>
      <c r="F132" s="130"/>
      <c r="G132" s="125"/>
    </row>
    <row r="133" spans="1:7" ht="20.100000000000001" customHeight="1" x14ac:dyDescent="0.25">
      <c r="A133" s="27">
        <v>128</v>
      </c>
      <c r="B133" s="121"/>
      <c r="C133" s="118"/>
      <c r="D133" s="130"/>
      <c r="E133" s="130"/>
      <c r="F133" s="130"/>
      <c r="G133" s="125"/>
    </row>
    <row r="134" spans="1:7" ht="20.100000000000001" customHeight="1" x14ac:dyDescent="0.25">
      <c r="A134" s="27">
        <v>129</v>
      </c>
      <c r="B134" s="121"/>
      <c r="C134" s="118"/>
      <c r="D134" s="130"/>
      <c r="E134" s="130"/>
      <c r="F134" s="130"/>
      <c r="G134" s="125"/>
    </row>
    <row r="135" spans="1:7" ht="20.100000000000001" customHeight="1" x14ac:dyDescent="0.25">
      <c r="A135" s="27">
        <v>130</v>
      </c>
      <c r="B135" s="121"/>
      <c r="C135" s="118"/>
      <c r="D135" s="130"/>
      <c r="E135" s="130"/>
      <c r="F135" s="130"/>
      <c r="G135" s="125"/>
    </row>
    <row r="136" spans="1:7" ht="20.100000000000001" customHeight="1" x14ac:dyDescent="0.25">
      <c r="A136" s="27">
        <v>131</v>
      </c>
      <c r="B136" s="121"/>
      <c r="C136" s="118"/>
      <c r="D136" s="130"/>
      <c r="E136" s="130"/>
      <c r="F136" s="130"/>
      <c r="G136" s="125"/>
    </row>
    <row r="137" spans="1:7" ht="20.100000000000001" customHeight="1" x14ac:dyDescent="0.25">
      <c r="A137" s="27">
        <v>132</v>
      </c>
      <c r="B137" s="121"/>
      <c r="C137" s="118"/>
      <c r="D137" s="130"/>
      <c r="E137" s="130"/>
      <c r="F137" s="130"/>
      <c r="G137" s="125"/>
    </row>
    <row r="138" spans="1:7" ht="20.100000000000001" customHeight="1" x14ac:dyDescent="0.25">
      <c r="A138" s="27">
        <v>133</v>
      </c>
      <c r="B138" s="121"/>
      <c r="C138" s="118"/>
      <c r="D138" s="130"/>
      <c r="E138" s="130"/>
      <c r="F138" s="130"/>
      <c r="G138" s="125"/>
    </row>
    <row r="139" spans="1:7" ht="20.100000000000001" customHeight="1" x14ac:dyDescent="0.25">
      <c r="A139" s="27">
        <v>134</v>
      </c>
      <c r="B139" s="121"/>
      <c r="C139" s="118"/>
      <c r="D139" s="130"/>
      <c r="E139" s="130"/>
      <c r="F139" s="130"/>
      <c r="G139" s="125"/>
    </row>
    <row r="140" spans="1:7" ht="20.100000000000001" customHeight="1" x14ac:dyDescent="0.25">
      <c r="A140" s="27">
        <v>135</v>
      </c>
      <c r="B140" s="121"/>
      <c r="C140" s="118"/>
      <c r="D140" s="130"/>
      <c r="E140" s="130"/>
      <c r="F140" s="130"/>
      <c r="G140" s="125"/>
    </row>
    <row r="141" spans="1:7" ht="20.100000000000001" customHeight="1" x14ac:dyDescent="0.25">
      <c r="A141" s="27">
        <v>136</v>
      </c>
      <c r="B141" s="121"/>
      <c r="C141" s="118"/>
      <c r="D141" s="130"/>
      <c r="E141" s="130"/>
      <c r="F141" s="130"/>
      <c r="G141" s="125"/>
    </row>
    <row r="142" spans="1:7" ht="20.100000000000001" customHeight="1" x14ac:dyDescent="0.25">
      <c r="A142" s="27">
        <v>137</v>
      </c>
      <c r="B142" s="121"/>
      <c r="C142" s="118"/>
      <c r="D142" s="130"/>
      <c r="E142" s="130"/>
      <c r="F142" s="130"/>
      <c r="G142" s="125"/>
    </row>
    <row r="143" spans="1:7" ht="20.100000000000001" customHeight="1" x14ac:dyDescent="0.25">
      <c r="A143" s="27">
        <v>138</v>
      </c>
      <c r="B143" s="121"/>
      <c r="C143" s="118"/>
      <c r="D143" s="130"/>
      <c r="E143" s="130"/>
      <c r="F143" s="130"/>
      <c r="G143" s="125"/>
    </row>
    <row r="144" spans="1:7" ht="20.100000000000001" customHeight="1" x14ac:dyDescent="0.25">
      <c r="A144" s="27">
        <v>139</v>
      </c>
      <c r="B144" s="121"/>
      <c r="C144" s="118"/>
      <c r="D144" s="130"/>
      <c r="E144" s="130"/>
      <c r="F144" s="130"/>
      <c r="G144" s="125"/>
    </row>
    <row r="145" spans="1:7" ht="20.100000000000001" customHeight="1" x14ac:dyDescent="0.25">
      <c r="A145" s="27">
        <v>140</v>
      </c>
      <c r="B145" s="121"/>
      <c r="C145" s="118"/>
      <c r="D145" s="130"/>
      <c r="E145" s="130"/>
      <c r="F145" s="130"/>
      <c r="G145" s="125"/>
    </row>
    <row r="146" spans="1:7" ht="20.100000000000001" customHeight="1" x14ac:dyDescent="0.25">
      <c r="A146" s="27">
        <v>141</v>
      </c>
      <c r="B146" s="121"/>
      <c r="C146" s="118"/>
      <c r="D146" s="130"/>
      <c r="E146" s="130"/>
      <c r="F146" s="130"/>
      <c r="G146" s="125"/>
    </row>
    <row r="147" spans="1:7" ht="20.100000000000001" customHeight="1" x14ac:dyDescent="0.25">
      <c r="A147" s="27">
        <v>142</v>
      </c>
      <c r="B147" s="121"/>
      <c r="C147" s="118"/>
      <c r="D147" s="130"/>
      <c r="E147" s="130"/>
      <c r="F147" s="130"/>
      <c r="G147" s="125"/>
    </row>
    <row r="148" spans="1:7" ht="20.100000000000001" customHeight="1" x14ac:dyDescent="0.25">
      <c r="A148" s="27">
        <v>143</v>
      </c>
      <c r="B148" s="121"/>
      <c r="C148" s="118"/>
      <c r="D148" s="130"/>
      <c r="E148" s="130"/>
      <c r="F148" s="130"/>
      <c r="G148" s="125"/>
    </row>
    <row r="149" spans="1:7" ht="20.100000000000001" customHeight="1" x14ac:dyDescent="0.25">
      <c r="A149" s="27">
        <v>144</v>
      </c>
      <c r="B149" s="121"/>
      <c r="C149" s="118"/>
      <c r="D149" s="130"/>
      <c r="E149" s="130"/>
      <c r="F149" s="130"/>
      <c r="G149" s="125"/>
    </row>
    <row r="150" spans="1:7" ht="20.100000000000001" customHeight="1" x14ac:dyDescent="0.25">
      <c r="A150" s="27">
        <v>145</v>
      </c>
      <c r="B150" s="121"/>
      <c r="C150" s="118"/>
      <c r="D150" s="130"/>
      <c r="E150" s="130"/>
      <c r="F150" s="130"/>
      <c r="G150" s="125"/>
    </row>
    <row r="151" spans="1:7" ht="20.100000000000001" customHeight="1" x14ac:dyDescent="0.25">
      <c r="A151" s="27">
        <v>146</v>
      </c>
      <c r="B151" s="121"/>
      <c r="C151" s="118"/>
      <c r="D151" s="130"/>
      <c r="E151" s="130"/>
      <c r="F151" s="130"/>
      <c r="G151" s="125"/>
    </row>
    <row r="152" spans="1:7" ht="20.100000000000001" customHeight="1" x14ac:dyDescent="0.25">
      <c r="A152" s="27">
        <v>147</v>
      </c>
      <c r="B152" s="121"/>
      <c r="C152" s="118"/>
      <c r="D152" s="130"/>
      <c r="E152" s="130"/>
      <c r="F152" s="130"/>
      <c r="G152" s="125"/>
    </row>
    <row r="153" spans="1:7" ht="20.100000000000001" customHeight="1" x14ac:dyDescent="0.25">
      <c r="A153" s="27">
        <v>148</v>
      </c>
      <c r="B153" s="121"/>
      <c r="C153" s="118"/>
      <c r="D153" s="130"/>
      <c r="E153" s="130"/>
      <c r="F153" s="130"/>
      <c r="G153" s="125"/>
    </row>
    <row r="154" spans="1:7" ht="20.100000000000001" customHeight="1" x14ac:dyDescent="0.25">
      <c r="A154" s="27">
        <v>149</v>
      </c>
      <c r="B154" s="121"/>
      <c r="C154" s="118"/>
      <c r="D154" s="130"/>
      <c r="E154" s="130"/>
      <c r="F154" s="130"/>
      <c r="G154" s="125"/>
    </row>
    <row r="155" spans="1:7" ht="20.100000000000001" customHeight="1" x14ac:dyDescent="0.25">
      <c r="A155" s="27">
        <v>150</v>
      </c>
      <c r="B155" s="121"/>
      <c r="C155" s="118"/>
      <c r="D155" s="130"/>
      <c r="E155" s="130"/>
      <c r="F155" s="130"/>
      <c r="G155" s="125"/>
    </row>
    <row r="156" spans="1:7" ht="20.100000000000001" customHeight="1" x14ac:dyDescent="0.25">
      <c r="A156" s="27">
        <v>151</v>
      </c>
      <c r="B156" s="121"/>
      <c r="C156" s="118"/>
      <c r="D156" s="130"/>
      <c r="E156" s="130"/>
      <c r="F156" s="130"/>
      <c r="G156" s="125"/>
    </row>
    <row r="157" spans="1:7" ht="20.100000000000001" customHeight="1" x14ac:dyDescent="0.25">
      <c r="A157" s="27">
        <v>152</v>
      </c>
      <c r="B157" s="121"/>
      <c r="C157" s="118"/>
      <c r="D157" s="130"/>
      <c r="E157" s="130"/>
      <c r="F157" s="130"/>
      <c r="G157" s="125"/>
    </row>
    <row r="158" spans="1:7" ht="20.100000000000001" customHeight="1" x14ac:dyDescent="0.25">
      <c r="A158" s="27">
        <v>153</v>
      </c>
      <c r="B158" s="121"/>
      <c r="C158" s="118"/>
      <c r="D158" s="130"/>
      <c r="E158" s="130"/>
      <c r="F158" s="130"/>
      <c r="G158" s="125"/>
    </row>
    <row r="159" spans="1:7" ht="20.100000000000001" customHeight="1" x14ac:dyDescent="0.25">
      <c r="A159" s="27">
        <v>154</v>
      </c>
      <c r="B159" s="121"/>
      <c r="C159" s="118"/>
      <c r="D159" s="130"/>
      <c r="E159" s="130"/>
      <c r="F159" s="130"/>
      <c r="G159" s="125"/>
    </row>
    <row r="160" spans="1:7" ht="20.100000000000001" customHeight="1" x14ac:dyDescent="0.25">
      <c r="A160" s="27">
        <v>155</v>
      </c>
      <c r="B160" s="121"/>
      <c r="C160" s="118"/>
      <c r="D160" s="130"/>
      <c r="E160" s="130"/>
      <c r="F160" s="130"/>
      <c r="G160" s="125"/>
    </row>
    <row r="161" spans="1:7" ht="20.100000000000001" customHeight="1" x14ac:dyDescent="0.25">
      <c r="A161" s="27">
        <v>156</v>
      </c>
      <c r="B161" s="121"/>
      <c r="C161" s="118"/>
      <c r="D161" s="130"/>
      <c r="E161" s="130"/>
      <c r="F161" s="130"/>
      <c r="G161" s="125"/>
    </row>
    <row r="162" spans="1:7" ht="20.100000000000001" customHeight="1" x14ac:dyDescent="0.25">
      <c r="A162" s="27">
        <v>157</v>
      </c>
      <c r="B162" s="121"/>
      <c r="C162" s="118"/>
      <c r="D162" s="130"/>
      <c r="E162" s="130"/>
      <c r="F162" s="130"/>
      <c r="G162" s="125"/>
    </row>
    <row r="163" spans="1:7" ht="20.100000000000001" customHeight="1" x14ac:dyDescent="0.25">
      <c r="A163" s="27">
        <v>158</v>
      </c>
      <c r="B163" s="121"/>
      <c r="C163" s="118"/>
      <c r="D163" s="130"/>
      <c r="E163" s="130"/>
      <c r="F163" s="130"/>
      <c r="G163" s="125"/>
    </row>
    <row r="164" spans="1:7" ht="20.100000000000001" customHeight="1" x14ac:dyDescent="0.25">
      <c r="A164" s="27">
        <v>159</v>
      </c>
      <c r="B164" s="121"/>
      <c r="C164" s="118"/>
      <c r="D164" s="130"/>
      <c r="E164" s="130"/>
      <c r="F164" s="130"/>
      <c r="G164" s="125"/>
    </row>
    <row r="165" spans="1:7" ht="20.100000000000001" customHeight="1" x14ac:dyDescent="0.25">
      <c r="A165" s="27">
        <v>160</v>
      </c>
      <c r="B165" s="121"/>
      <c r="C165" s="118"/>
      <c r="D165" s="130"/>
      <c r="E165" s="130"/>
      <c r="F165" s="130"/>
      <c r="G165" s="125"/>
    </row>
    <row r="166" spans="1:7" ht="20.100000000000001" customHeight="1" x14ac:dyDescent="0.25">
      <c r="A166" s="27">
        <v>161</v>
      </c>
      <c r="B166" s="121"/>
      <c r="C166" s="118"/>
      <c r="D166" s="130"/>
      <c r="E166" s="130"/>
      <c r="F166" s="130"/>
      <c r="G166" s="125"/>
    </row>
    <row r="167" spans="1:7" ht="20.100000000000001" customHeight="1" x14ac:dyDescent="0.25">
      <c r="A167" s="27">
        <v>162</v>
      </c>
      <c r="B167" s="121"/>
      <c r="C167" s="118"/>
      <c r="D167" s="130"/>
      <c r="E167" s="130"/>
      <c r="F167" s="130"/>
      <c r="G167" s="125"/>
    </row>
    <row r="168" spans="1:7" ht="20.100000000000001" customHeight="1" x14ac:dyDescent="0.25">
      <c r="A168" s="27">
        <v>163</v>
      </c>
      <c r="B168" s="121"/>
      <c r="C168" s="118"/>
      <c r="D168" s="130"/>
      <c r="E168" s="130"/>
      <c r="F168" s="130"/>
      <c r="G168" s="125"/>
    </row>
    <row r="169" spans="1:7" ht="20.100000000000001" customHeight="1" x14ac:dyDescent="0.25">
      <c r="A169" s="27">
        <v>164</v>
      </c>
      <c r="B169" s="121"/>
      <c r="C169" s="118"/>
      <c r="D169" s="130"/>
      <c r="E169" s="130"/>
      <c r="F169" s="130"/>
      <c r="G169" s="125"/>
    </row>
    <row r="170" spans="1:7" ht="20.100000000000001" customHeight="1" x14ac:dyDescent="0.25">
      <c r="A170" s="27">
        <v>165</v>
      </c>
      <c r="B170" s="121"/>
      <c r="C170" s="118"/>
      <c r="D170" s="130"/>
      <c r="E170" s="130"/>
      <c r="F170" s="130"/>
      <c r="G170" s="125"/>
    </row>
    <row r="171" spans="1:7" ht="20.100000000000001" customHeight="1" x14ac:dyDescent="0.25">
      <c r="A171" s="27">
        <v>166</v>
      </c>
      <c r="B171" s="121"/>
      <c r="C171" s="118"/>
      <c r="D171" s="130"/>
      <c r="E171" s="130"/>
      <c r="F171" s="130"/>
      <c r="G171" s="125"/>
    </row>
    <row r="172" spans="1:7" ht="20.100000000000001" customHeight="1" x14ac:dyDescent="0.25">
      <c r="A172" s="27">
        <v>167</v>
      </c>
      <c r="B172" s="121"/>
      <c r="C172" s="118"/>
      <c r="D172" s="130"/>
      <c r="E172" s="130"/>
      <c r="F172" s="130"/>
      <c r="G172" s="125"/>
    </row>
    <row r="173" spans="1:7" ht="20.100000000000001" customHeight="1" x14ac:dyDescent="0.25">
      <c r="A173" s="27">
        <v>168</v>
      </c>
      <c r="B173" s="121"/>
      <c r="C173" s="118"/>
      <c r="D173" s="130"/>
      <c r="E173" s="130"/>
      <c r="F173" s="130"/>
      <c r="G173" s="125"/>
    </row>
    <row r="174" spans="1:7" ht="20.100000000000001" customHeight="1" x14ac:dyDescent="0.25">
      <c r="A174" s="27">
        <v>169</v>
      </c>
      <c r="B174" s="121"/>
      <c r="C174" s="118"/>
      <c r="D174" s="130"/>
      <c r="E174" s="130"/>
      <c r="F174" s="130"/>
      <c r="G174" s="125"/>
    </row>
    <row r="175" spans="1:7" ht="20.100000000000001" customHeight="1" x14ac:dyDescent="0.25">
      <c r="A175" s="27">
        <v>170</v>
      </c>
      <c r="B175" s="121"/>
      <c r="C175" s="118"/>
      <c r="D175" s="130"/>
      <c r="E175" s="130"/>
      <c r="F175" s="130"/>
      <c r="G175" s="125"/>
    </row>
    <row r="176" spans="1:7" ht="20.100000000000001" customHeight="1" x14ac:dyDescent="0.25">
      <c r="A176" s="27">
        <v>171</v>
      </c>
      <c r="B176" s="121"/>
      <c r="C176" s="118"/>
      <c r="D176" s="130"/>
      <c r="E176" s="130"/>
      <c r="F176" s="130"/>
      <c r="G176" s="125"/>
    </row>
    <row r="177" spans="1:7" ht="20.100000000000001" customHeight="1" x14ac:dyDescent="0.25">
      <c r="A177" s="27">
        <v>172</v>
      </c>
      <c r="B177" s="121"/>
      <c r="C177" s="118"/>
      <c r="D177" s="130"/>
      <c r="E177" s="130"/>
      <c r="F177" s="130"/>
      <c r="G177" s="125"/>
    </row>
    <row r="178" spans="1:7" ht="20.100000000000001" customHeight="1" x14ac:dyDescent="0.25">
      <c r="A178" s="27">
        <v>173</v>
      </c>
      <c r="B178" s="121"/>
      <c r="C178" s="118"/>
      <c r="D178" s="130"/>
      <c r="E178" s="130"/>
      <c r="F178" s="130"/>
      <c r="G178" s="125"/>
    </row>
    <row r="179" spans="1:7" ht="20.100000000000001" customHeight="1" x14ac:dyDescent="0.25">
      <c r="A179" s="27">
        <v>174</v>
      </c>
      <c r="B179" s="121"/>
      <c r="C179" s="118"/>
      <c r="D179" s="130"/>
      <c r="E179" s="130"/>
      <c r="F179" s="130"/>
      <c r="G179" s="125"/>
    </row>
    <row r="180" spans="1:7" ht="20.100000000000001" customHeight="1" x14ac:dyDescent="0.25">
      <c r="A180" s="27">
        <v>175</v>
      </c>
      <c r="B180" s="121"/>
      <c r="C180" s="118"/>
      <c r="D180" s="130"/>
      <c r="E180" s="130"/>
      <c r="F180" s="130"/>
      <c r="G180" s="125"/>
    </row>
    <row r="181" spans="1:7" ht="20.100000000000001" customHeight="1" x14ac:dyDescent="0.25">
      <c r="A181" s="27">
        <v>176</v>
      </c>
      <c r="B181" s="121"/>
      <c r="C181" s="118"/>
      <c r="D181" s="130"/>
      <c r="E181" s="130"/>
      <c r="F181" s="130"/>
      <c r="G181" s="125"/>
    </row>
    <row r="182" spans="1:7" ht="20.100000000000001" customHeight="1" x14ac:dyDescent="0.25">
      <c r="A182" s="27">
        <v>177</v>
      </c>
      <c r="B182" s="121"/>
      <c r="C182" s="118"/>
      <c r="D182" s="130"/>
      <c r="E182" s="130"/>
      <c r="F182" s="130"/>
      <c r="G182" s="125"/>
    </row>
    <row r="183" spans="1:7" ht="20.100000000000001" customHeight="1" x14ac:dyDescent="0.25">
      <c r="A183" s="27">
        <v>178</v>
      </c>
      <c r="B183" s="121"/>
      <c r="C183" s="118"/>
      <c r="D183" s="130"/>
      <c r="E183" s="130"/>
      <c r="F183" s="130"/>
      <c r="G183" s="125"/>
    </row>
    <row r="184" spans="1:7" ht="20.100000000000001" customHeight="1" x14ac:dyDescent="0.25">
      <c r="A184" s="27">
        <v>179</v>
      </c>
      <c r="B184" s="121"/>
      <c r="C184" s="118"/>
      <c r="D184" s="130"/>
      <c r="E184" s="130"/>
      <c r="F184" s="130"/>
      <c r="G184" s="125"/>
    </row>
    <row r="185" spans="1:7" ht="20.100000000000001" customHeight="1" x14ac:dyDescent="0.25">
      <c r="A185" s="27">
        <v>180</v>
      </c>
      <c r="B185" s="121"/>
      <c r="C185" s="118"/>
      <c r="D185" s="130"/>
      <c r="E185" s="130"/>
      <c r="F185" s="130"/>
      <c r="G185" s="125"/>
    </row>
    <row r="186" spans="1:7" ht="20.100000000000001" customHeight="1" x14ac:dyDescent="0.25">
      <c r="A186" s="27">
        <v>181</v>
      </c>
      <c r="B186" s="121"/>
      <c r="C186" s="118"/>
      <c r="D186" s="130"/>
      <c r="E186" s="130"/>
      <c r="F186" s="130"/>
      <c r="G186" s="125"/>
    </row>
    <row r="187" spans="1:7" ht="20.100000000000001" customHeight="1" x14ac:dyDescent="0.25">
      <c r="A187" s="27">
        <v>182</v>
      </c>
      <c r="B187" s="121"/>
      <c r="C187" s="118"/>
      <c r="D187" s="130"/>
      <c r="E187" s="130"/>
      <c r="F187" s="130"/>
      <c r="G187" s="125"/>
    </row>
    <row r="188" spans="1:7" ht="20.100000000000001" customHeight="1" x14ac:dyDescent="0.25">
      <c r="A188" s="27">
        <v>183</v>
      </c>
      <c r="B188" s="121"/>
      <c r="C188" s="118"/>
      <c r="D188" s="130"/>
      <c r="E188" s="130"/>
      <c r="F188" s="130"/>
      <c r="G188" s="125"/>
    </row>
    <row r="189" spans="1:7" ht="20.100000000000001" customHeight="1" x14ac:dyDescent="0.25">
      <c r="A189" s="27">
        <v>184</v>
      </c>
      <c r="B189" s="121"/>
      <c r="C189" s="118"/>
      <c r="D189" s="130"/>
      <c r="E189" s="130"/>
      <c r="F189" s="130"/>
      <c r="G189" s="125"/>
    </row>
    <row r="190" spans="1:7" ht="20.100000000000001" customHeight="1" x14ac:dyDescent="0.25">
      <c r="A190" s="27">
        <v>185</v>
      </c>
      <c r="B190" s="121"/>
      <c r="C190" s="118"/>
      <c r="D190" s="130"/>
      <c r="E190" s="130"/>
      <c r="F190" s="130"/>
      <c r="G190" s="125"/>
    </row>
    <row r="191" spans="1:7" ht="20.100000000000001" customHeight="1" x14ac:dyDescent="0.25">
      <c r="A191" s="27">
        <v>186</v>
      </c>
      <c r="B191" s="121"/>
      <c r="C191" s="118"/>
      <c r="D191" s="130"/>
      <c r="E191" s="130"/>
      <c r="F191" s="130"/>
      <c r="G191" s="125"/>
    </row>
    <row r="192" spans="1:7" ht="20.100000000000001" customHeight="1" x14ac:dyDescent="0.25">
      <c r="A192" s="27">
        <v>187</v>
      </c>
      <c r="B192" s="121"/>
      <c r="C192" s="118"/>
      <c r="D192" s="130"/>
      <c r="E192" s="130"/>
      <c r="F192" s="130"/>
      <c r="G192" s="125"/>
    </row>
    <row r="193" spans="1:7" ht="20.100000000000001" customHeight="1" x14ac:dyDescent="0.25">
      <c r="A193" s="27">
        <v>188</v>
      </c>
      <c r="B193" s="121"/>
      <c r="C193" s="118"/>
      <c r="D193" s="130"/>
      <c r="E193" s="130"/>
      <c r="F193" s="130"/>
      <c r="G193" s="125"/>
    </row>
    <row r="194" spans="1:7" ht="20.100000000000001" customHeight="1" x14ac:dyDescent="0.25">
      <c r="A194" s="27">
        <v>189</v>
      </c>
      <c r="B194" s="121"/>
      <c r="C194" s="118"/>
      <c r="D194" s="130"/>
      <c r="E194" s="130"/>
      <c r="F194" s="130"/>
      <c r="G194" s="125"/>
    </row>
    <row r="195" spans="1:7" ht="20.100000000000001" customHeight="1" x14ac:dyDescent="0.25">
      <c r="A195" s="27">
        <v>190</v>
      </c>
      <c r="B195" s="121"/>
      <c r="C195" s="118"/>
      <c r="D195" s="130"/>
      <c r="E195" s="130"/>
      <c r="F195" s="130"/>
      <c r="G195" s="125"/>
    </row>
    <row r="196" spans="1:7" ht="20.100000000000001" customHeight="1" x14ac:dyDescent="0.25">
      <c r="A196" s="27">
        <v>191</v>
      </c>
      <c r="B196" s="121"/>
      <c r="C196" s="118"/>
      <c r="D196" s="130"/>
      <c r="E196" s="130"/>
      <c r="F196" s="130"/>
      <c r="G196" s="125"/>
    </row>
    <row r="197" spans="1:7" ht="20.100000000000001" customHeight="1" x14ac:dyDescent="0.25">
      <c r="A197" s="27">
        <v>192</v>
      </c>
      <c r="B197" s="121"/>
      <c r="C197" s="118"/>
      <c r="D197" s="130"/>
      <c r="E197" s="130"/>
      <c r="F197" s="130"/>
      <c r="G197" s="125"/>
    </row>
    <row r="198" spans="1:7" ht="20.100000000000001" customHeight="1" x14ac:dyDescent="0.25">
      <c r="A198" s="27">
        <v>193</v>
      </c>
      <c r="B198" s="121"/>
      <c r="C198" s="118"/>
      <c r="D198" s="130"/>
      <c r="E198" s="130"/>
      <c r="F198" s="130"/>
      <c r="G198" s="125"/>
    </row>
    <row r="199" spans="1:7" ht="20.100000000000001" customHeight="1" x14ac:dyDescent="0.25">
      <c r="A199" s="27">
        <v>194</v>
      </c>
      <c r="B199" s="121"/>
      <c r="C199" s="118"/>
      <c r="D199" s="130"/>
      <c r="E199" s="130"/>
      <c r="F199" s="130"/>
      <c r="G199" s="125"/>
    </row>
    <row r="200" spans="1:7" ht="20.100000000000001" customHeight="1" x14ac:dyDescent="0.25">
      <c r="A200" s="27">
        <v>195</v>
      </c>
      <c r="B200" s="121"/>
      <c r="C200" s="118"/>
      <c r="D200" s="130"/>
      <c r="E200" s="130"/>
      <c r="F200" s="130"/>
      <c r="G200" s="125"/>
    </row>
    <row r="201" spans="1:7" ht="20.100000000000001" customHeight="1" x14ac:dyDescent="0.25">
      <c r="A201" s="27">
        <v>196</v>
      </c>
      <c r="B201" s="121"/>
      <c r="C201" s="118"/>
      <c r="D201" s="130"/>
      <c r="E201" s="130"/>
      <c r="F201" s="130"/>
      <c r="G201" s="125"/>
    </row>
    <row r="202" spans="1:7" ht="20.100000000000001" customHeight="1" x14ac:dyDescent="0.25">
      <c r="A202" s="27">
        <v>197</v>
      </c>
      <c r="B202" s="121"/>
      <c r="C202" s="118"/>
      <c r="D202" s="130"/>
      <c r="E202" s="130"/>
      <c r="F202" s="130"/>
      <c r="G202" s="125"/>
    </row>
    <row r="203" spans="1:7" ht="20.100000000000001" customHeight="1" x14ac:dyDescent="0.25">
      <c r="A203" s="27">
        <v>198</v>
      </c>
      <c r="B203" s="121"/>
      <c r="C203" s="118"/>
      <c r="D203" s="130"/>
      <c r="E203" s="130"/>
      <c r="F203" s="130"/>
      <c r="G203" s="125"/>
    </row>
    <row r="204" spans="1:7" ht="20.100000000000001" customHeight="1" x14ac:dyDescent="0.25">
      <c r="A204" s="27">
        <v>199</v>
      </c>
      <c r="B204" s="121"/>
      <c r="C204" s="118"/>
      <c r="D204" s="130"/>
      <c r="E204" s="130"/>
      <c r="F204" s="130"/>
      <c r="G204" s="125"/>
    </row>
    <row r="205" spans="1:7" ht="20.100000000000001" customHeight="1" x14ac:dyDescent="0.25">
      <c r="A205" s="27">
        <v>200</v>
      </c>
      <c r="B205" s="121"/>
      <c r="C205" s="118"/>
      <c r="D205" s="130"/>
      <c r="E205" s="130"/>
      <c r="F205" s="130"/>
      <c r="G205" s="125"/>
    </row>
    <row r="206" spans="1:7" ht="20.100000000000001" customHeight="1" x14ac:dyDescent="0.25">
      <c r="A206" s="27">
        <v>201</v>
      </c>
      <c r="B206" s="121"/>
      <c r="C206" s="118"/>
      <c r="D206" s="130"/>
      <c r="E206" s="130"/>
      <c r="F206" s="130"/>
      <c r="G206" s="125"/>
    </row>
    <row r="207" spans="1:7" ht="20.100000000000001" customHeight="1" x14ac:dyDescent="0.25">
      <c r="A207" s="27">
        <v>202</v>
      </c>
      <c r="B207" s="121"/>
      <c r="C207" s="118"/>
      <c r="D207" s="130"/>
      <c r="E207" s="130"/>
      <c r="F207" s="130"/>
      <c r="G207" s="125"/>
    </row>
    <row r="208" spans="1:7" ht="20.100000000000001" customHeight="1" x14ac:dyDescent="0.25">
      <c r="A208" s="27">
        <v>203</v>
      </c>
      <c r="B208" s="121"/>
      <c r="C208" s="118"/>
      <c r="D208" s="130"/>
      <c r="E208" s="130"/>
      <c r="F208" s="130"/>
      <c r="G208" s="125"/>
    </row>
    <row r="209" spans="1:7" ht="20.100000000000001" customHeight="1" x14ac:dyDescent="0.25">
      <c r="A209" s="27">
        <v>204</v>
      </c>
      <c r="B209" s="121"/>
      <c r="C209" s="118"/>
      <c r="D209" s="130"/>
      <c r="E209" s="130"/>
      <c r="F209" s="130"/>
      <c r="G209" s="125"/>
    </row>
    <row r="210" spans="1:7" ht="20.100000000000001" customHeight="1" x14ac:dyDescent="0.25">
      <c r="A210" s="27">
        <v>205</v>
      </c>
      <c r="B210" s="121"/>
      <c r="C210" s="118"/>
      <c r="D210" s="130"/>
      <c r="E210" s="130"/>
      <c r="F210" s="130"/>
      <c r="G210" s="125"/>
    </row>
    <row r="211" spans="1:7" ht="20.100000000000001" customHeight="1" x14ac:dyDescent="0.25">
      <c r="A211" s="27">
        <v>206</v>
      </c>
      <c r="B211" s="121"/>
      <c r="C211" s="118"/>
      <c r="D211" s="130"/>
      <c r="E211" s="130"/>
      <c r="F211" s="130"/>
      <c r="G211" s="125"/>
    </row>
    <row r="212" spans="1:7" ht="20.100000000000001" customHeight="1" x14ac:dyDescent="0.25">
      <c r="A212" s="27">
        <v>207</v>
      </c>
      <c r="B212" s="121"/>
      <c r="C212" s="118"/>
      <c r="D212" s="130"/>
      <c r="E212" s="130"/>
      <c r="F212" s="130"/>
      <c r="G212" s="125"/>
    </row>
    <row r="213" spans="1:7" ht="20.100000000000001" customHeight="1" x14ac:dyDescent="0.25">
      <c r="A213" s="27">
        <v>208</v>
      </c>
      <c r="B213" s="121"/>
      <c r="C213" s="118"/>
      <c r="D213" s="130"/>
      <c r="E213" s="130"/>
      <c r="F213" s="130"/>
      <c r="G213" s="125"/>
    </row>
    <row r="214" spans="1:7" ht="20.100000000000001" customHeight="1" x14ac:dyDescent="0.25">
      <c r="A214" s="27">
        <v>209</v>
      </c>
      <c r="B214" s="121"/>
      <c r="C214" s="118"/>
      <c r="D214" s="130"/>
      <c r="E214" s="130"/>
      <c r="F214" s="130"/>
      <c r="G214" s="125"/>
    </row>
    <row r="215" spans="1:7" ht="20.100000000000001" customHeight="1" x14ac:dyDescent="0.25">
      <c r="A215" s="27">
        <v>210</v>
      </c>
      <c r="B215" s="121"/>
      <c r="C215" s="118"/>
      <c r="D215" s="130"/>
      <c r="E215" s="130"/>
      <c r="F215" s="130"/>
      <c r="G215" s="125"/>
    </row>
    <row r="216" spans="1:7" ht="20.100000000000001" customHeight="1" x14ac:dyDescent="0.25">
      <c r="A216" s="27">
        <v>211</v>
      </c>
      <c r="B216" s="121"/>
      <c r="C216" s="118"/>
      <c r="D216" s="130"/>
      <c r="E216" s="130"/>
      <c r="F216" s="130"/>
      <c r="G216" s="125"/>
    </row>
    <row r="217" spans="1:7" ht="20.100000000000001" customHeight="1" x14ac:dyDescent="0.25">
      <c r="A217" s="27">
        <v>212</v>
      </c>
      <c r="B217" s="121"/>
      <c r="C217" s="118"/>
      <c r="D217" s="130"/>
      <c r="E217" s="130"/>
      <c r="F217" s="130"/>
      <c r="G217" s="125"/>
    </row>
    <row r="218" spans="1:7" ht="20.100000000000001" customHeight="1" x14ac:dyDescent="0.25">
      <c r="A218" s="27">
        <v>213</v>
      </c>
      <c r="B218" s="121"/>
      <c r="C218" s="118"/>
      <c r="D218" s="130"/>
      <c r="E218" s="130"/>
      <c r="F218" s="130"/>
      <c r="G218" s="125"/>
    </row>
    <row r="219" spans="1:7" ht="20.100000000000001" customHeight="1" x14ac:dyDescent="0.25">
      <c r="A219" s="27">
        <v>214</v>
      </c>
      <c r="B219" s="121"/>
      <c r="C219" s="118"/>
      <c r="D219" s="130"/>
      <c r="E219" s="130"/>
      <c r="F219" s="130"/>
      <c r="G219" s="125"/>
    </row>
    <row r="220" spans="1:7" ht="20.100000000000001" customHeight="1" x14ac:dyDescent="0.25">
      <c r="A220" s="27">
        <v>215</v>
      </c>
      <c r="B220" s="121"/>
      <c r="C220" s="118"/>
      <c r="D220" s="130"/>
      <c r="E220" s="130"/>
      <c r="F220" s="130"/>
      <c r="G220" s="125"/>
    </row>
    <row r="221" spans="1:7" ht="20.100000000000001" customHeight="1" x14ac:dyDescent="0.25">
      <c r="A221" s="27">
        <v>216</v>
      </c>
      <c r="B221" s="121"/>
      <c r="C221" s="118"/>
      <c r="D221" s="130"/>
      <c r="E221" s="130"/>
      <c r="F221" s="130"/>
      <c r="G221" s="125"/>
    </row>
    <row r="222" spans="1:7" ht="20.100000000000001" customHeight="1" x14ac:dyDescent="0.25">
      <c r="A222" s="27">
        <v>217</v>
      </c>
      <c r="B222" s="121"/>
      <c r="C222" s="118"/>
      <c r="D222" s="130"/>
      <c r="E222" s="130"/>
      <c r="F222" s="130"/>
      <c r="G222" s="125"/>
    </row>
    <row r="223" spans="1:7" ht="20.100000000000001" customHeight="1" x14ac:dyDescent="0.25">
      <c r="A223" s="27">
        <v>218</v>
      </c>
      <c r="B223" s="121"/>
      <c r="C223" s="118"/>
      <c r="D223" s="130"/>
      <c r="E223" s="130"/>
      <c r="F223" s="130"/>
      <c r="G223" s="125"/>
    </row>
    <row r="224" spans="1:7" ht="20.100000000000001" customHeight="1" x14ac:dyDescent="0.25">
      <c r="A224" s="27">
        <v>219</v>
      </c>
      <c r="B224" s="121"/>
      <c r="C224" s="118"/>
      <c r="D224" s="130"/>
      <c r="E224" s="130"/>
      <c r="F224" s="130"/>
      <c r="G224" s="125"/>
    </row>
    <row r="225" spans="1:7" ht="20.100000000000001" customHeight="1" x14ac:dyDescent="0.25">
      <c r="A225" s="27">
        <v>220</v>
      </c>
      <c r="B225" s="121"/>
      <c r="C225" s="118"/>
      <c r="D225" s="130"/>
      <c r="E225" s="130"/>
      <c r="F225" s="130"/>
      <c r="G225" s="125"/>
    </row>
    <row r="226" spans="1:7" ht="20.100000000000001" customHeight="1" x14ac:dyDescent="0.25">
      <c r="A226" s="27">
        <v>221</v>
      </c>
      <c r="B226" s="121"/>
      <c r="C226" s="118"/>
      <c r="D226" s="130"/>
      <c r="E226" s="130"/>
      <c r="F226" s="130"/>
      <c r="G226" s="125"/>
    </row>
    <row r="227" spans="1:7" ht="20.100000000000001" customHeight="1" x14ac:dyDescent="0.25">
      <c r="A227" s="27">
        <v>222</v>
      </c>
      <c r="B227" s="121"/>
      <c r="C227" s="118"/>
      <c r="D227" s="130"/>
      <c r="E227" s="130"/>
      <c r="F227" s="130"/>
      <c r="G227" s="125"/>
    </row>
    <row r="228" spans="1:7" ht="20.100000000000001" customHeight="1" x14ac:dyDescent="0.25">
      <c r="A228" s="27">
        <v>223</v>
      </c>
      <c r="B228" s="121"/>
      <c r="C228" s="118"/>
      <c r="D228" s="130"/>
      <c r="E228" s="130"/>
      <c r="F228" s="130"/>
      <c r="G228" s="125"/>
    </row>
    <row r="229" spans="1:7" ht="20.100000000000001" customHeight="1" x14ac:dyDescent="0.25">
      <c r="A229" s="27">
        <v>224</v>
      </c>
      <c r="B229" s="121"/>
      <c r="C229" s="118"/>
      <c r="D229" s="130"/>
      <c r="E229" s="130"/>
      <c r="F229" s="130"/>
      <c r="G229" s="125"/>
    </row>
    <row r="230" spans="1:7" ht="20.100000000000001" customHeight="1" x14ac:dyDescent="0.25">
      <c r="A230" s="27">
        <v>225</v>
      </c>
      <c r="B230" s="121"/>
      <c r="C230" s="118"/>
      <c r="D230" s="130"/>
      <c r="E230" s="130"/>
      <c r="F230" s="130"/>
      <c r="G230" s="125"/>
    </row>
    <row r="231" spans="1:7" ht="20.100000000000001" customHeight="1" x14ac:dyDescent="0.25">
      <c r="A231" s="27">
        <v>226</v>
      </c>
      <c r="B231" s="121"/>
      <c r="C231" s="118"/>
      <c r="D231" s="130"/>
      <c r="E231" s="130"/>
      <c r="F231" s="130"/>
      <c r="G231" s="125"/>
    </row>
    <row r="232" spans="1:7" ht="20.100000000000001" customHeight="1" x14ac:dyDescent="0.25">
      <c r="A232" s="27">
        <v>227</v>
      </c>
      <c r="B232" s="121"/>
      <c r="C232" s="118"/>
      <c r="D232" s="130"/>
      <c r="E232" s="130"/>
      <c r="F232" s="130"/>
      <c r="G232" s="125"/>
    </row>
    <row r="233" spans="1:7" ht="20.100000000000001" customHeight="1" x14ac:dyDescent="0.25">
      <c r="A233" s="27">
        <v>228</v>
      </c>
      <c r="B233" s="121"/>
      <c r="C233" s="118"/>
      <c r="D233" s="130"/>
      <c r="E233" s="130"/>
      <c r="F233" s="130"/>
      <c r="G233" s="125"/>
    </row>
    <row r="234" spans="1:7" ht="20.100000000000001" customHeight="1" x14ac:dyDescent="0.25">
      <c r="A234" s="27">
        <v>229</v>
      </c>
      <c r="B234" s="121"/>
      <c r="C234" s="118"/>
      <c r="D234" s="130"/>
      <c r="E234" s="130"/>
      <c r="F234" s="130"/>
      <c r="G234" s="125"/>
    </row>
    <row r="235" spans="1:7" ht="20.100000000000001" customHeight="1" x14ac:dyDescent="0.25">
      <c r="A235" s="27">
        <v>230</v>
      </c>
      <c r="B235" s="121"/>
      <c r="C235" s="118"/>
      <c r="D235" s="130"/>
      <c r="E235" s="130"/>
      <c r="F235" s="130"/>
      <c r="G235" s="125"/>
    </row>
    <row r="236" spans="1:7" ht="20.100000000000001" customHeight="1" x14ac:dyDescent="0.25">
      <c r="A236" s="27">
        <v>231</v>
      </c>
      <c r="B236" s="121"/>
      <c r="C236" s="118"/>
      <c r="D236" s="130"/>
      <c r="E236" s="130"/>
      <c r="F236" s="130"/>
      <c r="G236" s="125"/>
    </row>
    <row r="237" spans="1:7" ht="20.100000000000001" customHeight="1" x14ac:dyDescent="0.25">
      <c r="A237" s="27">
        <v>232</v>
      </c>
      <c r="B237" s="121"/>
      <c r="C237" s="118"/>
      <c r="D237" s="130"/>
      <c r="E237" s="130"/>
      <c r="F237" s="130"/>
      <c r="G237" s="125"/>
    </row>
    <row r="238" spans="1:7" ht="20.100000000000001" customHeight="1" x14ac:dyDescent="0.25">
      <c r="A238" s="27">
        <v>233</v>
      </c>
      <c r="B238" s="121"/>
      <c r="C238" s="118"/>
      <c r="D238" s="130"/>
      <c r="E238" s="130"/>
      <c r="F238" s="130"/>
      <c r="G238" s="125"/>
    </row>
    <row r="239" spans="1:7" ht="20.100000000000001" customHeight="1" x14ac:dyDescent="0.25">
      <c r="A239" s="27">
        <v>234</v>
      </c>
      <c r="B239" s="121"/>
      <c r="C239" s="118"/>
      <c r="D239" s="130"/>
      <c r="E239" s="130"/>
      <c r="F239" s="130"/>
      <c r="G239" s="125"/>
    </row>
    <row r="240" spans="1:7" ht="20.100000000000001" customHeight="1" x14ac:dyDescent="0.25">
      <c r="A240" s="27">
        <v>235</v>
      </c>
      <c r="B240" s="121"/>
      <c r="C240" s="118"/>
      <c r="D240" s="130"/>
      <c r="E240" s="130"/>
      <c r="F240" s="130"/>
      <c r="G240" s="125"/>
    </row>
    <row r="241" spans="1:7" ht="20.100000000000001" customHeight="1" x14ac:dyDescent="0.25">
      <c r="A241" s="27">
        <v>236</v>
      </c>
      <c r="B241" s="121"/>
      <c r="C241" s="118"/>
      <c r="D241" s="130"/>
      <c r="E241" s="130"/>
      <c r="F241" s="130"/>
      <c r="G241" s="125"/>
    </row>
    <row r="242" spans="1:7" ht="20.100000000000001" customHeight="1" x14ac:dyDescent="0.25">
      <c r="A242" s="27">
        <v>237</v>
      </c>
      <c r="B242" s="121"/>
      <c r="C242" s="118"/>
      <c r="D242" s="130"/>
      <c r="E242" s="130"/>
      <c r="F242" s="130"/>
      <c r="G242" s="125"/>
    </row>
    <row r="243" spans="1:7" ht="20.100000000000001" customHeight="1" x14ac:dyDescent="0.25">
      <c r="A243" s="27">
        <v>238</v>
      </c>
      <c r="B243" s="121"/>
      <c r="C243" s="118"/>
      <c r="D243" s="130"/>
      <c r="E243" s="130"/>
      <c r="F243" s="130"/>
      <c r="G243" s="125"/>
    </row>
    <row r="244" spans="1:7" ht="20.100000000000001" customHeight="1" x14ac:dyDescent="0.25">
      <c r="A244" s="27">
        <v>239</v>
      </c>
      <c r="B244" s="121"/>
      <c r="C244" s="118"/>
      <c r="D244" s="130"/>
      <c r="E244" s="130"/>
      <c r="F244" s="130"/>
      <c r="G244" s="125"/>
    </row>
    <row r="245" spans="1:7" ht="20.100000000000001" customHeight="1" x14ac:dyDescent="0.25">
      <c r="A245" s="27">
        <v>240</v>
      </c>
      <c r="B245" s="121"/>
      <c r="C245" s="118"/>
      <c r="D245" s="130"/>
      <c r="E245" s="130"/>
      <c r="F245" s="130"/>
      <c r="G245" s="125"/>
    </row>
    <row r="246" spans="1:7" ht="20.100000000000001" customHeight="1" x14ac:dyDescent="0.25">
      <c r="A246" s="27">
        <v>241</v>
      </c>
      <c r="B246" s="121"/>
      <c r="C246" s="118"/>
      <c r="D246" s="130"/>
      <c r="E246" s="130"/>
      <c r="F246" s="130"/>
      <c r="G246" s="125"/>
    </row>
    <row r="247" spans="1:7" ht="20.100000000000001" customHeight="1" x14ac:dyDescent="0.25">
      <c r="A247" s="27">
        <v>242</v>
      </c>
      <c r="B247" s="121"/>
      <c r="C247" s="118"/>
      <c r="D247" s="130"/>
      <c r="E247" s="130"/>
      <c r="F247" s="130"/>
      <c r="G247" s="125"/>
    </row>
    <row r="248" spans="1:7" ht="20.100000000000001" customHeight="1" x14ac:dyDescent="0.25">
      <c r="A248" s="27">
        <v>243</v>
      </c>
      <c r="B248" s="121"/>
      <c r="C248" s="118"/>
      <c r="D248" s="130"/>
      <c r="E248" s="130"/>
      <c r="F248" s="130"/>
      <c r="G248" s="125"/>
    </row>
    <row r="249" spans="1:7" ht="20.100000000000001" customHeight="1" x14ac:dyDescent="0.25">
      <c r="A249" s="27">
        <v>244</v>
      </c>
      <c r="B249" s="121"/>
      <c r="C249" s="118"/>
      <c r="D249" s="130"/>
      <c r="E249" s="130"/>
      <c r="F249" s="130"/>
      <c r="G249" s="125"/>
    </row>
    <row r="250" spans="1:7" ht="20.100000000000001" customHeight="1" x14ac:dyDescent="0.25">
      <c r="A250" s="27">
        <v>245</v>
      </c>
      <c r="B250" s="121"/>
      <c r="C250" s="118"/>
      <c r="D250" s="130"/>
      <c r="E250" s="130"/>
      <c r="F250" s="130"/>
      <c r="G250" s="125"/>
    </row>
    <row r="251" spans="1:7" ht="20.100000000000001" customHeight="1" x14ac:dyDescent="0.25">
      <c r="A251" s="27">
        <v>246</v>
      </c>
      <c r="B251" s="121"/>
      <c r="C251" s="118"/>
      <c r="D251" s="130"/>
      <c r="E251" s="130"/>
      <c r="F251" s="130"/>
      <c r="G251" s="125"/>
    </row>
    <row r="252" spans="1:7" ht="20.100000000000001" customHeight="1" x14ac:dyDescent="0.25">
      <c r="A252" s="27">
        <v>247</v>
      </c>
      <c r="B252" s="121"/>
      <c r="C252" s="118"/>
      <c r="D252" s="130"/>
      <c r="E252" s="130"/>
      <c r="F252" s="130"/>
      <c r="G252" s="125"/>
    </row>
    <row r="253" spans="1:7" ht="20.100000000000001" customHeight="1" x14ac:dyDescent="0.25">
      <c r="A253" s="27">
        <v>248</v>
      </c>
      <c r="B253" s="121"/>
      <c r="C253" s="118"/>
      <c r="D253" s="130"/>
      <c r="E253" s="130"/>
      <c r="F253" s="130"/>
      <c r="G253" s="125"/>
    </row>
    <row r="254" spans="1:7" ht="20.100000000000001" customHeight="1" x14ac:dyDescent="0.25">
      <c r="A254" s="27">
        <v>249</v>
      </c>
      <c r="B254" s="121"/>
      <c r="C254" s="118"/>
      <c r="D254" s="130"/>
      <c r="E254" s="130"/>
      <c r="F254" s="130"/>
      <c r="G254" s="125"/>
    </row>
    <row r="255" spans="1:7" ht="20.100000000000001" customHeight="1" x14ac:dyDescent="0.25">
      <c r="A255" s="27">
        <v>250</v>
      </c>
      <c r="B255" s="121"/>
      <c r="C255" s="118"/>
      <c r="D255" s="130"/>
      <c r="E255" s="130"/>
      <c r="F255" s="130"/>
      <c r="G255" s="125"/>
    </row>
    <row r="256" spans="1:7" ht="20.100000000000001" customHeight="1" x14ac:dyDescent="0.25">
      <c r="A256" s="27">
        <v>251</v>
      </c>
      <c r="B256" s="121"/>
      <c r="C256" s="118"/>
      <c r="D256" s="130"/>
      <c r="E256" s="130"/>
      <c r="F256" s="130"/>
      <c r="G256" s="125"/>
    </row>
    <row r="257" spans="1:7" ht="20.100000000000001" customHeight="1" x14ac:dyDescent="0.25">
      <c r="A257" s="27">
        <v>252</v>
      </c>
      <c r="B257" s="121"/>
      <c r="C257" s="118"/>
      <c r="D257" s="130"/>
      <c r="E257" s="130"/>
      <c r="F257" s="130"/>
      <c r="G257" s="125"/>
    </row>
    <row r="258" spans="1:7" ht="20.100000000000001" customHeight="1" x14ac:dyDescent="0.25">
      <c r="A258" s="27">
        <v>253</v>
      </c>
      <c r="B258" s="121"/>
      <c r="C258" s="118"/>
      <c r="D258" s="130"/>
      <c r="E258" s="130"/>
      <c r="F258" s="130"/>
      <c r="G258" s="125"/>
    </row>
    <row r="259" spans="1:7" ht="20.100000000000001" customHeight="1" x14ac:dyDescent="0.25">
      <c r="A259" s="27">
        <v>254</v>
      </c>
      <c r="B259" s="121"/>
      <c r="C259" s="118"/>
      <c r="D259" s="130"/>
      <c r="E259" s="130"/>
      <c r="F259" s="130"/>
      <c r="G259" s="125"/>
    </row>
    <row r="260" spans="1:7" ht="20.100000000000001" customHeight="1" x14ac:dyDescent="0.25">
      <c r="A260" s="27">
        <v>255</v>
      </c>
      <c r="B260" s="121"/>
      <c r="C260" s="118"/>
      <c r="D260" s="130"/>
      <c r="E260" s="130"/>
      <c r="F260" s="130"/>
      <c r="G260" s="125"/>
    </row>
    <row r="261" spans="1:7" ht="20.100000000000001" customHeight="1" x14ac:dyDescent="0.25">
      <c r="A261" s="27">
        <v>256</v>
      </c>
      <c r="B261" s="121"/>
      <c r="C261" s="118"/>
      <c r="D261" s="130"/>
      <c r="E261" s="130"/>
      <c r="F261" s="130"/>
      <c r="G261" s="125"/>
    </row>
    <row r="262" spans="1:7" ht="20.100000000000001" customHeight="1" x14ac:dyDescent="0.25">
      <c r="A262" s="27">
        <v>257</v>
      </c>
      <c r="B262" s="121"/>
      <c r="C262" s="118"/>
      <c r="D262" s="130"/>
      <c r="E262" s="130"/>
      <c r="F262" s="130"/>
      <c r="G262" s="125"/>
    </row>
    <row r="263" spans="1:7" ht="20.100000000000001" customHeight="1" x14ac:dyDescent="0.25">
      <c r="A263" s="27">
        <v>258</v>
      </c>
      <c r="B263" s="121"/>
      <c r="C263" s="118"/>
      <c r="D263" s="130"/>
      <c r="E263" s="130"/>
      <c r="F263" s="130"/>
      <c r="G263" s="125"/>
    </row>
    <row r="264" spans="1:7" ht="20.100000000000001" customHeight="1" x14ac:dyDescent="0.25">
      <c r="A264" s="27">
        <v>259</v>
      </c>
      <c r="B264" s="121"/>
      <c r="C264" s="118"/>
      <c r="D264" s="130"/>
      <c r="E264" s="130"/>
      <c r="F264" s="130"/>
      <c r="G264" s="125"/>
    </row>
    <row r="265" spans="1:7" ht="20.100000000000001" customHeight="1" x14ac:dyDescent="0.25">
      <c r="A265" s="27">
        <v>260</v>
      </c>
      <c r="B265" s="121"/>
      <c r="C265" s="118"/>
      <c r="D265" s="130"/>
      <c r="E265" s="130"/>
      <c r="F265" s="130"/>
      <c r="G265" s="125"/>
    </row>
    <row r="266" spans="1:7" ht="20.100000000000001" customHeight="1" x14ac:dyDescent="0.25">
      <c r="A266" s="27">
        <v>261</v>
      </c>
      <c r="B266" s="121"/>
      <c r="C266" s="118"/>
      <c r="D266" s="130"/>
      <c r="E266" s="130"/>
      <c r="F266" s="130"/>
      <c r="G266" s="125"/>
    </row>
    <row r="267" spans="1:7" ht="20.100000000000001" customHeight="1" x14ac:dyDescent="0.25">
      <c r="A267" s="27">
        <v>262</v>
      </c>
      <c r="B267" s="121"/>
      <c r="C267" s="118"/>
      <c r="D267" s="130"/>
      <c r="E267" s="130"/>
      <c r="F267" s="130"/>
      <c r="G267" s="125"/>
    </row>
    <row r="268" spans="1:7" ht="20.100000000000001" customHeight="1" x14ac:dyDescent="0.25">
      <c r="A268" s="27">
        <v>263</v>
      </c>
      <c r="B268" s="121"/>
      <c r="C268" s="118"/>
      <c r="D268" s="130"/>
      <c r="E268" s="130"/>
      <c r="F268" s="130"/>
      <c r="G268" s="125"/>
    </row>
    <row r="269" spans="1:7" ht="20.100000000000001" customHeight="1" x14ac:dyDescent="0.25">
      <c r="A269" s="27">
        <v>264</v>
      </c>
      <c r="B269" s="121"/>
      <c r="C269" s="118"/>
      <c r="D269" s="130"/>
      <c r="E269" s="130"/>
      <c r="F269" s="130"/>
      <c r="G269" s="125"/>
    </row>
    <row r="270" spans="1:7" ht="20.100000000000001" customHeight="1" x14ac:dyDescent="0.25">
      <c r="A270" s="27">
        <v>265</v>
      </c>
      <c r="B270" s="121"/>
      <c r="C270" s="118"/>
      <c r="D270" s="130"/>
      <c r="E270" s="130"/>
      <c r="F270" s="130"/>
      <c r="G270" s="125"/>
    </row>
    <row r="271" spans="1:7" ht="20.100000000000001" customHeight="1" x14ac:dyDescent="0.25">
      <c r="A271" s="27">
        <v>266</v>
      </c>
      <c r="B271" s="121"/>
      <c r="C271" s="118"/>
      <c r="D271" s="130"/>
      <c r="E271" s="130"/>
      <c r="F271" s="130"/>
      <c r="G271" s="125"/>
    </row>
    <row r="272" spans="1:7" ht="20.100000000000001" customHeight="1" x14ac:dyDescent="0.25">
      <c r="A272" s="27">
        <v>267</v>
      </c>
      <c r="B272" s="121"/>
      <c r="C272" s="118"/>
      <c r="D272" s="130"/>
      <c r="E272" s="130"/>
      <c r="F272" s="130"/>
      <c r="G272" s="125"/>
    </row>
    <row r="273" spans="1:7" ht="20.100000000000001" customHeight="1" x14ac:dyDescent="0.25">
      <c r="A273" s="27">
        <v>268</v>
      </c>
      <c r="B273" s="121"/>
      <c r="C273" s="118"/>
      <c r="D273" s="130"/>
      <c r="E273" s="130"/>
      <c r="F273" s="130"/>
      <c r="G273" s="125"/>
    </row>
    <row r="274" spans="1:7" ht="20.100000000000001" customHeight="1" x14ac:dyDescent="0.25">
      <c r="A274" s="27">
        <v>269</v>
      </c>
      <c r="B274" s="121"/>
      <c r="C274" s="118"/>
      <c r="D274" s="130"/>
      <c r="E274" s="130"/>
      <c r="F274" s="130"/>
      <c r="G274" s="125"/>
    </row>
    <row r="275" spans="1:7" ht="20.100000000000001" customHeight="1" x14ac:dyDescent="0.25">
      <c r="A275" s="27">
        <v>270</v>
      </c>
      <c r="B275" s="121"/>
      <c r="C275" s="118"/>
      <c r="D275" s="130"/>
      <c r="E275" s="130"/>
      <c r="F275" s="130"/>
      <c r="G275" s="125"/>
    </row>
    <row r="276" spans="1:7" ht="20.100000000000001" customHeight="1" x14ac:dyDescent="0.25">
      <c r="A276" s="27">
        <v>271</v>
      </c>
      <c r="B276" s="121"/>
      <c r="C276" s="118"/>
      <c r="D276" s="130"/>
      <c r="E276" s="130"/>
      <c r="F276" s="130"/>
      <c r="G276" s="125"/>
    </row>
    <row r="277" spans="1:7" ht="20.100000000000001" customHeight="1" x14ac:dyDescent="0.25">
      <c r="A277" s="27">
        <v>272</v>
      </c>
      <c r="B277" s="121"/>
      <c r="C277" s="118"/>
      <c r="D277" s="130"/>
      <c r="E277" s="130"/>
      <c r="F277" s="130"/>
      <c r="G277" s="125"/>
    </row>
    <row r="278" spans="1:7" ht="20.100000000000001" customHeight="1" x14ac:dyDescent="0.25">
      <c r="A278" s="27">
        <v>273</v>
      </c>
      <c r="B278" s="121"/>
      <c r="C278" s="118"/>
      <c r="D278" s="130"/>
      <c r="E278" s="130"/>
      <c r="F278" s="130"/>
      <c r="G278" s="125"/>
    </row>
    <row r="279" spans="1:7" ht="20.100000000000001" customHeight="1" x14ac:dyDescent="0.25">
      <c r="A279" s="27">
        <v>274</v>
      </c>
      <c r="B279" s="121"/>
      <c r="C279" s="118"/>
      <c r="D279" s="130"/>
      <c r="E279" s="130"/>
      <c r="F279" s="130"/>
      <c r="G279" s="125"/>
    </row>
    <row r="280" spans="1:7" ht="20.100000000000001" customHeight="1" x14ac:dyDescent="0.25">
      <c r="A280" s="27">
        <v>275</v>
      </c>
      <c r="B280" s="121"/>
      <c r="C280" s="118"/>
      <c r="D280" s="130"/>
      <c r="E280" s="130"/>
      <c r="F280" s="130"/>
      <c r="G280" s="125"/>
    </row>
    <row r="281" spans="1:7" ht="20.100000000000001" customHeight="1" x14ac:dyDescent="0.25">
      <c r="A281" s="27">
        <v>276</v>
      </c>
      <c r="B281" s="121"/>
      <c r="C281" s="118"/>
      <c r="D281" s="130"/>
      <c r="E281" s="130"/>
      <c r="F281" s="130"/>
      <c r="G281" s="125"/>
    </row>
    <row r="282" spans="1:7" ht="20.100000000000001" customHeight="1" x14ac:dyDescent="0.25">
      <c r="A282" s="27">
        <v>277</v>
      </c>
      <c r="B282" s="121"/>
      <c r="C282" s="118"/>
      <c r="D282" s="130"/>
      <c r="E282" s="130"/>
      <c r="F282" s="130"/>
      <c r="G282" s="125"/>
    </row>
    <row r="283" spans="1:7" ht="20.100000000000001" customHeight="1" x14ac:dyDescent="0.25">
      <c r="A283" s="27">
        <v>278</v>
      </c>
      <c r="B283" s="121"/>
      <c r="C283" s="118"/>
      <c r="D283" s="130"/>
      <c r="E283" s="130"/>
      <c r="F283" s="130"/>
      <c r="G283" s="125"/>
    </row>
    <row r="284" spans="1:7" ht="20.100000000000001" customHeight="1" x14ac:dyDescent="0.25">
      <c r="A284" s="27">
        <v>279</v>
      </c>
      <c r="B284" s="121"/>
      <c r="C284" s="118"/>
      <c r="D284" s="130"/>
      <c r="E284" s="130"/>
      <c r="F284" s="130"/>
      <c r="G284" s="125"/>
    </row>
    <row r="285" spans="1:7" ht="20.100000000000001" customHeight="1" x14ac:dyDescent="0.25">
      <c r="A285" s="27">
        <v>280</v>
      </c>
      <c r="B285" s="121"/>
      <c r="C285" s="118"/>
      <c r="D285" s="130"/>
      <c r="E285" s="130"/>
      <c r="F285" s="130"/>
      <c r="G285" s="125"/>
    </row>
    <row r="286" spans="1:7" ht="20.100000000000001" customHeight="1" x14ac:dyDescent="0.25">
      <c r="A286" s="27">
        <v>281</v>
      </c>
      <c r="B286" s="121"/>
      <c r="C286" s="118"/>
      <c r="D286" s="130"/>
      <c r="E286" s="130"/>
      <c r="F286" s="130"/>
      <c r="G286" s="125"/>
    </row>
    <row r="287" spans="1:7" ht="20.100000000000001" customHeight="1" x14ac:dyDescent="0.25">
      <c r="A287" s="27">
        <v>282</v>
      </c>
      <c r="B287" s="121"/>
      <c r="C287" s="118"/>
      <c r="D287" s="130"/>
      <c r="E287" s="130"/>
      <c r="F287" s="130"/>
      <c r="G287" s="125"/>
    </row>
    <row r="288" spans="1:7" ht="20.100000000000001" customHeight="1" x14ac:dyDescent="0.25">
      <c r="A288" s="27">
        <v>283</v>
      </c>
      <c r="B288" s="121"/>
      <c r="C288" s="118"/>
      <c r="D288" s="130"/>
      <c r="E288" s="130"/>
      <c r="F288" s="130"/>
      <c r="G288" s="125"/>
    </row>
    <row r="289" spans="1:7" ht="20.100000000000001" customHeight="1" x14ac:dyDescent="0.25">
      <c r="A289" s="27">
        <v>284</v>
      </c>
      <c r="B289" s="121"/>
      <c r="C289" s="118"/>
      <c r="D289" s="130"/>
      <c r="E289" s="130"/>
      <c r="F289" s="130"/>
      <c r="G289" s="125"/>
    </row>
    <row r="290" spans="1:7" ht="20.100000000000001" customHeight="1" x14ac:dyDescent="0.25">
      <c r="A290" s="27">
        <v>285</v>
      </c>
      <c r="B290" s="121"/>
      <c r="C290" s="118"/>
      <c r="D290" s="130"/>
      <c r="E290" s="130"/>
      <c r="F290" s="130"/>
      <c r="G290" s="125"/>
    </row>
    <row r="291" spans="1:7" ht="20.100000000000001" customHeight="1" x14ac:dyDescent="0.25">
      <c r="A291" s="27">
        <v>286</v>
      </c>
      <c r="B291" s="121"/>
      <c r="C291" s="118"/>
      <c r="D291" s="130"/>
      <c r="E291" s="130"/>
      <c r="F291" s="130"/>
      <c r="G291" s="125"/>
    </row>
    <row r="292" spans="1:7" ht="20.100000000000001" customHeight="1" x14ac:dyDescent="0.25">
      <c r="A292" s="27">
        <v>287</v>
      </c>
      <c r="B292" s="121"/>
      <c r="C292" s="118"/>
      <c r="D292" s="130"/>
      <c r="E292" s="130"/>
      <c r="F292" s="130"/>
      <c r="G292" s="125"/>
    </row>
    <row r="293" spans="1:7" ht="20.100000000000001" customHeight="1" x14ac:dyDescent="0.25">
      <c r="A293" s="27">
        <v>288</v>
      </c>
      <c r="B293" s="121"/>
      <c r="C293" s="118"/>
      <c r="D293" s="130"/>
      <c r="E293" s="130"/>
      <c r="F293" s="130"/>
      <c r="G293" s="125"/>
    </row>
    <row r="294" spans="1:7" ht="20.100000000000001" customHeight="1" x14ac:dyDescent="0.25">
      <c r="A294" s="27">
        <v>289</v>
      </c>
      <c r="B294" s="121"/>
      <c r="C294" s="118"/>
      <c r="D294" s="130"/>
      <c r="E294" s="130"/>
      <c r="F294" s="130"/>
      <c r="G294" s="125"/>
    </row>
    <row r="295" spans="1:7" ht="20.100000000000001" customHeight="1" x14ac:dyDescent="0.25">
      <c r="A295" s="27">
        <v>290</v>
      </c>
      <c r="B295" s="121"/>
      <c r="C295" s="118"/>
      <c r="D295" s="130"/>
      <c r="E295" s="130"/>
      <c r="F295" s="130"/>
      <c r="G295" s="125"/>
    </row>
    <row r="296" spans="1:7" ht="20.100000000000001" customHeight="1" x14ac:dyDescent="0.25">
      <c r="A296" s="27">
        <v>291</v>
      </c>
      <c r="B296" s="121"/>
      <c r="C296" s="118"/>
      <c r="D296" s="130"/>
      <c r="E296" s="130"/>
      <c r="F296" s="130"/>
      <c r="G296" s="125"/>
    </row>
    <row r="297" spans="1:7" ht="20.100000000000001" customHeight="1" x14ac:dyDescent="0.25">
      <c r="A297" s="27">
        <v>292</v>
      </c>
      <c r="B297" s="121"/>
      <c r="C297" s="118"/>
      <c r="D297" s="130"/>
      <c r="E297" s="130"/>
      <c r="F297" s="130"/>
      <c r="G297" s="125"/>
    </row>
    <row r="298" spans="1:7" ht="20.100000000000001" customHeight="1" x14ac:dyDescent="0.25">
      <c r="A298" s="27">
        <v>293</v>
      </c>
      <c r="B298" s="121"/>
      <c r="C298" s="118"/>
      <c r="D298" s="130"/>
      <c r="E298" s="130"/>
      <c r="F298" s="130"/>
      <c r="G298" s="125"/>
    </row>
    <row r="299" spans="1:7" ht="20.100000000000001" customHeight="1" x14ac:dyDescent="0.25">
      <c r="A299" s="27">
        <v>294</v>
      </c>
      <c r="B299" s="121"/>
      <c r="C299" s="118"/>
      <c r="D299" s="130"/>
      <c r="E299" s="130"/>
      <c r="F299" s="130"/>
      <c r="G299" s="125"/>
    </row>
    <row r="300" spans="1:7" ht="20.100000000000001" customHeight="1" x14ac:dyDescent="0.25">
      <c r="A300" s="27">
        <v>295</v>
      </c>
      <c r="B300" s="121"/>
      <c r="C300" s="118"/>
      <c r="D300" s="130"/>
      <c r="E300" s="130"/>
      <c r="F300" s="130"/>
      <c r="G300" s="125"/>
    </row>
    <row r="301" spans="1:7" ht="20.100000000000001" customHeight="1" x14ac:dyDescent="0.25">
      <c r="A301" s="27">
        <v>296</v>
      </c>
      <c r="B301" s="121"/>
      <c r="C301" s="118"/>
      <c r="D301" s="130"/>
      <c r="E301" s="130"/>
      <c r="F301" s="130"/>
      <c r="G301" s="125"/>
    </row>
    <row r="302" spans="1:7" ht="20.100000000000001" customHeight="1" x14ac:dyDescent="0.25">
      <c r="A302" s="27">
        <v>297</v>
      </c>
      <c r="B302" s="121"/>
      <c r="C302" s="118"/>
      <c r="D302" s="130"/>
      <c r="E302" s="130"/>
      <c r="F302" s="130"/>
      <c r="G302" s="125"/>
    </row>
    <row r="303" spans="1:7" ht="20.100000000000001" customHeight="1" x14ac:dyDescent="0.25">
      <c r="A303" s="27">
        <v>298</v>
      </c>
      <c r="B303" s="121"/>
      <c r="C303" s="118"/>
      <c r="D303" s="130"/>
      <c r="E303" s="130"/>
      <c r="F303" s="130"/>
      <c r="G303" s="125"/>
    </row>
    <row r="304" spans="1:7" ht="20.100000000000001" customHeight="1" x14ac:dyDescent="0.25">
      <c r="A304" s="27">
        <v>299</v>
      </c>
      <c r="B304" s="121"/>
      <c r="C304" s="118"/>
      <c r="D304" s="130"/>
      <c r="E304" s="130"/>
      <c r="F304" s="130"/>
      <c r="G304" s="125"/>
    </row>
    <row r="305" spans="1:7" ht="20.100000000000001" customHeight="1" x14ac:dyDescent="0.25">
      <c r="A305" s="27">
        <v>300</v>
      </c>
      <c r="B305" s="121"/>
      <c r="C305" s="118"/>
      <c r="D305" s="130"/>
      <c r="E305" s="130"/>
      <c r="F305" s="130"/>
      <c r="G305" s="125"/>
    </row>
    <row r="306" spans="1:7" ht="20.100000000000001" customHeight="1" x14ac:dyDescent="0.25">
      <c r="A306" s="27">
        <v>301</v>
      </c>
      <c r="B306" s="121"/>
      <c r="C306" s="118"/>
      <c r="D306" s="130"/>
      <c r="E306" s="130"/>
      <c r="F306" s="130"/>
      <c r="G306" s="125"/>
    </row>
    <row r="307" spans="1:7" ht="20.100000000000001" customHeight="1" x14ac:dyDescent="0.25">
      <c r="A307" s="27">
        <v>302</v>
      </c>
      <c r="B307" s="121"/>
      <c r="C307" s="118"/>
      <c r="D307" s="130"/>
      <c r="E307" s="130"/>
      <c r="F307" s="130"/>
      <c r="G307" s="125"/>
    </row>
    <row r="308" spans="1:7" ht="20.100000000000001" customHeight="1" x14ac:dyDescent="0.25">
      <c r="A308" s="27">
        <v>303</v>
      </c>
      <c r="B308" s="121"/>
      <c r="C308" s="118"/>
      <c r="D308" s="130"/>
      <c r="E308" s="130"/>
      <c r="F308" s="130"/>
      <c r="G308" s="125"/>
    </row>
    <row r="309" spans="1:7" ht="20.100000000000001" customHeight="1" x14ac:dyDescent="0.25">
      <c r="A309" s="27">
        <v>304</v>
      </c>
      <c r="B309" s="121"/>
      <c r="C309" s="118"/>
      <c r="D309" s="130"/>
      <c r="E309" s="130"/>
      <c r="F309" s="130"/>
      <c r="G309" s="125"/>
    </row>
    <row r="310" spans="1:7" ht="20.100000000000001" customHeight="1" x14ac:dyDescent="0.25">
      <c r="A310" s="27">
        <v>305</v>
      </c>
      <c r="B310" s="121"/>
      <c r="C310" s="118"/>
      <c r="D310" s="130"/>
      <c r="E310" s="130"/>
      <c r="F310" s="130"/>
      <c r="G310" s="125"/>
    </row>
    <row r="311" spans="1:7" ht="20.100000000000001" customHeight="1" x14ac:dyDescent="0.25">
      <c r="A311" s="27">
        <v>306</v>
      </c>
      <c r="B311" s="121"/>
      <c r="C311" s="118"/>
      <c r="D311" s="130"/>
      <c r="E311" s="130"/>
      <c r="F311" s="130"/>
      <c r="G311" s="125"/>
    </row>
    <row r="312" spans="1:7" ht="20.100000000000001" customHeight="1" x14ac:dyDescent="0.25">
      <c r="A312" s="27">
        <v>307</v>
      </c>
      <c r="B312" s="121"/>
      <c r="C312" s="118"/>
      <c r="D312" s="130"/>
      <c r="E312" s="130"/>
      <c r="F312" s="130"/>
      <c r="G312" s="125"/>
    </row>
    <row r="313" spans="1:7" ht="20.100000000000001" customHeight="1" x14ac:dyDescent="0.25">
      <c r="A313" s="27">
        <v>308</v>
      </c>
      <c r="B313" s="121"/>
      <c r="C313" s="118"/>
      <c r="D313" s="130"/>
      <c r="E313" s="130"/>
      <c r="F313" s="130"/>
      <c r="G313" s="125"/>
    </row>
    <row r="314" spans="1:7" ht="20.100000000000001" customHeight="1" x14ac:dyDescent="0.25">
      <c r="A314" s="27">
        <v>309</v>
      </c>
      <c r="B314" s="121"/>
      <c r="C314" s="118"/>
      <c r="D314" s="130"/>
      <c r="E314" s="130"/>
      <c r="F314" s="130"/>
      <c r="G314" s="125"/>
    </row>
    <row r="315" spans="1:7" ht="20.100000000000001" customHeight="1" x14ac:dyDescent="0.25">
      <c r="A315" s="27">
        <v>310</v>
      </c>
      <c r="B315" s="121"/>
      <c r="C315" s="118"/>
      <c r="D315" s="130"/>
      <c r="E315" s="130"/>
      <c r="F315" s="130"/>
      <c r="G315" s="125"/>
    </row>
    <row r="316" spans="1:7" ht="20.100000000000001" customHeight="1" x14ac:dyDescent="0.25">
      <c r="A316" s="27">
        <v>311</v>
      </c>
      <c r="B316" s="121"/>
      <c r="C316" s="118"/>
      <c r="D316" s="130"/>
      <c r="E316" s="130"/>
      <c r="F316" s="130"/>
      <c r="G316" s="125"/>
    </row>
    <row r="317" spans="1:7" ht="20.100000000000001" customHeight="1" x14ac:dyDescent="0.25">
      <c r="A317" s="27">
        <v>312</v>
      </c>
      <c r="B317" s="121"/>
      <c r="C317" s="118"/>
      <c r="D317" s="130"/>
      <c r="E317" s="130"/>
      <c r="F317" s="130"/>
      <c r="G317" s="125"/>
    </row>
    <row r="318" spans="1:7" ht="20.100000000000001" customHeight="1" x14ac:dyDescent="0.25">
      <c r="A318" s="27">
        <v>313</v>
      </c>
      <c r="B318" s="121"/>
      <c r="C318" s="118"/>
      <c r="D318" s="130"/>
      <c r="E318" s="130"/>
      <c r="F318" s="130"/>
      <c r="G318" s="125"/>
    </row>
    <row r="319" spans="1:7" ht="20.100000000000001" customHeight="1" x14ac:dyDescent="0.25">
      <c r="A319" s="27">
        <v>314</v>
      </c>
      <c r="B319" s="121"/>
      <c r="C319" s="118"/>
      <c r="D319" s="130"/>
      <c r="E319" s="130"/>
      <c r="F319" s="130"/>
      <c r="G319" s="125"/>
    </row>
    <row r="320" spans="1:7" ht="20.100000000000001" customHeight="1" x14ac:dyDescent="0.25">
      <c r="A320" s="27">
        <v>315</v>
      </c>
      <c r="B320" s="121"/>
      <c r="C320" s="118"/>
      <c r="D320" s="130"/>
      <c r="E320" s="130"/>
      <c r="F320" s="130"/>
      <c r="G320" s="125"/>
    </row>
    <row r="321" spans="1:7" ht="20.100000000000001" customHeight="1" x14ac:dyDescent="0.25">
      <c r="A321" s="27">
        <v>316</v>
      </c>
      <c r="B321" s="121"/>
      <c r="C321" s="118"/>
      <c r="D321" s="130"/>
      <c r="E321" s="130"/>
      <c r="F321" s="130"/>
      <c r="G321" s="125"/>
    </row>
    <row r="322" spans="1:7" ht="20.100000000000001" customHeight="1" x14ac:dyDescent="0.25">
      <c r="A322" s="27">
        <v>317</v>
      </c>
      <c r="B322" s="121"/>
      <c r="C322" s="118"/>
      <c r="D322" s="130"/>
      <c r="E322" s="130"/>
      <c r="F322" s="130"/>
      <c r="G322" s="125"/>
    </row>
    <row r="323" spans="1:7" ht="20.100000000000001" customHeight="1" x14ac:dyDescent="0.25">
      <c r="A323" s="27">
        <v>318</v>
      </c>
      <c r="B323" s="121"/>
      <c r="C323" s="118"/>
      <c r="D323" s="130"/>
      <c r="E323" s="130"/>
      <c r="F323" s="130"/>
      <c r="G323" s="125"/>
    </row>
    <row r="324" spans="1:7" ht="20.100000000000001" customHeight="1" x14ac:dyDescent="0.25">
      <c r="A324" s="27">
        <v>319</v>
      </c>
      <c r="B324" s="121"/>
      <c r="C324" s="118"/>
      <c r="D324" s="130"/>
      <c r="E324" s="130"/>
      <c r="F324" s="130"/>
      <c r="G324" s="125"/>
    </row>
    <row r="325" spans="1:7" ht="20.100000000000001" customHeight="1" x14ac:dyDescent="0.25">
      <c r="A325" s="27">
        <v>320</v>
      </c>
      <c r="B325" s="121"/>
      <c r="C325" s="118"/>
      <c r="D325" s="130"/>
      <c r="E325" s="130"/>
      <c r="F325" s="130"/>
      <c r="G325" s="125"/>
    </row>
    <row r="326" spans="1:7" ht="20.100000000000001" customHeight="1" x14ac:dyDescent="0.25">
      <c r="A326" s="27">
        <v>321</v>
      </c>
      <c r="B326" s="121"/>
      <c r="C326" s="118"/>
      <c r="D326" s="130"/>
      <c r="E326" s="130"/>
      <c r="F326" s="130"/>
      <c r="G326" s="125"/>
    </row>
    <row r="327" spans="1:7" ht="20.100000000000001" customHeight="1" x14ac:dyDescent="0.25">
      <c r="A327" s="27">
        <v>322</v>
      </c>
      <c r="B327" s="121"/>
      <c r="C327" s="118"/>
      <c r="D327" s="130"/>
      <c r="E327" s="130"/>
      <c r="F327" s="130"/>
      <c r="G327" s="125"/>
    </row>
    <row r="328" spans="1:7" ht="20.100000000000001" customHeight="1" x14ac:dyDescent="0.25">
      <c r="A328" s="27">
        <v>323</v>
      </c>
      <c r="B328" s="121"/>
      <c r="C328" s="118"/>
      <c r="D328" s="130"/>
      <c r="E328" s="130"/>
      <c r="F328" s="130"/>
      <c r="G328" s="125"/>
    </row>
    <row r="329" spans="1:7" ht="20.100000000000001" customHeight="1" x14ac:dyDescent="0.25">
      <c r="A329" s="27">
        <v>324</v>
      </c>
      <c r="B329" s="121"/>
      <c r="C329" s="118"/>
      <c r="D329" s="130"/>
      <c r="E329" s="130"/>
      <c r="F329" s="130"/>
      <c r="G329" s="125"/>
    </row>
    <row r="330" spans="1:7" ht="20.100000000000001" customHeight="1" x14ac:dyDescent="0.25">
      <c r="A330" s="27">
        <v>325</v>
      </c>
      <c r="B330" s="121"/>
      <c r="C330" s="118"/>
      <c r="D330" s="130"/>
      <c r="E330" s="130"/>
      <c r="F330" s="130"/>
      <c r="G330" s="125"/>
    </row>
    <row r="331" spans="1:7" ht="20.100000000000001" customHeight="1" x14ac:dyDescent="0.25">
      <c r="A331" s="27">
        <v>326</v>
      </c>
      <c r="B331" s="121"/>
      <c r="C331" s="118"/>
      <c r="D331" s="130"/>
      <c r="E331" s="130"/>
      <c r="F331" s="130"/>
      <c r="G331" s="125"/>
    </row>
    <row r="332" spans="1:7" ht="20.100000000000001" customHeight="1" x14ac:dyDescent="0.25">
      <c r="A332" s="27">
        <v>327</v>
      </c>
      <c r="B332" s="121"/>
      <c r="C332" s="118"/>
      <c r="D332" s="130"/>
      <c r="E332" s="130"/>
      <c r="F332" s="130"/>
      <c r="G332" s="125"/>
    </row>
    <row r="333" spans="1:7" ht="20.100000000000001" customHeight="1" x14ac:dyDescent="0.25">
      <c r="A333" s="27">
        <v>328</v>
      </c>
      <c r="B333" s="121"/>
      <c r="C333" s="118"/>
      <c r="D333" s="130"/>
      <c r="E333" s="130"/>
      <c r="F333" s="130"/>
      <c r="G333" s="125"/>
    </row>
    <row r="334" spans="1:7" ht="20.100000000000001" customHeight="1" x14ac:dyDescent="0.25">
      <c r="A334" s="27">
        <v>329</v>
      </c>
      <c r="B334" s="121"/>
      <c r="C334" s="118"/>
      <c r="D334" s="130"/>
      <c r="E334" s="130"/>
      <c r="F334" s="130"/>
      <c r="G334" s="125"/>
    </row>
    <row r="335" spans="1:7" ht="20.100000000000001" customHeight="1" x14ac:dyDescent="0.25">
      <c r="A335" s="27">
        <v>330</v>
      </c>
      <c r="B335" s="121"/>
      <c r="C335" s="118"/>
      <c r="D335" s="130"/>
      <c r="E335" s="130"/>
      <c r="F335" s="130"/>
      <c r="G335" s="125"/>
    </row>
    <row r="336" spans="1:7" ht="20.100000000000001" customHeight="1" x14ac:dyDescent="0.25">
      <c r="A336" s="27">
        <v>331</v>
      </c>
      <c r="B336" s="121"/>
      <c r="C336" s="118"/>
      <c r="D336" s="130"/>
      <c r="E336" s="130"/>
      <c r="F336" s="130"/>
      <c r="G336" s="125"/>
    </row>
    <row r="337" spans="1:7" ht="20.100000000000001" customHeight="1" x14ac:dyDescent="0.25">
      <c r="A337" s="27">
        <v>332</v>
      </c>
      <c r="B337" s="121"/>
      <c r="C337" s="118"/>
      <c r="D337" s="130"/>
      <c r="E337" s="130"/>
      <c r="F337" s="130"/>
      <c r="G337" s="125"/>
    </row>
    <row r="338" spans="1:7" ht="20.100000000000001" customHeight="1" x14ac:dyDescent="0.25">
      <c r="A338" s="27">
        <v>333</v>
      </c>
      <c r="B338" s="121"/>
      <c r="C338" s="118"/>
      <c r="D338" s="130"/>
      <c r="E338" s="130"/>
      <c r="F338" s="130"/>
      <c r="G338" s="125"/>
    </row>
    <row r="339" spans="1:7" ht="20.100000000000001" customHeight="1" x14ac:dyDescent="0.25">
      <c r="A339" s="27">
        <v>334</v>
      </c>
      <c r="B339" s="121"/>
      <c r="C339" s="118"/>
      <c r="D339" s="130"/>
      <c r="E339" s="130"/>
      <c r="F339" s="130"/>
      <c r="G339" s="125"/>
    </row>
    <row r="340" spans="1:7" ht="20.100000000000001" customHeight="1" x14ac:dyDescent="0.25">
      <c r="A340" s="27">
        <v>335</v>
      </c>
      <c r="B340" s="121"/>
      <c r="C340" s="118"/>
      <c r="D340" s="130"/>
      <c r="E340" s="130"/>
      <c r="F340" s="130"/>
      <c r="G340" s="125"/>
    </row>
    <row r="341" spans="1:7" ht="20.100000000000001" customHeight="1" x14ac:dyDescent="0.25">
      <c r="A341" s="27">
        <v>336</v>
      </c>
      <c r="B341" s="121"/>
      <c r="C341" s="118"/>
      <c r="D341" s="130"/>
      <c r="E341" s="130"/>
      <c r="F341" s="130"/>
      <c r="G341" s="125"/>
    </row>
    <row r="342" spans="1:7" ht="20.100000000000001" customHeight="1" x14ac:dyDescent="0.25">
      <c r="A342" s="27">
        <v>337</v>
      </c>
      <c r="B342" s="121"/>
      <c r="C342" s="118"/>
      <c r="D342" s="130"/>
      <c r="E342" s="130"/>
      <c r="F342" s="130"/>
      <c r="G342" s="125"/>
    </row>
    <row r="343" spans="1:7" ht="20.100000000000001" customHeight="1" x14ac:dyDescent="0.25">
      <c r="A343" s="27">
        <v>338</v>
      </c>
      <c r="B343" s="121"/>
      <c r="C343" s="118"/>
      <c r="D343" s="130"/>
      <c r="E343" s="130"/>
      <c r="F343" s="130"/>
      <c r="G343" s="125"/>
    </row>
    <row r="344" spans="1:7" ht="20.100000000000001" customHeight="1" x14ac:dyDescent="0.25">
      <c r="A344" s="27">
        <v>339</v>
      </c>
      <c r="B344" s="121"/>
      <c r="C344" s="118"/>
      <c r="D344" s="130"/>
      <c r="E344" s="130"/>
      <c r="F344" s="130"/>
      <c r="G344" s="125"/>
    </row>
    <row r="345" spans="1:7" ht="20.100000000000001" customHeight="1" x14ac:dyDescent="0.25">
      <c r="A345" s="27">
        <v>340</v>
      </c>
      <c r="B345" s="121"/>
      <c r="C345" s="118"/>
      <c r="D345" s="130"/>
      <c r="E345" s="130"/>
      <c r="F345" s="130"/>
      <c r="G345" s="125"/>
    </row>
    <row r="346" spans="1:7" ht="20.100000000000001" customHeight="1" x14ac:dyDescent="0.25">
      <c r="A346" s="27">
        <v>341</v>
      </c>
      <c r="B346" s="121"/>
      <c r="C346" s="118"/>
      <c r="D346" s="130"/>
      <c r="E346" s="130"/>
      <c r="F346" s="130"/>
      <c r="G346" s="125"/>
    </row>
    <row r="347" spans="1:7" ht="20.100000000000001" customHeight="1" x14ac:dyDescent="0.25">
      <c r="A347" s="27">
        <v>342</v>
      </c>
      <c r="B347" s="121"/>
      <c r="C347" s="118"/>
      <c r="D347" s="130"/>
      <c r="E347" s="130"/>
      <c r="F347" s="130"/>
      <c r="G347" s="125"/>
    </row>
    <row r="348" spans="1:7" ht="20.100000000000001" customHeight="1" x14ac:dyDescent="0.25">
      <c r="A348" s="27">
        <v>343</v>
      </c>
      <c r="B348" s="121"/>
      <c r="C348" s="118"/>
      <c r="D348" s="130"/>
      <c r="E348" s="130"/>
      <c r="F348" s="130"/>
      <c r="G348" s="125"/>
    </row>
    <row r="349" spans="1:7" ht="20.100000000000001" customHeight="1" x14ac:dyDescent="0.25">
      <c r="A349" s="27">
        <v>344</v>
      </c>
      <c r="B349" s="121"/>
      <c r="C349" s="118"/>
      <c r="D349" s="130"/>
      <c r="E349" s="130"/>
      <c r="F349" s="130"/>
      <c r="G349" s="125"/>
    </row>
    <row r="350" spans="1:7" ht="20.100000000000001" customHeight="1" x14ac:dyDescent="0.25">
      <c r="A350" s="27">
        <v>345</v>
      </c>
      <c r="B350" s="121"/>
      <c r="C350" s="118"/>
      <c r="D350" s="130"/>
      <c r="E350" s="130"/>
      <c r="F350" s="130"/>
      <c r="G350" s="125"/>
    </row>
    <row r="351" spans="1:7" ht="20.100000000000001" customHeight="1" x14ac:dyDescent="0.25">
      <c r="A351" s="27">
        <v>346</v>
      </c>
      <c r="B351" s="121"/>
      <c r="C351" s="118"/>
      <c r="D351" s="130"/>
      <c r="E351" s="130"/>
      <c r="F351" s="130"/>
      <c r="G351" s="125"/>
    </row>
    <row r="352" spans="1:7" ht="20.100000000000001" customHeight="1" x14ac:dyDescent="0.25">
      <c r="A352" s="27">
        <v>347</v>
      </c>
      <c r="B352" s="121"/>
      <c r="C352" s="118"/>
      <c r="D352" s="130"/>
      <c r="E352" s="130"/>
      <c r="F352" s="130"/>
      <c r="G352" s="125"/>
    </row>
    <row r="353" spans="1:7" ht="20.100000000000001" customHeight="1" x14ac:dyDescent="0.25">
      <c r="A353" s="27">
        <v>348</v>
      </c>
      <c r="B353" s="121"/>
      <c r="C353" s="118"/>
      <c r="D353" s="130"/>
      <c r="E353" s="130"/>
      <c r="F353" s="130"/>
      <c r="G353" s="125"/>
    </row>
    <row r="354" spans="1:7" ht="20.100000000000001" customHeight="1" x14ac:dyDescent="0.25">
      <c r="A354" s="27">
        <v>349</v>
      </c>
      <c r="B354" s="121"/>
      <c r="C354" s="118"/>
      <c r="D354" s="130"/>
      <c r="E354" s="130"/>
      <c r="F354" s="130"/>
      <c r="G354" s="125"/>
    </row>
    <row r="355" spans="1:7" ht="20.100000000000001" customHeight="1" x14ac:dyDescent="0.25">
      <c r="A355" s="27">
        <v>350</v>
      </c>
      <c r="B355" s="121"/>
      <c r="C355" s="118"/>
      <c r="D355" s="130"/>
      <c r="E355" s="130"/>
      <c r="F355" s="130"/>
      <c r="G355" s="125"/>
    </row>
    <row r="356" spans="1:7" ht="20.100000000000001" customHeight="1" x14ac:dyDescent="0.25">
      <c r="A356" s="27">
        <v>351</v>
      </c>
      <c r="B356" s="121"/>
      <c r="C356" s="118"/>
      <c r="D356" s="130"/>
      <c r="E356" s="130"/>
      <c r="F356" s="130"/>
      <c r="G356" s="125"/>
    </row>
    <row r="357" spans="1:7" ht="20.100000000000001" customHeight="1" x14ac:dyDescent="0.25">
      <c r="A357" s="27">
        <v>352</v>
      </c>
      <c r="B357" s="121"/>
      <c r="C357" s="118"/>
      <c r="D357" s="130"/>
      <c r="E357" s="130"/>
      <c r="F357" s="130"/>
      <c r="G357" s="125"/>
    </row>
    <row r="358" spans="1:7" ht="20.100000000000001" customHeight="1" x14ac:dyDescent="0.25">
      <c r="A358" s="27">
        <v>353</v>
      </c>
      <c r="B358" s="121"/>
      <c r="C358" s="118"/>
      <c r="D358" s="130"/>
      <c r="E358" s="130"/>
      <c r="F358" s="130"/>
      <c r="G358" s="125"/>
    </row>
    <row r="359" spans="1:7" ht="20.100000000000001" customHeight="1" x14ac:dyDescent="0.25">
      <c r="A359" s="27">
        <v>354</v>
      </c>
      <c r="B359" s="121"/>
      <c r="C359" s="118"/>
      <c r="D359" s="130"/>
      <c r="E359" s="130"/>
      <c r="F359" s="130"/>
      <c r="G359" s="125"/>
    </row>
    <row r="360" spans="1:7" ht="20.100000000000001" customHeight="1" x14ac:dyDescent="0.25">
      <c r="A360" s="27">
        <v>355</v>
      </c>
      <c r="B360" s="121"/>
      <c r="C360" s="118"/>
      <c r="D360" s="130"/>
      <c r="E360" s="130"/>
      <c r="F360" s="130"/>
      <c r="G360" s="125"/>
    </row>
    <row r="361" spans="1:7" ht="20.100000000000001" customHeight="1" x14ac:dyDescent="0.25">
      <c r="A361" s="27">
        <v>356</v>
      </c>
      <c r="B361" s="121"/>
      <c r="C361" s="118"/>
      <c r="D361" s="130"/>
      <c r="E361" s="130"/>
      <c r="F361" s="130"/>
      <c r="G361" s="125"/>
    </row>
    <row r="362" spans="1:7" ht="20.100000000000001" customHeight="1" x14ac:dyDescent="0.25">
      <c r="A362" s="27">
        <v>357</v>
      </c>
      <c r="B362" s="121"/>
      <c r="C362" s="118"/>
      <c r="D362" s="130"/>
      <c r="E362" s="130"/>
      <c r="F362" s="130"/>
      <c r="G362" s="125"/>
    </row>
    <row r="363" spans="1:7" ht="20.100000000000001" customHeight="1" x14ac:dyDescent="0.25">
      <c r="A363" s="27">
        <v>358</v>
      </c>
      <c r="B363" s="121"/>
      <c r="C363" s="118"/>
      <c r="D363" s="130"/>
      <c r="E363" s="130"/>
      <c r="F363" s="130"/>
      <c r="G363" s="125"/>
    </row>
    <row r="364" spans="1:7" ht="20.100000000000001" customHeight="1" x14ac:dyDescent="0.25">
      <c r="A364" s="27">
        <v>359</v>
      </c>
      <c r="B364" s="121"/>
      <c r="C364" s="118"/>
      <c r="D364" s="130"/>
      <c r="E364" s="130"/>
      <c r="F364" s="130"/>
      <c r="G364" s="125"/>
    </row>
    <row r="365" spans="1:7" ht="20.100000000000001" customHeight="1" x14ac:dyDescent="0.25">
      <c r="A365" s="27">
        <v>360</v>
      </c>
      <c r="B365" s="121"/>
      <c r="C365" s="118"/>
      <c r="D365" s="130"/>
      <c r="E365" s="130"/>
      <c r="F365" s="130"/>
      <c r="G365" s="125"/>
    </row>
    <row r="366" spans="1:7" ht="20.100000000000001" customHeight="1" x14ac:dyDescent="0.25">
      <c r="A366" s="27">
        <v>361</v>
      </c>
      <c r="B366" s="121"/>
      <c r="C366" s="118"/>
      <c r="D366" s="130"/>
      <c r="E366" s="130"/>
      <c r="F366" s="130"/>
      <c r="G366" s="125"/>
    </row>
    <row r="367" spans="1:7" ht="20.100000000000001" customHeight="1" x14ac:dyDescent="0.25">
      <c r="A367" s="27">
        <v>362</v>
      </c>
      <c r="B367" s="121"/>
      <c r="C367" s="118"/>
      <c r="D367" s="130"/>
      <c r="E367" s="130"/>
      <c r="F367" s="130"/>
      <c r="G367" s="125"/>
    </row>
    <row r="368" spans="1:7" ht="20.100000000000001" customHeight="1" x14ac:dyDescent="0.25">
      <c r="A368" s="27">
        <v>363</v>
      </c>
      <c r="B368" s="121"/>
      <c r="C368" s="118"/>
      <c r="D368" s="130"/>
      <c r="E368" s="130"/>
      <c r="F368" s="130"/>
      <c r="G368" s="125"/>
    </row>
    <row r="369" spans="1:7" ht="20.100000000000001" customHeight="1" x14ac:dyDescent="0.25">
      <c r="A369" s="27">
        <v>364</v>
      </c>
      <c r="B369" s="121"/>
      <c r="C369" s="118"/>
      <c r="D369" s="130"/>
      <c r="E369" s="130"/>
      <c r="F369" s="130"/>
      <c r="G369" s="125"/>
    </row>
    <row r="370" spans="1:7" ht="20.100000000000001" customHeight="1" x14ac:dyDescent="0.25">
      <c r="A370" s="27">
        <v>365</v>
      </c>
      <c r="B370" s="121"/>
      <c r="C370" s="118"/>
      <c r="D370" s="130"/>
      <c r="E370" s="130"/>
      <c r="F370" s="130"/>
      <c r="G370" s="125"/>
    </row>
    <row r="371" spans="1:7" ht="20.100000000000001" customHeight="1" x14ac:dyDescent="0.25">
      <c r="A371" s="27">
        <v>366</v>
      </c>
      <c r="B371" s="121"/>
      <c r="C371" s="118"/>
      <c r="D371" s="130"/>
      <c r="E371" s="130"/>
      <c r="F371" s="130"/>
      <c r="G371" s="125"/>
    </row>
    <row r="372" spans="1:7" ht="20.100000000000001" customHeight="1" x14ac:dyDescent="0.25">
      <c r="A372" s="27">
        <v>367</v>
      </c>
      <c r="B372" s="121"/>
      <c r="C372" s="118"/>
      <c r="D372" s="130"/>
      <c r="E372" s="130"/>
      <c r="F372" s="130"/>
      <c r="G372" s="125"/>
    </row>
    <row r="373" spans="1:7" ht="20.100000000000001" customHeight="1" x14ac:dyDescent="0.25">
      <c r="A373" s="27">
        <v>368</v>
      </c>
      <c r="B373" s="121"/>
      <c r="C373" s="118"/>
      <c r="D373" s="130"/>
      <c r="E373" s="130"/>
      <c r="F373" s="130"/>
      <c r="G373" s="125"/>
    </row>
    <row r="374" spans="1:7" ht="20.100000000000001" customHeight="1" x14ac:dyDescent="0.25">
      <c r="A374" s="27">
        <v>369</v>
      </c>
      <c r="B374" s="121"/>
      <c r="C374" s="118"/>
      <c r="D374" s="130"/>
      <c r="E374" s="130"/>
      <c r="F374" s="130"/>
      <c r="G374" s="125"/>
    </row>
    <row r="375" spans="1:7" ht="20.100000000000001" customHeight="1" x14ac:dyDescent="0.25">
      <c r="A375" s="27">
        <v>370</v>
      </c>
      <c r="B375" s="121"/>
      <c r="C375" s="118"/>
      <c r="D375" s="130"/>
      <c r="E375" s="130"/>
      <c r="F375" s="130"/>
      <c r="G375" s="125"/>
    </row>
    <row r="376" spans="1:7" ht="20.100000000000001" customHeight="1" x14ac:dyDescent="0.25">
      <c r="A376" s="27">
        <v>371</v>
      </c>
      <c r="B376" s="121"/>
      <c r="C376" s="118"/>
      <c r="D376" s="130"/>
      <c r="E376" s="130"/>
      <c r="F376" s="130"/>
      <c r="G376" s="125"/>
    </row>
    <row r="377" spans="1:7" ht="20.100000000000001" customHeight="1" x14ac:dyDescent="0.25">
      <c r="A377" s="27">
        <v>372</v>
      </c>
      <c r="B377" s="121"/>
      <c r="C377" s="118"/>
      <c r="D377" s="130"/>
      <c r="E377" s="130"/>
      <c r="F377" s="130"/>
      <c r="G377" s="125"/>
    </row>
    <row r="378" spans="1:7" ht="20.100000000000001" customHeight="1" x14ac:dyDescent="0.25">
      <c r="A378" s="27">
        <v>373</v>
      </c>
      <c r="B378" s="121"/>
      <c r="C378" s="118"/>
      <c r="D378" s="130"/>
      <c r="E378" s="130"/>
      <c r="F378" s="130"/>
      <c r="G378" s="125"/>
    </row>
    <row r="379" spans="1:7" ht="20.100000000000001" customHeight="1" x14ac:dyDescent="0.25">
      <c r="A379" s="27">
        <v>374</v>
      </c>
      <c r="B379" s="121"/>
      <c r="C379" s="118"/>
      <c r="D379" s="130"/>
      <c r="E379" s="130"/>
      <c r="F379" s="130"/>
      <c r="G379" s="125"/>
    </row>
    <row r="380" spans="1:7" ht="20.100000000000001" customHeight="1" x14ac:dyDescent="0.25">
      <c r="A380" s="27">
        <v>375</v>
      </c>
      <c r="B380" s="121"/>
      <c r="C380" s="118"/>
      <c r="D380" s="130"/>
      <c r="E380" s="130"/>
      <c r="F380" s="130"/>
      <c r="G380" s="125"/>
    </row>
    <row r="381" spans="1:7" ht="20.100000000000001" customHeight="1" x14ac:dyDescent="0.25">
      <c r="A381" s="27">
        <v>376</v>
      </c>
      <c r="B381" s="121"/>
      <c r="C381" s="118"/>
      <c r="D381" s="130"/>
      <c r="E381" s="130"/>
      <c r="F381" s="130"/>
      <c r="G381" s="125"/>
    </row>
    <row r="382" spans="1:7" ht="20.100000000000001" customHeight="1" x14ac:dyDescent="0.25">
      <c r="A382" s="27">
        <v>377</v>
      </c>
      <c r="B382" s="121"/>
      <c r="C382" s="118"/>
      <c r="D382" s="130"/>
      <c r="E382" s="130"/>
      <c r="F382" s="130"/>
      <c r="G382" s="125"/>
    </row>
    <row r="383" spans="1:7" ht="20.100000000000001" customHeight="1" x14ac:dyDescent="0.25">
      <c r="A383" s="27">
        <v>378</v>
      </c>
      <c r="B383" s="121"/>
      <c r="C383" s="118"/>
      <c r="D383" s="130"/>
      <c r="E383" s="130"/>
      <c r="F383" s="130"/>
      <c r="G383" s="125"/>
    </row>
    <row r="384" spans="1:7" ht="20.100000000000001" customHeight="1" x14ac:dyDescent="0.25">
      <c r="A384" s="27">
        <v>379</v>
      </c>
      <c r="B384" s="121"/>
      <c r="C384" s="118"/>
      <c r="D384" s="130"/>
      <c r="E384" s="130"/>
      <c r="F384" s="130"/>
      <c r="G384" s="125"/>
    </row>
    <row r="385" spans="1:7" ht="20.100000000000001" customHeight="1" x14ac:dyDescent="0.25">
      <c r="A385" s="27">
        <v>380</v>
      </c>
      <c r="B385" s="121"/>
      <c r="C385" s="118"/>
      <c r="D385" s="130"/>
      <c r="E385" s="130"/>
      <c r="F385" s="130"/>
      <c r="G385" s="125"/>
    </row>
    <row r="386" spans="1:7" ht="20.100000000000001" customHeight="1" x14ac:dyDescent="0.25">
      <c r="A386" s="27">
        <v>381</v>
      </c>
      <c r="B386" s="121"/>
      <c r="C386" s="118"/>
      <c r="D386" s="130"/>
      <c r="E386" s="130"/>
      <c r="F386" s="130"/>
      <c r="G386" s="125"/>
    </row>
    <row r="387" spans="1:7" ht="20.100000000000001" customHeight="1" x14ac:dyDescent="0.25">
      <c r="A387" s="27">
        <v>382</v>
      </c>
      <c r="B387" s="121"/>
      <c r="C387" s="118"/>
      <c r="D387" s="130"/>
      <c r="E387" s="130"/>
      <c r="F387" s="130"/>
      <c r="G387" s="125"/>
    </row>
    <row r="388" spans="1:7" ht="20.100000000000001" customHeight="1" x14ac:dyDescent="0.25">
      <c r="A388" s="27">
        <v>383</v>
      </c>
      <c r="B388" s="121"/>
      <c r="C388" s="118"/>
      <c r="D388" s="130"/>
      <c r="E388" s="130"/>
      <c r="F388" s="130"/>
      <c r="G388" s="125"/>
    </row>
    <row r="389" spans="1:7" ht="20.100000000000001" customHeight="1" x14ac:dyDescent="0.25">
      <c r="A389" s="27">
        <v>384</v>
      </c>
      <c r="B389" s="121"/>
      <c r="C389" s="118"/>
      <c r="D389" s="130"/>
      <c r="E389" s="130"/>
      <c r="F389" s="130"/>
      <c r="G389" s="125"/>
    </row>
    <row r="390" spans="1:7" ht="20.100000000000001" customHeight="1" x14ac:dyDescent="0.25">
      <c r="A390" s="27">
        <v>385</v>
      </c>
      <c r="B390" s="121"/>
      <c r="C390" s="118"/>
      <c r="D390" s="130"/>
      <c r="E390" s="130"/>
      <c r="F390" s="130"/>
      <c r="G390" s="125"/>
    </row>
    <row r="391" spans="1:7" ht="20.100000000000001" customHeight="1" x14ac:dyDescent="0.25">
      <c r="A391" s="27">
        <v>386</v>
      </c>
      <c r="B391" s="121"/>
      <c r="C391" s="118"/>
      <c r="D391" s="130"/>
      <c r="E391" s="130"/>
      <c r="F391" s="130"/>
      <c r="G391" s="125"/>
    </row>
    <row r="392" spans="1:7" ht="20.100000000000001" customHeight="1" x14ac:dyDescent="0.25">
      <c r="A392" s="27">
        <v>387</v>
      </c>
      <c r="B392" s="121"/>
      <c r="C392" s="118"/>
      <c r="D392" s="130"/>
      <c r="E392" s="130"/>
      <c r="F392" s="130"/>
      <c r="G392" s="125"/>
    </row>
    <row r="393" spans="1:7" ht="20.100000000000001" customHeight="1" x14ac:dyDescent="0.25">
      <c r="A393" s="27">
        <v>388</v>
      </c>
      <c r="B393" s="121"/>
      <c r="C393" s="118"/>
      <c r="D393" s="130"/>
      <c r="E393" s="130"/>
      <c r="F393" s="130"/>
      <c r="G393" s="125"/>
    </row>
    <row r="394" spans="1:7" ht="20.100000000000001" customHeight="1" x14ac:dyDescent="0.25">
      <c r="A394" s="27">
        <v>389</v>
      </c>
      <c r="B394" s="121"/>
      <c r="C394" s="118"/>
      <c r="D394" s="130"/>
      <c r="E394" s="130"/>
      <c r="F394" s="130"/>
      <c r="G394" s="125"/>
    </row>
    <row r="395" spans="1:7" ht="20.100000000000001" customHeight="1" x14ac:dyDescent="0.25">
      <c r="A395" s="27">
        <v>390</v>
      </c>
      <c r="B395" s="121"/>
      <c r="C395" s="118"/>
      <c r="D395" s="130"/>
      <c r="E395" s="130"/>
      <c r="F395" s="130"/>
      <c r="G395" s="125"/>
    </row>
    <row r="396" spans="1:7" ht="20.100000000000001" customHeight="1" x14ac:dyDescent="0.25">
      <c r="A396" s="27">
        <v>391</v>
      </c>
      <c r="B396" s="121"/>
      <c r="C396" s="118"/>
      <c r="D396" s="130"/>
      <c r="E396" s="130"/>
      <c r="F396" s="130"/>
      <c r="G396" s="125"/>
    </row>
    <row r="397" spans="1:7" ht="20.100000000000001" customHeight="1" x14ac:dyDescent="0.25">
      <c r="A397" s="27">
        <v>392</v>
      </c>
      <c r="B397" s="121"/>
      <c r="C397" s="118"/>
      <c r="D397" s="130"/>
      <c r="E397" s="130"/>
      <c r="F397" s="130"/>
      <c r="G397" s="125"/>
    </row>
    <row r="398" spans="1:7" ht="20.100000000000001" customHeight="1" x14ac:dyDescent="0.25">
      <c r="A398" s="27">
        <v>393</v>
      </c>
      <c r="B398" s="121"/>
      <c r="C398" s="118"/>
      <c r="D398" s="130"/>
      <c r="E398" s="130"/>
      <c r="F398" s="130"/>
      <c r="G398" s="125"/>
    </row>
    <row r="399" spans="1:7" ht="20.100000000000001" customHeight="1" x14ac:dyDescent="0.25">
      <c r="A399" s="27">
        <v>394</v>
      </c>
      <c r="B399" s="121"/>
      <c r="C399" s="118"/>
      <c r="D399" s="130"/>
      <c r="E399" s="130"/>
      <c r="F399" s="130"/>
      <c r="G399" s="125"/>
    </row>
    <row r="400" spans="1:7" ht="20.100000000000001" customHeight="1" x14ac:dyDescent="0.25">
      <c r="A400" s="27">
        <v>395</v>
      </c>
      <c r="B400" s="121"/>
      <c r="C400" s="118"/>
      <c r="D400" s="130"/>
      <c r="E400" s="130"/>
      <c r="F400" s="130"/>
      <c r="G400" s="125"/>
    </row>
    <row r="401" spans="1:7" ht="20.100000000000001" customHeight="1" x14ac:dyDescent="0.25">
      <c r="A401" s="27">
        <v>396</v>
      </c>
      <c r="B401" s="121"/>
      <c r="C401" s="118"/>
      <c r="D401" s="130"/>
      <c r="E401" s="130"/>
      <c r="F401" s="130"/>
      <c r="G401" s="125"/>
    </row>
    <row r="402" spans="1:7" ht="20.100000000000001" customHeight="1" x14ac:dyDescent="0.25">
      <c r="A402" s="27">
        <v>397</v>
      </c>
      <c r="B402" s="121"/>
      <c r="C402" s="118"/>
      <c r="D402" s="130"/>
      <c r="E402" s="130"/>
      <c r="F402" s="130"/>
      <c r="G402" s="125"/>
    </row>
    <row r="403" spans="1:7" ht="20.100000000000001" customHeight="1" x14ac:dyDescent="0.25">
      <c r="A403" s="27">
        <v>398</v>
      </c>
      <c r="B403" s="121"/>
      <c r="C403" s="118"/>
      <c r="D403" s="130"/>
      <c r="E403" s="130"/>
      <c r="F403" s="130"/>
      <c r="G403" s="125"/>
    </row>
    <row r="404" spans="1:7" ht="20.100000000000001" customHeight="1" x14ac:dyDescent="0.25">
      <c r="A404" s="27">
        <v>399</v>
      </c>
      <c r="B404" s="121"/>
      <c r="C404" s="118"/>
      <c r="D404" s="130"/>
      <c r="E404" s="130"/>
      <c r="F404" s="130"/>
      <c r="G404" s="125"/>
    </row>
    <row r="405" spans="1:7" ht="20.100000000000001" customHeight="1" x14ac:dyDescent="0.25">
      <c r="A405" s="27">
        <v>400</v>
      </c>
      <c r="B405" s="121"/>
      <c r="C405" s="118"/>
      <c r="D405" s="130"/>
      <c r="E405" s="130"/>
      <c r="F405" s="130"/>
      <c r="G405" s="125"/>
    </row>
    <row r="406" spans="1:7" ht="20.100000000000001" customHeight="1" x14ac:dyDescent="0.25">
      <c r="A406" s="27">
        <v>401</v>
      </c>
      <c r="B406" s="121"/>
      <c r="C406" s="118"/>
      <c r="D406" s="130"/>
      <c r="E406" s="130"/>
      <c r="F406" s="130"/>
      <c r="G406" s="125"/>
    </row>
    <row r="407" spans="1:7" ht="20.100000000000001" customHeight="1" x14ac:dyDescent="0.25">
      <c r="A407" s="27">
        <v>402</v>
      </c>
      <c r="B407" s="121"/>
      <c r="C407" s="118"/>
      <c r="D407" s="130"/>
      <c r="E407" s="130"/>
      <c r="F407" s="130"/>
      <c r="G407" s="125"/>
    </row>
    <row r="408" spans="1:7" ht="20.100000000000001" customHeight="1" x14ac:dyDescent="0.25">
      <c r="A408" s="27">
        <v>403</v>
      </c>
      <c r="B408" s="121"/>
      <c r="C408" s="118"/>
      <c r="D408" s="130"/>
      <c r="E408" s="130"/>
      <c r="F408" s="130"/>
      <c r="G408" s="125"/>
    </row>
    <row r="409" spans="1:7" ht="20.100000000000001" customHeight="1" x14ac:dyDescent="0.25">
      <c r="A409" s="27">
        <v>404</v>
      </c>
      <c r="B409" s="121"/>
      <c r="C409" s="118"/>
      <c r="D409" s="130"/>
      <c r="E409" s="130"/>
      <c r="F409" s="130"/>
      <c r="G409" s="125"/>
    </row>
    <row r="410" spans="1:7" ht="20.100000000000001" customHeight="1" x14ac:dyDescent="0.25">
      <c r="A410" s="27">
        <v>405</v>
      </c>
      <c r="B410" s="121"/>
      <c r="C410" s="118"/>
      <c r="D410" s="130"/>
      <c r="E410" s="130"/>
      <c r="F410" s="130"/>
      <c r="G410" s="125"/>
    </row>
    <row r="411" spans="1:7" ht="20.100000000000001" customHeight="1" x14ac:dyDescent="0.25">
      <c r="A411" s="27">
        <v>406</v>
      </c>
      <c r="B411" s="121"/>
      <c r="C411" s="118"/>
      <c r="D411" s="130"/>
      <c r="E411" s="130"/>
      <c r="F411" s="130"/>
      <c r="G411" s="125"/>
    </row>
    <row r="412" spans="1:7" ht="20.100000000000001" customHeight="1" x14ac:dyDescent="0.25">
      <c r="A412" s="27">
        <v>407</v>
      </c>
      <c r="B412" s="121"/>
      <c r="C412" s="118"/>
      <c r="D412" s="130"/>
      <c r="E412" s="130"/>
      <c r="F412" s="130"/>
      <c r="G412" s="125"/>
    </row>
    <row r="413" spans="1:7" ht="20.100000000000001" customHeight="1" x14ac:dyDescent="0.25">
      <c r="A413" s="27">
        <v>408</v>
      </c>
      <c r="B413" s="121"/>
      <c r="C413" s="118"/>
      <c r="D413" s="130"/>
      <c r="E413" s="130"/>
      <c r="F413" s="130"/>
      <c r="G413" s="125"/>
    </row>
    <row r="414" spans="1:7" ht="20.100000000000001" customHeight="1" x14ac:dyDescent="0.25">
      <c r="A414" s="27">
        <v>409</v>
      </c>
      <c r="B414" s="121"/>
      <c r="C414" s="118"/>
      <c r="D414" s="130"/>
      <c r="E414" s="130"/>
      <c r="F414" s="130"/>
      <c r="G414" s="125"/>
    </row>
    <row r="415" spans="1:7" ht="20.100000000000001" customHeight="1" x14ac:dyDescent="0.25">
      <c r="A415" s="27">
        <v>410</v>
      </c>
      <c r="B415" s="121"/>
      <c r="C415" s="118"/>
      <c r="D415" s="130"/>
      <c r="E415" s="130"/>
      <c r="F415" s="130"/>
      <c r="G415" s="125"/>
    </row>
    <row r="416" spans="1:7" ht="20.100000000000001" customHeight="1" x14ac:dyDescent="0.25">
      <c r="A416" s="27">
        <v>411</v>
      </c>
      <c r="B416" s="121"/>
      <c r="C416" s="118"/>
      <c r="D416" s="130"/>
      <c r="E416" s="130"/>
      <c r="F416" s="130"/>
      <c r="G416" s="125"/>
    </row>
    <row r="417" spans="1:7" ht="20.100000000000001" customHeight="1" x14ac:dyDescent="0.25">
      <c r="A417" s="27">
        <v>412</v>
      </c>
      <c r="B417" s="121"/>
      <c r="C417" s="118"/>
      <c r="D417" s="130"/>
      <c r="E417" s="130"/>
      <c r="F417" s="130"/>
      <c r="G417" s="125"/>
    </row>
    <row r="418" spans="1:7" ht="20.100000000000001" customHeight="1" x14ac:dyDescent="0.25">
      <c r="A418" s="27">
        <v>413</v>
      </c>
      <c r="B418" s="121"/>
      <c r="C418" s="118"/>
      <c r="D418" s="130"/>
      <c r="E418" s="130"/>
      <c r="F418" s="130"/>
      <c r="G418" s="125"/>
    </row>
    <row r="419" spans="1:7" ht="20.100000000000001" customHeight="1" x14ac:dyDescent="0.25">
      <c r="A419" s="27">
        <v>414</v>
      </c>
      <c r="B419" s="121"/>
      <c r="C419" s="118"/>
      <c r="D419" s="130"/>
      <c r="E419" s="130"/>
      <c r="F419" s="130"/>
      <c r="G419" s="125"/>
    </row>
    <row r="420" spans="1:7" ht="20.100000000000001" customHeight="1" x14ac:dyDescent="0.25">
      <c r="A420" s="27">
        <v>415</v>
      </c>
      <c r="B420" s="121"/>
      <c r="C420" s="118"/>
      <c r="D420" s="130"/>
      <c r="E420" s="130"/>
      <c r="F420" s="130"/>
      <c r="G420" s="125"/>
    </row>
    <row r="421" spans="1:7" ht="20.100000000000001" customHeight="1" x14ac:dyDescent="0.25">
      <c r="A421" s="27">
        <v>416</v>
      </c>
      <c r="B421" s="121"/>
      <c r="C421" s="118"/>
      <c r="D421" s="130"/>
      <c r="E421" s="130"/>
      <c r="F421" s="130"/>
      <c r="G421" s="125"/>
    </row>
    <row r="422" spans="1:7" ht="20.100000000000001" customHeight="1" x14ac:dyDescent="0.25">
      <c r="A422" s="27">
        <v>417</v>
      </c>
      <c r="B422" s="121"/>
      <c r="C422" s="118"/>
      <c r="D422" s="130"/>
      <c r="E422" s="130"/>
      <c r="F422" s="130"/>
      <c r="G422" s="125"/>
    </row>
    <row r="423" spans="1:7" ht="20.100000000000001" customHeight="1" x14ac:dyDescent="0.25">
      <c r="A423" s="27">
        <v>418</v>
      </c>
      <c r="B423" s="121"/>
      <c r="C423" s="118"/>
      <c r="D423" s="130"/>
      <c r="E423" s="130"/>
      <c r="F423" s="130"/>
      <c r="G423" s="125"/>
    </row>
    <row r="424" spans="1:7" ht="20.100000000000001" customHeight="1" x14ac:dyDescent="0.25">
      <c r="A424" s="27">
        <v>419</v>
      </c>
      <c r="B424" s="121"/>
      <c r="C424" s="118"/>
      <c r="D424" s="130"/>
      <c r="E424" s="130"/>
      <c r="F424" s="130"/>
      <c r="G424" s="125"/>
    </row>
    <row r="425" spans="1:7" ht="20.100000000000001" customHeight="1" x14ac:dyDescent="0.25">
      <c r="A425" s="27">
        <v>420</v>
      </c>
      <c r="B425" s="121"/>
      <c r="C425" s="118"/>
      <c r="D425" s="130"/>
      <c r="E425" s="130"/>
      <c r="F425" s="130"/>
      <c r="G425" s="125"/>
    </row>
    <row r="426" spans="1:7" ht="20.100000000000001" customHeight="1" x14ac:dyDescent="0.25">
      <c r="A426" s="27">
        <v>421</v>
      </c>
      <c r="B426" s="121"/>
      <c r="C426" s="118"/>
      <c r="D426" s="130"/>
      <c r="E426" s="130"/>
      <c r="F426" s="130"/>
      <c r="G426" s="125"/>
    </row>
    <row r="427" spans="1:7" ht="20.100000000000001" customHeight="1" x14ac:dyDescent="0.25">
      <c r="A427" s="27">
        <v>422</v>
      </c>
      <c r="B427" s="121"/>
      <c r="C427" s="118"/>
      <c r="D427" s="130"/>
      <c r="E427" s="130"/>
      <c r="F427" s="130"/>
      <c r="G427" s="125"/>
    </row>
    <row r="428" spans="1:7" ht="20.100000000000001" customHeight="1" x14ac:dyDescent="0.25">
      <c r="A428" s="27">
        <v>423</v>
      </c>
      <c r="B428" s="121"/>
      <c r="C428" s="118"/>
      <c r="D428" s="130"/>
      <c r="E428" s="130"/>
      <c r="F428" s="130"/>
      <c r="G428" s="125"/>
    </row>
    <row r="429" spans="1:7" ht="20.100000000000001" customHeight="1" x14ac:dyDescent="0.25">
      <c r="A429" s="27">
        <v>424</v>
      </c>
      <c r="B429" s="121"/>
      <c r="C429" s="118"/>
      <c r="D429" s="130"/>
      <c r="E429" s="130"/>
      <c r="F429" s="130"/>
      <c r="G429" s="125"/>
    </row>
    <row r="430" spans="1:7" ht="20.100000000000001" customHeight="1" x14ac:dyDescent="0.25">
      <c r="A430" s="27">
        <v>425</v>
      </c>
      <c r="B430" s="121"/>
      <c r="C430" s="118"/>
      <c r="D430" s="130"/>
      <c r="E430" s="130"/>
      <c r="F430" s="130"/>
      <c r="G430" s="125"/>
    </row>
    <row r="431" spans="1:7" ht="20.100000000000001" customHeight="1" x14ac:dyDescent="0.25">
      <c r="A431" s="27">
        <v>426</v>
      </c>
      <c r="B431" s="121"/>
      <c r="C431" s="118"/>
      <c r="D431" s="130"/>
      <c r="E431" s="130"/>
      <c r="F431" s="130"/>
      <c r="G431" s="125"/>
    </row>
    <row r="432" spans="1:7" ht="20.100000000000001" customHeight="1" x14ac:dyDescent="0.25">
      <c r="A432" s="27">
        <v>427</v>
      </c>
      <c r="B432" s="121"/>
      <c r="C432" s="118"/>
      <c r="D432" s="130"/>
      <c r="E432" s="130"/>
      <c r="F432" s="130"/>
      <c r="G432" s="125"/>
    </row>
    <row r="433" spans="1:7" ht="20.100000000000001" customHeight="1" x14ac:dyDescent="0.25">
      <c r="A433" s="27">
        <v>428</v>
      </c>
      <c r="B433" s="121"/>
      <c r="C433" s="118"/>
      <c r="D433" s="130"/>
      <c r="E433" s="130"/>
      <c r="F433" s="130"/>
      <c r="G433" s="125"/>
    </row>
    <row r="434" spans="1:7" ht="20.100000000000001" customHeight="1" x14ac:dyDescent="0.25">
      <c r="A434" s="27">
        <v>429</v>
      </c>
      <c r="B434" s="121"/>
      <c r="C434" s="118"/>
      <c r="D434" s="130"/>
      <c r="E434" s="130"/>
      <c r="F434" s="130"/>
      <c r="G434" s="125"/>
    </row>
    <row r="435" spans="1:7" ht="20.100000000000001" customHeight="1" x14ac:dyDescent="0.25">
      <c r="A435" s="27">
        <v>430</v>
      </c>
      <c r="B435" s="121"/>
      <c r="C435" s="118"/>
      <c r="D435" s="130"/>
      <c r="E435" s="130"/>
      <c r="F435" s="130"/>
      <c r="G435" s="125"/>
    </row>
    <row r="436" spans="1:7" ht="20.100000000000001" customHeight="1" x14ac:dyDescent="0.25">
      <c r="A436" s="27">
        <v>431</v>
      </c>
      <c r="B436" s="121"/>
      <c r="C436" s="118"/>
      <c r="D436" s="130"/>
      <c r="E436" s="130"/>
      <c r="F436" s="130"/>
      <c r="G436" s="125"/>
    </row>
    <row r="437" spans="1:7" ht="20.100000000000001" customHeight="1" x14ac:dyDescent="0.25">
      <c r="A437" s="27">
        <v>432</v>
      </c>
      <c r="B437" s="121"/>
      <c r="C437" s="118"/>
      <c r="D437" s="130"/>
      <c r="E437" s="130"/>
      <c r="F437" s="130"/>
      <c r="G437" s="125"/>
    </row>
    <row r="438" spans="1:7" ht="20.100000000000001" customHeight="1" x14ac:dyDescent="0.25">
      <c r="A438" s="27">
        <v>433</v>
      </c>
      <c r="B438" s="121"/>
      <c r="C438" s="118"/>
      <c r="D438" s="130"/>
      <c r="E438" s="130"/>
      <c r="F438" s="130"/>
      <c r="G438" s="125"/>
    </row>
    <row r="439" spans="1:7" ht="20.100000000000001" customHeight="1" x14ac:dyDescent="0.25">
      <c r="A439" s="27">
        <v>434</v>
      </c>
      <c r="B439" s="121"/>
      <c r="C439" s="118"/>
      <c r="D439" s="130"/>
      <c r="E439" s="130"/>
      <c r="F439" s="130"/>
      <c r="G439" s="125"/>
    </row>
    <row r="440" spans="1:7" ht="20.100000000000001" customHeight="1" x14ac:dyDescent="0.25">
      <c r="A440" s="27">
        <v>435</v>
      </c>
      <c r="B440" s="121"/>
      <c r="C440" s="118"/>
      <c r="D440" s="130"/>
      <c r="E440" s="130"/>
      <c r="F440" s="130"/>
      <c r="G440" s="125"/>
    </row>
    <row r="441" spans="1:7" ht="20.100000000000001" customHeight="1" x14ac:dyDescent="0.25">
      <c r="A441" s="27">
        <v>436</v>
      </c>
      <c r="B441" s="121"/>
      <c r="C441" s="118"/>
      <c r="D441" s="130"/>
      <c r="E441" s="130"/>
      <c r="F441" s="130"/>
      <c r="G441" s="125"/>
    </row>
    <row r="442" spans="1:7" ht="20.100000000000001" customHeight="1" x14ac:dyDescent="0.25">
      <c r="A442" s="27">
        <v>437</v>
      </c>
      <c r="B442" s="121"/>
      <c r="C442" s="118"/>
      <c r="D442" s="130"/>
      <c r="E442" s="130"/>
      <c r="F442" s="130"/>
      <c r="G442" s="125"/>
    </row>
    <row r="443" spans="1:7" ht="20.100000000000001" customHeight="1" x14ac:dyDescent="0.25">
      <c r="A443" s="27">
        <v>438</v>
      </c>
      <c r="B443" s="121"/>
      <c r="C443" s="118"/>
      <c r="D443" s="130"/>
      <c r="E443" s="130"/>
      <c r="F443" s="130"/>
      <c r="G443" s="125"/>
    </row>
    <row r="444" spans="1:7" ht="20.100000000000001" customHeight="1" x14ac:dyDescent="0.25">
      <c r="A444" s="27">
        <v>439</v>
      </c>
      <c r="B444" s="121"/>
      <c r="C444" s="118"/>
      <c r="D444" s="130"/>
      <c r="E444" s="130"/>
      <c r="F444" s="130"/>
      <c r="G444" s="125"/>
    </row>
    <row r="445" spans="1:7" ht="20.100000000000001" customHeight="1" x14ac:dyDescent="0.25">
      <c r="A445" s="27">
        <v>440</v>
      </c>
      <c r="B445" s="121"/>
      <c r="C445" s="118"/>
      <c r="D445" s="130"/>
      <c r="E445" s="130"/>
      <c r="F445" s="130"/>
      <c r="G445" s="125"/>
    </row>
    <row r="446" spans="1:7" ht="20.100000000000001" customHeight="1" x14ac:dyDescent="0.25">
      <c r="A446" s="27">
        <v>441</v>
      </c>
      <c r="B446" s="121"/>
      <c r="C446" s="118"/>
      <c r="D446" s="130"/>
      <c r="E446" s="130"/>
      <c r="F446" s="130"/>
      <c r="G446" s="125"/>
    </row>
    <row r="447" spans="1:7" ht="20.100000000000001" customHeight="1" x14ac:dyDescent="0.25">
      <c r="A447" s="27">
        <v>442</v>
      </c>
      <c r="B447" s="121"/>
      <c r="C447" s="118"/>
      <c r="D447" s="130"/>
      <c r="E447" s="130"/>
      <c r="F447" s="130"/>
      <c r="G447" s="125"/>
    </row>
    <row r="448" spans="1:7" ht="20.100000000000001" customHeight="1" x14ac:dyDescent="0.25">
      <c r="A448" s="27">
        <v>443</v>
      </c>
      <c r="B448" s="121"/>
      <c r="C448" s="118"/>
      <c r="D448" s="130"/>
      <c r="E448" s="130"/>
      <c r="F448" s="130"/>
      <c r="G448" s="125"/>
    </row>
    <row r="449" spans="1:7" ht="20.100000000000001" customHeight="1" x14ac:dyDescent="0.25">
      <c r="A449" s="27">
        <v>444</v>
      </c>
      <c r="B449" s="121"/>
      <c r="C449" s="118"/>
      <c r="D449" s="130"/>
      <c r="E449" s="130"/>
      <c r="F449" s="130"/>
      <c r="G449" s="125"/>
    </row>
    <row r="450" spans="1:7" ht="20.100000000000001" customHeight="1" x14ac:dyDescent="0.25">
      <c r="A450" s="27">
        <v>445</v>
      </c>
      <c r="B450" s="121"/>
      <c r="C450" s="118"/>
      <c r="D450" s="130"/>
      <c r="E450" s="130"/>
      <c r="F450" s="130"/>
      <c r="G450" s="125"/>
    </row>
    <row r="451" spans="1:7" ht="20.100000000000001" customHeight="1" x14ac:dyDescent="0.25">
      <c r="A451" s="27">
        <v>446</v>
      </c>
      <c r="B451" s="121"/>
      <c r="C451" s="118"/>
      <c r="D451" s="130"/>
      <c r="E451" s="130"/>
      <c r="F451" s="130"/>
      <c r="G451" s="125"/>
    </row>
    <row r="452" spans="1:7" ht="20.100000000000001" customHeight="1" x14ac:dyDescent="0.25">
      <c r="A452" s="27">
        <v>447</v>
      </c>
      <c r="B452" s="121"/>
      <c r="C452" s="118"/>
      <c r="D452" s="130"/>
      <c r="E452" s="130"/>
      <c r="F452" s="130"/>
      <c r="G452" s="125"/>
    </row>
    <row r="453" spans="1:7" ht="20.100000000000001" customHeight="1" x14ac:dyDescent="0.25">
      <c r="A453" s="27">
        <v>448</v>
      </c>
      <c r="B453" s="121"/>
      <c r="C453" s="118"/>
      <c r="D453" s="130"/>
      <c r="E453" s="130"/>
      <c r="F453" s="130"/>
      <c r="G453" s="125"/>
    </row>
    <row r="454" spans="1:7" ht="20.100000000000001" customHeight="1" x14ac:dyDescent="0.25">
      <c r="A454" s="27">
        <v>449</v>
      </c>
      <c r="B454" s="121"/>
      <c r="C454" s="118"/>
      <c r="D454" s="130"/>
      <c r="E454" s="130"/>
      <c r="F454" s="130"/>
      <c r="G454" s="125"/>
    </row>
    <row r="455" spans="1:7" ht="20.100000000000001" customHeight="1" x14ac:dyDescent="0.25">
      <c r="A455" s="27">
        <v>450</v>
      </c>
      <c r="B455" s="121"/>
      <c r="C455" s="118"/>
      <c r="D455" s="130"/>
      <c r="E455" s="130"/>
      <c r="F455" s="130"/>
      <c r="G455" s="125"/>
    </row>
    <row r="456" spans="1:7" ht="20.100000000000001" customHeight="1" x14ac:dyDescent="0.25">
      <c r="A456" s="27">
        <v>451</v>
      </c>
      <c r="B456" s="121"/>
      <c r="C456" s="118"/>
      <c r="D456" s="130"/>
      <c r="E456" s="130"/>
      <c r="F456" s="130"/>
      <c r="G456" s="125"/>
    </row>
    <row r="457" spans="1:7" ht="20.100000000000001" customHeight="1" x14ac:dyDescent="0.25">
      <c r="A457" s="27">
        <v>452</v>
      </c>
      <c r="B457" s="121"/>
      <c r="C457" s="118"/>
      <c r="D457" s="130"/>
      <c r="E457" s="130"/>
      <c r="F457" s="130"/>
      <c r="G457" s="125"/>
    </row>
    <row r="458" spans="1:7" ht="20.100000000000001" customHeight="1" x14ac:dyDescent="0.25">
      <c r="A458" s="27">
        <v>453</v>
      </c>
      <c r="B458" s="121"/>
      <c r="C458" s="118"/>
      <c r="D458" s="130"/>
      <c r="E458" s="130"/>
      <c r="F458" s="130"/>
      <c r="G458" s="125"/>
    </row>
    <row r="459" spans="1:7" ht="20.100000000000001" customHeight="1" x14ac:dyDescent="0.25">
      <c r="A459" s="27">
        <v>454</v>
      </c>
      <c r="B459" s="121"/>
      <c r="C459" s="118"/>
      <c r="D459" s="130"/>
      <c r="E459" s="130"/>
      <c r="F459" s="130"/>
      <c r="G459" s="125"/>
    </row>
    <row r="460" spans="1:7" ht="20.100000000000001" customHeight="1" x14ac:dyDescent="0.25">
      <c r="A460" s="27">
        <v>455</v>
      </c>
      <c r="B460" s="121"/>
      <c r="C460" s="118"/>
      <c r="D460" s="130"/>
      <c r="E460" s="130"/>
      <c r="F460" s="130"/>
      <c r="G460" s="125"/>
    </row>
    <row r="461" spans="1:7" ht="20.100000000000001" customHeight="1" x14ac:dyDescent="0.25">
      <c r="A461" s="27">
        <v>456</v>
      </c>
      <c r="B461" s="121"/>
      <c r="C461" s="118"/>
      <c r="D461" s="130"/>
      <c r="E461" s="130"/>
      <c r="F461" s="130"/>
      <c r="G461" s="125"/>
    </row>
    <row r="462" spans="1:7" ht="20.100000000000001" customHeight="1" x14ac:dyDescent="0.25">
      <c r="A462" s="27">
        <v>457</v>
      </c>
      <c r="B462" s="121"/>
      <c r="C462" s="118"/>
      <c r="D462" s="130"/>
      <c r="E462" s="130"/>
      <c r="F462" s="130"/>
      <c r="G462" s="125"/>
    </row>
    <row r="463" spans="1:7" ht="20.100000000000001" customHeight="1" x14ac:dyDescent="0.25">
      <c r="A463" s="27">
        <v>458</v>
      </c>
      <c r="B463" s="121"/>
      <c r="C463" s="118"/>
      <c r="D463" s="130"/>
      <c r="E463" s="130"/>
      <c r="F463" s="130"/>
      <c r="G463" s="125"/>
    </row>
    <row r="464" spans="1:7" ht="20.100000000000001" customHeight="1" x14ac:dyDescent="0.25">
      <c r="A464" s="27">
        <v>459</v>
      </c>
      <c r="B464" s="121"/>
      <c r="C464" s="118"/>
      <c r="D464" s="130"/>
      <c r="E464" s="130"/>
      <c r="F464" s="130"/>
      <c r="G464" s="125"/>
    </row>
    <row r="465" spans="1:7" ht="20.100000000000001" customHeight="1" x14ac:dyDescent="0.25">
      <c r="A465" s="27">
        <v>460</v>
      </c>
      <c r="B465" s="121"/>
      <c r="C465" s="118"/>
      <c r="D465" s="130"/>
      <c r="E465" s="130"/>
      <c r="F465" s="130"/>
      <c r="G465" s="125"/>
    </row>
    <row r="466" spans="1:7" ht="20.100000000000001" customHeight="1" x14ac:dyDescent="0.25">
      <c r="A466" s="27">
        <v>461</v>
      </c>
      <c r="B466" s="121"/>
      <c r="C466" s="118"/>
      <c r="D466" s="130"/>
      <c r="E466" s="130"/>
      <c r="F466" s="130"/>
      <c r="G466" s="125"/>
    </row>
    <row r="467" spans="1:7" ht="20.100000000000001" customHeight="1" x14ac:dyDescent="0.25">
      <c r="A467" s="27">
        <v>462</v>
      </c>
      <c r="B467" s="121"/>
      <c r="C467" s="118"/>
      <c r="D467" s="130"/>
      <c r="E467" s="130"/>
      <c r="F467" s="130"/>
      <c r="G467" s="125"/>
    </row>
    <row r="468" spans="1:7" ht="20.100000000000001" customHeight="1" x14ac:dyDescent="0.25">
      <c r="A468" s="27">
        <v>463</v>
      </c>
      <c r="B468" s="121"/>
      <c r="C468" s="118"/>
      <c r="D468" s="130"/>
      <c r="E468" s="130"/>
      <c r="F468" s="130"/>
      <c r="G468" s="125"/>
    </row>
    <row r="469" spans="1:7" ht="20.100000000000001" customHeight="1" x14ac:dyDescent="0.25">
      <c r="A469" s="27">
        <v>464</v>
      </c>
      <c r="B469" s="121"/>
      <c r="C469" s="118"/>
      <c r="D469" s="130"/>
      <c r="E469" s="130"/>
      <c r="F469" s="130"/>
      <c r="G469" s="125"/>
    </row>
    <row r="470" spans="1:7" ht="20.100000000000001" customHeight="1" x14ac:dyDescent="0.25">
      <c r="A470" s="27">
        <v>465</v>
      </c>
      <c r="B470" s="121"/>
      <c r="C470" s="118"/>
      <c r="D470" s="130"/>
      <c r="E470" s="130"/>
      <c r="F470" s="130"/>
      <c r="G470" s="125"/>
    </row>
    <row r="471" spans="1:7" ht="20.100000000000001" customHeight="1" x14ac:dyDescent="0.25">
      <c r="A471" s="27">
        <v>466</v>
      </c>
      <c r="B471" s="121"/>
      <c r="C471" s="118"/>
      <c r="D471" s="130"/>
      <c r="E471" s="130"/>
      <c r="F471" s="130"/>
      <c r="G471" s="125"/>
    </row>
    <row r="472" spans="1:7" ht="20.100000000000001" customHeight="1" x14ac:dyDescent="0.25">
      <c r="A472" s="27">
        <v>467</v>
      </c>
      <c r="B472" s="121"/>
      <c r="C472" s="118"/>
      <c r="D472" s="130"/>
      <c r="E472" s="130"/>
      <c r="F472" s="130"/>
      <c r="G472" s="125"/>
    </row>
    <row r="473" spans="1:7" ht="20.100000000000001" customHeight="1" x14ac:dyDescent="0.25">
      <c r="A473" s="27">
        <v>468</v>
      </c>
      <c r="B473" s="121"/>
      <c r="C473" s="118"/>
      <c r="D473" s="130"/>
      <c r="E473" s="130"/>
      <c r="F473" s="130"/>
      <c r="G473" s="125"/>
    </row>
    <row r="474" spans="1:7" ht="20.100000000000001" customHeight="1" x14ac:dyDescent="0.25">
      <c r="A474" s="27">
        <v>469</v>
      </c>
      <c r="B474" s="121"/>
      <c r="C474" s="118"/>
      <c r="D474" s="130"/>
      <c r="E474" s="130"/>
      <c r="F474" s="130"/>
      <c r="G474" s="125"/>
    </row>
    <row r="475" spans="1:7" ht="20.100000000000001" customHeight="1" x14ac:dyDescent="0.25">
      <c r="A475" s="27">
        <v>470</v>
      </c>
      <c r="B475" s="121"/>
      <c r="C475" s="118"/>
      <c r="D475" s="130"/>
      <c r="E475" s="130"/>
      <c r="F475" s="130"/>
      <c r="G475" s="125"/>
    </row>
    <row r="476" spans="1:7" ht="20.100000000000001" customHeight="1" x14ac:dyDescent="0.25">
      <c r="A476" s="27">
        <v>471</v>
      </c>
      <c r="B476" s="121"/>
      <c r="C476" s="118"/>
      <c r="D476" s="130"/>
      <c r="E476" s="130"/>
      <c r="F476" s="130"/>
      <c r="G476" s="125"/>
    </row>
    <row r="477" spans="1:7" ht="20.100000000000001" customHeight="1" x14ac:dyDescent="0.25">
      <c r="A477" s="27">
        <v>472</v>
      </c>
      <c r="B477" s="121"/>
      <c r="C477" s="118"/>
      <c r="D477" s="130"/>
      <c r="E477" s="130"/>
      <c r="F477" s="130"/>
      <c r="G477" s="125"/>
    </row>
    <row r="478" spans="1:7" ht="20.100000000000001" customHeight="1" x14ac:dyDescent="0.25">
      <c r="A478" s="27">
        <v>473</v>
      </c>
      <c r="B478" s="121"/>
      <c r="C478" s="118"/>
      <c r="D478" s="130"/>
      <c r="E478" s="130"/>
      <c r="F478" s="130"/>
      <c r="G478" s="125"/>
    </row>
    <row r="479" spans="1:7" ht="20.100000000000001" customHeight="1" x14ac:dyDescent="0.25">
      <c r="A479" s="27">
        <v>474</v>
      </c>
      <c r="B479" s="121"/>
      <c r="C479" s="118"/>
      <c r="D479" s="130"/>
      <c r="E479" s="130"/>
      <c r="F479" s="130"/>
      <c r="G479" s="125"/>
    </row>
    <row r="480" spans="1:7" ht="20.100000000000001" customHeight="1" x14ac:dyDescent="0.25">
      <c r="A480" s="27">
        <v>475</v>
      </c>
      <c r="B480" s="121"/>
      <c r="C480" s="118"/>
      <c r="D480" s="130"/>
      <c r="E480" s="130"/>
      <c r="F480" s="130"/>
      <c r="G480" s="125"/>
    </row>
    <row r="481" spans="1:7" ht="20.100000000000001" customHeight="1" x14ac:dyDescent="0.25">
      <c r="A481" s="27">
        <v>476</v>
      </c>
      <c r="B481" s="121"/>
      <c r="C481" s="118"/>
      <c r="D481" s="130"/>
      <c r="E481" s="130"/>
      <c r="F481" s="130"/>
      <c r="G481" s="125"/>
    </row>
    <row r="482" spans="1:7" ht="20.100000000000001" customHeight="1" x14ac:dyDescent="0.25">
      <c r="A482" s="27">
        <v>477</v>
      </c>
      <c r="B482" s="121"/>
      <c r="C482" s="118"/>
      <c r="D482" s="130"/>
      <c r="E482" s="130"/>
      <c r="F482" s="130"/>
      <c r="G482" s="125"/>
    </row>
    <row r="483" spans="1:7" ht="20.100000000000001" customHeight="1" x14ac:dyDescent="0.25">
      <c r="A483" s="27">
        <v>478</v>
      </c>
      <c r="B483" s="121"/>
      <c r="C483" s="118"/>
      <c r="D483" s="130"/>
      <c r="E483" s="130"/>
      <c r="F483" s="130"/>
      <c r="G483" s="125"/>
    </row>
    <row r="484" spans="1:7" ht="20.100000000000001" customHeight="1" x14ac:dyDescent="0.25">
      <c r="A484" s="27">
        <v>479</v>
      </c>
      <c r="B484" s="121"/>
      <c r="C484" s="118"/>
      <c r="D484" s="130"/>
      <c r="E484" s="130"/>
      <c r="F484" s="130"/>
      <c r="G484" s="125"/>
    </row>
    <row r="485" spans="1:7" ht="20.100000000000001" customHeight="1" x14ac:dyDescent="0.25">
      <c r="A485" s="27">
        <v>480</v>
      </c>
      <c r="B485" s="121"/>
      <c r="C485" s="118"/>
      <c r="D485" s="130"/>
      <c r="E485" s="130"/>
      <c r="F485" s="130"/>
      <c r="G485" s="125"/>
    </row>
    <row r="486" spans="1:7" ht="20.100000000000001" customHeight="1" x14ac:dyDescent="0.25">
      <c r="A486" s="27">
        <v>481</v>
      </c>
      <c r="B486" s="121"/>
      <c r="C486" s="118"/>
      <c r="D486" s="130"/>
      <c r="E486" s="130"/>
      <c r="F486" s="130"/>
      <c r="G486" s="125"/>
    </row>
    <row r="487" spans="1:7" ht="20.100000000000001" customHeight="1" x14ac:dyDescent="0.25">
      <c r="A487" s="27">
        <v>482</v>
      </c>
      <c r="B487" s="121"/>
      <c r="C487" s="118"/>
      <c r="D487" s="130"/>
      <c r="E487" s="130"/>
      <c r="F487" s="130"/>
      <c r="G487" s="125"/>
    </row>
    <row r="488" spans="1:7" ht="20.100000000000001" customHeight="1" x14ac:dyDescent="0.25">
      <c r="A488" s="27">
        <v>483</v>
      </c>
      <c r="B488" s="121"/>
      <c r="C488" s="118"/>
      <c r="D488" s="130"/>
      <c r="E488" s="130"/>
      <c r="F488" s="130"/>
      <c r="G488" s="125"/>
    </row>
    <row r="489" spans="1:7" ht="20.100000000000001" customHeight="1" x14ac:dyDescent="0.25">
      <c r="A489" s="27">
        <v>484</v>
      </c>
      <c r="B489" s="121"/>
      <c r="C489" s="118"/>
      <c r="D489" s="130"/>
      <c r="E489" s="130"/>
      <c r="F489" s="130"/>
      <c r="G489" s="125"/>
    </row>
    <row r="490" spans="1:7" ht="20.100000000000001" customHeight="1" x14ac:dyDescent="0.25">
      <c r="A490" s="27">
        <v>485</v>
      </c>
      <c r="B490" s="121"/>
      <c r="C490" s="118"/>
      <c r="D490" s="130"/>
      <c r="E490" s="130"/>
      <c r="F490" s="130"/>
      <c r="G490" s="125"/>
    </row>
    <row r="491" spans="1:7" ht="20.100000000000001" customHeight="1" x14ac:dyDescent="0.25">
      <c r="A491" s="27">
        <v>486</v>
      </c>
      <c r="B491" s="121"/>
      <c r="C491" s="118"/>
      <c r="D491" s="130"/>
      <c r="E491" s="130"/>
      <c r="F491" s="130"/>
      <c r="G491" s="125"/>
    </row>
    <row r="492" spans="1:7" ht="20.100000000000001" customHeight="1" x14ac:dyDescent="0.25">
      <c r="A492" s="27">
        <v>487</v>
      </c>
      <c r="B492" s="121"/>
      <c r="C492" s="118"/>
      <c r="D492" s="130"/>
      <c r="E492" s="130"/>
      <c r="F492" s="130"/>
      <c r="G492" s="125"/>
    </row>
    <row r="493" spans="1:7" ht="20.100000000000001" customHeight="1" x14ac:dyDescent="0.25">
      <c r="A493" s="27">
        <v>488</v>
      </c>
      <c r="B493" s="121"/>
      <c r="C493" s="118"/>
      <c r="D493" s="130"/>
      <c r="E493" s="130"/>
      <c r="F493" s="130"/>
      <c r="G493" s="125"/>
    </row>
    <row r="494" spans="1:7" ht="20.100000000000001" customHeight="1" x14ac:dyDescent="0.25">
      <c r="A494" s="27">
        <v>489</v>
      </c>
      <c r="B494" s="121"/>
      <c r="C494" s="118"/>
      <c r="D494" s="130"/>
      <c r="E494" s="130"/>
      <c r="F494" s="130"/>
      <c r="G494" s="125"/>
    </row>
    <row r="495" spans="1:7" ht="20.100000000000001" customHeight="1" x14ac:dyDescent="0.25">
      <c r="A495" s="27">
        <v>490</v>
      </c>
      <c r="B495" s="121"/>
      <c r="C495" s="118"/>
      <c r="D495" s="130"/>
      <c r="E495" s="130"/>
      <c r="F495" s="130"/>
      <c r="G495" s="125"/>
    </row>
    <row r="496" spans="1:7" ht="20.100000000000001" customHeight="1" x14ac:dyDescent="0.25">
      <c r="A496" s="27">
        <v>491</v>
      </c>
      <c r="B496" s="121"/>
      <c r="C496" s="118"/>
      <c r="D496" s="130"/>
      <c r="E496" s="130"/>
      <c r="F496" s="130"/>
      <c r="G496" s="125"/>
    </row>
    <row r="497" spans="1:7" ht="20.100000000000001" customHeight="1" x14ac:dyDescent="0.25">
      <c r="A497" s="27">
        <v>492</v>
      </c>
      <c r="B497" s="121"/>
      <c r="C497" s="118"/>
      <c r="D497" s="130"/>
      <c r="E497" s="130"/>
      <c r="F497" s="130"/>
      <c r="G497" s="125"/>
    </row>
    <row r="498" spans="1:7" ht="20.100000000000001" customHeight="1" x14ac:dyDescent="0.25">
      <c r="A498" s="27">
        <v>493</v>
      </c>
      <c r="B498" s="121"/>
      <c r="C498" s="118"/>
      <c r="D498" s="130"/>
      <c r="E498" s="130"/>
      <c r="F498" s="130"/>
      <c r="G498" s="125"/>
    </row>
    <row r="499" spans="1:7" ht="20.100000000000001" customHeight="1" x14ac:dyDescent="0.25">
      <c r="A499" s="27">
        <v>494</v>
      </c>
      <c r="B499" s="121"/>
      <c r="C499" s="118"/>
      <c r="D499" s="130"/>
      <c r="E499" s="130"/>
      <c r="F499" s="130"/>
      <c r="G499" s="125"/>
    </row>
    <row r="500" spans="1:7" ht="20.100000000000001" customHeight="1" x14ac:dyDescent="0.25">
      <c r="A500" s="27">
        <v>495</v>
      </c>
      <c r="B500" s="121"/>
      <c r="C500" s="118"/>
      <c r="D500" s="130"/>
      <c r="E500" s="130"/>
      <c r="F500" s="130"/>
      <c r="G500" s="125"/>
    </row>
    <row r="501" spans="1:7" ht="20.100000000000001" customHeight="1" x14ac:dyDescent="0.25">
      <c r="A501" s="27">
        <v>496</v>
      </c>
      <c r="B501" s="121"/>
      <c r="C501" s="118"/>
      <c r="D501" s="130"/>
      <c r="E501" s="130"/>
      <c r="F501" s="130"/>
      <c r="G501" s="125"/>
    </row>
    <row r="502" spans="1:7" ht="20.100000000000001" customHeight="1" x14ac:dyDescent="0.25">
      <c r="A502" s="27">
        <v>497</v>
      </c>
      <c r="B502" s="121"/>
      <c r="C502" s="118"/>
      <c r="D502" s="130"/>
      <c r="E502" s="130"/>
      <c r="F502" s="130"/>
      <c r="G502" s="125"/>
    </row>
    <row r="503" spans="1:7" ht="20.100000000000001" customHeight="1" x14ac:dyDescent="0.25">
      <c r="A503" s="27">
        <v>498</v>
      </c>
      <c r="B503" s="121"/>
      <c r="C503" s="118"/>
      <c r="D503" s="130"/>
      <c r="E503" s="130"/>
      <c r="F503" s="130"/>
      <c r="G503" s="125"/>
    </row>
    <row r="504" spans="1:7" ht="20.100000000000001" customHeight="1" x14ac:dyDescent="0.25">
      <c r="A504" s="27">
        <v>499</v>
      </c>
      <c r="B504" s="121"/>
      <c r="C504" s="118"/>
      <c r="D504" s="130"/>
      <c r="E504" s="130"/>
      <c r="F504" s="130"/>
      <c r="G504" s="125"/>
    </row>
    <row r="505" spans="1:7" ht="20.100000000000001" customHeight="1" thickBot="1" x14ac:dyDescent="0.3">
      <c r="A505" s="28">
        <v>500</v>
      </c>
      <c r="B505" s="122"/>
      <c r="C505" s="118"/>
      <c r="D505" s="130"/>
      <c r="E505" s="131"/>
      <c r="F505" s="131"/>
      <c r="G505" s="126"/>
    </row>
    <row r="506" spans="1:7" s="29" customFormat="1" ht="20.100000000000001" customHeight="1" thickBot="1" x14ac:dyDescent="0.35">
      <c r="C506" s="69" t="s">
        <v>43</v>
      </c>
      <c r="D506" s="79">
        <f>SUM(D6:D505)</f>
        <v>0</v>
      </c>
      <c r="G506" s="17"/>
    </row>
  </sheetData>
  <sheetProtection algorithmName="SHA-512" hashValue="jk11/rT+ZfFyUhjT2hoKAXd8aSFZwPmf4yyAvH0AcsyOtt2r51ODRKPTMrugngtdU6K5F315QkHDhxOE+cMRtw==" saltValue="kdn/5FcHL8VZOzKLaEatHg==" spinCount="100000" sheet="1" objects="1" scenarios="1"/>
  <mergeCells count="3">
    <mergeCell ref="A3:A4"/>
    <mergeCell ref="A1:G1"/>
    <mergeCell ref="A2:G2"/>
  </mergeCells>
  <conditionalFormatting sqref="B24:B505">
    <cfRule type="cellIs" dxfId="11" priority="10" operator="notEqual">
      <formula>$B24</formula>
    </cfRule>
  </conditionalFormatting>
  <conditionalFormatting sqref="F15:F18 F20:F505">
    <cfRule type="cellIs" dxfId="10" priority="1" operator="notEqual">
      <formula>$H15</formula>
    </cfRule>
  </conditionalFormatting>
  <dataValidations count="1">
    <dataValidation type="decimal" operator="greaterThan" allowBlank="1" showInputMessage="1" showErrorMessage="1" sqref="D6:F505">
      <formula1>0</formula1>
    </dataValidation>
  </dataValidations>
  <pageMargins left="0.7" right="0.7" top="0.75" bottom="0.75" header="0.3" footer="0.3"/>
  <pageSetup paperSize="9" scale="50"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14:formula1>
            <xm:f>Listes!$A$3:$A$14</xm:f>
          </x14:formula1>
          <xm:sqref>C6:C505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tabColor theme="5" tint="0.39997558519241921"/>
    <pageSetUpPr fitToPage="1"/>
  </sheetPr>
  <dimension ref="A1:K121"/>
  <sheetViews>
    <sheetView topLeftCell="A37" zoomScale="85" zoomScaleNormal="85" workbookViewId="0">
      <selection activeCell="C17" sqref="C17:D17"/>
    </sheetView>
  </sheetViews>
  <sheetFormatPr baseColWidth="10" defaultColWidth="23.140625" defaultRowHeight="15" x14ac:dyDescent="0.25"/>
  <cols>
    <col min="1" max="1" width="8.7109375" style="95" customWidth="1"/>
    <col min="2" max="2" width="48" style="95" customWidth="1"/>
    <col min="3" max="3" width="26.140625" style="95" customWidth="1"/>
    <col min="4" max="4" width="29.28515625" style="95" customWidth="1"/>
    <col min="5" max="5" width="28" style="95" customWidth="1"/>
    <col min="6" max="6" width="33.42578125" style="95" customWidth="1"/>
    <col min="7" max="7" width="41.140625" style="95" customWidth="1"/>
    <col min="8" max="8" width="15.5703125" style="95" customWidth="1"/>
    <col min="9" max="9" width="34.7109375" style="95" customWidth="1"/>
    <col min="10" max="10" width="27" style="95" customWidth="1"/>
    <col min="11" max="11" width="51.5703125" style="95" hidden="1" customWidth="1"/>
    <col min="12" max="16384" width="23.140625" style="95"/>
  </cols>
  <sheetData>
    <row r="1" spans="1:10" ht="15" customHeight="1" x14ac:dyDescent="0.25">
      <c r="B1" s="132"/>
      <c r="C1" s="132"/>
      <c r="D1" s="132"/>
      <c r="E1" s="132"/>
      <c r="F1" s="132"/>
      <c r="G1" s="132"/>
    </row>
    <row r="2" spans="1:10" ht="15" customHeight="1" x14ac:dyDescent="0.25"/>
    <row r="3" spans="1:10" ht="15" customHeight="1" x14ac:dyDescent="0.25"/>
    <row r="4" spans="1:10" ht="15" customHeight="1" x14ac:dyDescent="0.25"/>
    <row r="5" spans="1:10" ht="15" customHeight="1" x14ac:dyDescent="0.25"/>
    <row r="6" spans="1:10" ht="15" customHeight="1" x14ac:dyDescent="0.25"/>
    <row r="7" spans="1:10" ht="15" customHeight="1" x14ac:dyDescent="0.25">
      <c r="B7" s="99"/>
      <c r="C7" s="99"/>
    </row>
    <row r="8" spans="1:10" ht="15" customHeight="1" x14ac:dyDescent="0.25">
      <c r="B8" s="99"/>
      <c r="C8" s="99"/>
    </row>
    <row r="9" spans="1:10" ht="60.6" customHeight="1" x14ac:dyDescent="0.25">
      <c r="A9" s="415" t="s">
        <v>273</v>
      </c>
      <c r="B9" s="416"/>
      <c r="C9" s="416"/>
      <c r="D9" s="416"/>
      <c r="E9" s="416"/>
      <c r="F9" s="416"/>
      <c r="G9" s="416"/>
      <c r="H9" s="416"/>
      <c r="I9" s="416"/>
      <c r="J9" s="417"/>
    </row>
    <row r="10" spans="1:10" ht="20.100000000000001" customHeight="1" x14ac:dyDescent="0.25">
      <c r="A10" s="414" t="s">
        <v>48</v>
      </c>
      <c r="B10" s="414"/>
      <c r="C10" s="414"/>
      <c r="D10" s="414"/>
      <c r="E10" s="418" t="str">
        <f>IF('Synthèse dépenses bénéficiaire'!$E$10:$J$10="","",'Synthèse dépenses bénéficiaire'!$E$10:$J$10)</f>
        <v/>
      </c>
      <c r="F10" s="419"/>
      <c r="G10" s="419"/>
      <c r="H10" s="419"/>
      <c r="I10" s="419"/>
      <c r="J10" s="420"/>
    </row>
    <row r="11" spans="1:10" ht="20.100000000000001" customHeight="1" x14ac:dyDescent="0.25">
      <c r="A11" s="414" t="s">
        <v>47</v>
      </c>
      <c r="B11" s="414"/>
      <c r="C11" s="414"/>
      <c r="D11" s="414"/>
      <c r="E11" s="418" t="str">
        <f>IF('Synthèse dépenses bénéficiaire'!$E$11:$J$11="","",'Synthèse dépenses bénéficiaire'!$E$11:$J$11)</f>
        <v/>
      </c>
      <c r="F11" s="419"/>
      <c r="G11" s="419"/>
      <c r="H11" s="419"/>
      <c r="I11" s="419"/>
      <c r="J11" s="420"/>
    </row>
    <row r="12" spans="1:10" ht="24.95" customHeight="1" x14ac:dyDescent="0.25">
      <c r="A12" s="415" t="s">
        <v>24</v>
      </c>
      <c r="B12" s="416"/>
      <c r="C12" s="416"/>
      <c r="D12" s="416"/>
      <c r="E12" s="416"/>
      <c r="F12" s="416"/>
      <c r="G12" s="416"/>
      <c r="H12" s="416"/>
      <c r="I12" s="416"/>
      <c r="J12" s="417"/>
    </row>
    <row r="13" spans="1:10" ht="15" customHeight="1" x14ac:dyDescent="0.25">
      <c r="A13" s="133"/>
      <c r="B13" s="133"/>
      <c r="C13" s="133"/>
      <c r="D13" s="133"/>
      <c r="E13" s="133"/>
      <c r="F13" s="133"/>
      <c r="G13" s="133"/>
      <c r="H13" s="133"/>
      <c r="I13" s="133"/>
    </row>
    <row r="14" spans="1:10" ht="15" customHeight="1" thickBot="1" x14ac:dyDescent="0.3">
      <c r="B14" s="133"/>
      <c r="C14" s="133"/>
      <c r="D14" s="133"/>
      <c r="E14" s="133"/>
      <c r="F14" s="133"/>
      <c r="G14" s="133"/>
    </row>
    <row r="15" spans="1:10" ht="19.5" customHeight="1" thickBot="1" x14ac:dyDescent="0.3">
      <c r="A15" s="134"/>
      <c r="B15" s="135" t="s">
        <v>25</v>
      </c>
      <c r="C15" s="136" t="s">
        <v>26</v>
      </c>
      <c r="D15" s="136" t="s">
        <v>28</v>
      </c>
      <c r="E15" s="137" t="s">
        <v>31</v>
      </c>
      <c r="F15" s="138"/>
      <c r="G15" s="139" t="s">
        <v>32</v>
      </c>
    </row>
    <row r="16" spans="1:10" ht="19.5" customHeight="1" thickBot="1" x14ac:dyDescent="0.3">
      <c r="A16" s="134"/>
      <c r="B16" s="140" t="s">
        <v>235</v>
      </c>
      <c r="C16" s="141">
        <f>C24</f>
        <v>0</v>
      </c>
      <c r="D16" s="141">
        <f>G24</f>
        <v>0</v>
      </c>
      <c r="E16" s="142">
        <f>IF(C16-D16&lt;=0,0,C16-D16)</f>
        <v>0</v>
      </c>
      <c r="F16" s="138"/>
      <c r="G16" s="143">
        <f>D20</f>
        <v>0</v>
      </c>
    </row>
    <row r="17" spans="1:11" ht="20.100000000000001" customHeight="1" x14ac:dyDescent="0.25">
      <c r="A17" s="134"/>
      <c r="B17" s="140" t="s">
        <v>238</v>
      </c>
      <c r="C17" s="141">
        <f>C27</f>
        <v>0</v>
      </c>
      <c r="D17" s="141">
        <f>G27</f>
        <v>0</v>
      </c>
      <c r="E17" s="142">
        <f>IF(C17-D17&lt;=0,0,C17-D17)</f>
        <v>0</v>
      </c>
      <c r="F17" s="138"/>
      <c r="G17" s="144"/>
    </row>
    <row r="18" spans="1:11" ht="20.100000000000001" customHeight="1" x14ac:dyDescent="0.25">
      <c r="A18" s="134"/>
      <c r="B18" s="140" t="s">
        <v>243</v>
      </c>
      <c r="C18" s="141">
        <f>C32</f>
        <v>0</v>
      </c>
      <c r="D18" s="141">
        <f>G32</f>
        <v>0</v>
      </c>
      <c r="E18" s="142">
        <f>IF(C18-D18&lt;=0,0,C18-D18)</f>
        <v>0</v>
      </c>
      <c r="F18" s="138"/>
    </row>
    <row r="19" spans="1:11" ht="20.100000000000001" customHeight="1" thickBot="1" x14ac:dyDescent="0.3">
      <c r="A19" s="134"/>
      <c r="B19" s="140" t="s">
        <v>247</v>
      </c>
      <c r="C19" s="141">
        <f>C40</f>
        <v>0</v>
      </c>
      <c r="D19" s="141">
        <f>G40</f>
        <v>0</v>
      </c>
      <c r="E19" s="142">
        <f>IF(C19-D19&lt;=0,0,C19-D19)</f>
        <v>0</v>
      </c>
      <c r="F19" s="138"/>
    </row>
    <row r="20" spans="1:11" ht="20.25" customHeight="1" thickBot="1" x14ac:dyDescent="0.3">
      <c r="A20" s="134"/>
      <c r="B20" s="135" t="s">
        <v>2</v>
      </c>
      <c r="C20" s="145">
        <f>SUM(C16:C19)</f>
        <v>0</v>
      </c>
      <c r="D20" s="145">
        <f>SUM(D16:D19)</f>
        <v>0</v>
      </c>
      <c r="E20" s="146">
        <f>SUM(E16:E19)</f>
        <v>0</v>
      </c>
      <c r="F20" s="138"/>
    </row>
    <row r="21" spans="1:11" ht="15" customHeight="1" x14ac:dyDescent="0.25">
      <c r="B21" s="138"/>
      <c r="C21" s="138"/>
      <c r="D21" s="138"/>
      <c r="E21" s="138"/>
      <c r="F21" s="138"/>
    </row>
    <row r="22" spans="1:11" ht="15" customHeight="1" thickBot="1" x14ac:dyDescent="0.3">
      <c r="C22" s="138"/>
      <c r="D22" s="138"/>
      <c r="E22" s="138"/>
      <c r="F22" s="138"/>
    </row>
    <row r="23" spans="1:11" ht="47.25" customHeight="1" thickBot="1" x14ac:dyDescent="0.3">
      <c r="B23" s="147" t="s">
        <v>54</v>
      </c>
      <c r="C23" s="136" t="s">
        <v>26</v>
      </c>
      <c r="D23" s="148" t="s">
        <v>29</v>
      </c>
      <c r="E23" s="149" t="s">
        <v>27</v>
      </c>
      <c r="F23" s="148" t="s">
        <v>45</v>
      </c>
      <c r="G23" s="137" t="s">
        <v>230</v>
      </c>
    </row>
    <row r="24" spans="1:11" ht="28.5" customHeight="1" x14ac:dyDescent="0.25">
      <c r="B24" s="150" t="s">
        <v>235</v>
      </c>
      <c r="C24" s="151">
        <f>SUM(C25:C26)</f>
        <v>0</v>
      </c>
      <c r="D24" s="151">
        <f>SUM(D25:D26)</f>
        <v>0</v>
      </c>
      <c r="E24" s="151">
        <f>SUM(E25:E26)</f>
        <v>0</v>
      </c>
      <c r="F24" s="152"/>
      <c r="G24" s="153">
        <f>SUM(G25:G26)</f>
        <v>0</v>
      </c>
    </row>
    <row r="25" spans="1:11" ht="35.25" customHeight="1" x14ac:dyDescent="0.25">
      <c r="B25" s="154" t="s">
        <v>236</v>
      </c>
      <c r="C25" s="155">
        <f>SUM('Instruction Frais de salaires'!$I$7:$I$506)</f>
        <v>0</v>
      </c>
      <c r="D25" s="155">
        <f>SUM('Instruction Frais de salaires'!$M$7:$M$506)</f>
        <v>0</v>
      </c>
      <c r="E25" s="155">
        <f>SUM('Instruction Frais de salaires'!$P$7:$P$506)</f>
        <v>0</v>
      </c>
      <c r="F25" s="156" t="s">
        <v>272</v>
      </c>
      <c r="G25" s="157">
        <f>SUM('Instruction Frais de salaires'!$Q$7:$Q$506)</f>
        <v>0</v>
      </c>
    </row>
    <row r="26" spans="1:11" ht="30" x14ac:dyDescent="0.25">
      <c r="B26" s="154" t="s">
        <v>252</v>
      </c>
      <c r="C26" s="155">
        <f>'Synthèse dépenses bénéficiaire'!G17</f>
        <v>0</v>
      </c>
      <c r="D26" s="155">
        <f>IF(C26=0,0,(D25)*0.15)</f>
        <v>0</v>
      </c>
      <c r="E26" s="155">
        <f>IF(D26=0,0,(E25)*0.15)</f>
        <v>0</v>
      </c>
      <c r="F26" s="155"/>
      <c r="G26" s="157">
        <f>IF(E26=0,0,(G25)*0.15)</f>
        <v>0</v>
      </c>
    </row>
    <row r="27" spans="1:11" ht="21.75" customHeight="1" x14ac:dyDescent="0.25">
      <c r="B27" s="150" t="s">
        <v>238</v>
      </c>
      <c r="C27" s="151">
        <f>SUM(C28:C31)</f>
        <v>0</v>
      </c>
      <c r="D27" s="151">
        <f>SUM(D28:D31)</f>
        <v>0</v>
      </c>
      <c r="E27" s="151">
        <f>SUM(E28:E31)</f>
        <v>0</v>
      </c>
      <c r="F27" s="152"/>
      <c r="G27" s="153">
        <f>SUM(G28:G31)</f>
        <v>0</v>
      </c>
    </row>
    <row r="28" spans="1:11" x14ac:dyDescent="0.25">
      <c r="B28" s="154" t="s">
        <v>239</v>
      </c>
      <c r="C28" s="155">
        <f>SUMIF('Instruction Frais Forfaitaires'!$G$7:$G$506,'Synthèse dépenses SI'!$K30,'Instruction Frais Forfaitaires'!$M$7:$M$506)+SUM('Instruction Frais réels'!$G7:$G506)</f>
        <v>0</v>
      </c>
      <c r="D28" s="155">
        <f>SUMIF('Instruction Frais Forfaitaires'!$G$7:$G$506,'Synthèse dépenses SI'!$K30,'Instruction Frais Forfaitaires'!$N$7:$N$506)+SUM('Instruction Frais réels'!$H7:$H506)</f>
        <v>0</v>
      </c>
      <c r="E28" s="155">
        <f>SUMIF('Instruction Frais Forfaitaires'!$G$7:$G$506,'Synthèse dépenses SI'!$K30,'Instruction Frais Forfaitaires'!$P$7:$P$506)+SUM('Instruction Frais réels'!$K$7:$K$506)+SUMIF('Instruction Frais réels'!$E$7:$E$506,"Billets de train",'Instruction Frais réels'!$J$7:$J$506)</f>
        <v>0</v>
      </c>
      <c r="F28" s="156" t="s">
        <v>140</v>
      </c>
      <c r="G28" s="157">
        <f>SUMIF('Instruction Frais Forfaitaires'!$G$7:$G$506,'Synthèse dépenses SI'!$K30,'Instruction Frais Forfaitaires'!$Q$7:$Q$506)+SUM('Instruction Frais réels'!$L7:$L506)</f>
        <v>0</v>
      </c>
    </row>
    <row r="29" spans="1:11" ht="19.5" customHeight="1" x14ac:dyDescent="0.25">
      <c r="B29" s="154" t="s">
        <v>65</v>
      </c>
      <c r="C29" s="155">
        <f>SUMIF('Instruction Frais Forfaitaires'!$G$7:$G$506,'Synthèse dépenses SI'!$B29,'Instruction Frais Forfaitaires'!$M$7:$M$506)</f>
        <v>0</v>
      </c>
      <c r="D29" s="155">
        <f>SUMIF('Instruction Frais Forfaitaires'!$G$7:$G$506,'Synthèse dépenses SI'!$B29,'Instruction Frais Forfaitaires'!$N$7:$N$506)</f>
        <v>0</v>
      </c>
      <c r="E29" s="155">
        <f>SUMIF('Instruction Frais Forfaitaires'!$G$7:$G$506,'Synthèse dépenses SI'!$B29,'Instruction Frais Forfaitaires'!$P$7:$P$506)</f>
        <v>0</v>
      </c>
      <c r="F29" s="152"/>
      <c r="G29" s="157">
        <f>SUMIF('Instruction Frais Forfaitaires'!$G$7:$G$506,'Synthèse dépenses SI'!$B29,'Instruction Frais Forfaitaires'!$Q$7:$Q$506)</f>
        <v>0</v>
      </c>
      <c r="K29" s="95" t="s">
        <v>268</v>
      </c>
    </row>
    <row r="30" spans="1:11" ht="19.5" customHeight="1" x14ac:dyDescent="0.25">
      <c r="B30" s="154" t="s">
        <v>66</v>
      </c>
      <c r="C30" s="155">
        <f>SUMIF('Instruction Frais Forfaitaires'!$G$7:$G$506,'Synthèse dépenses SI'!$B30,'Instruction Frais Forfaitaires'!$M$7:$M$506)</f>
        <v>0</v>
      </c>
      <c r="D30" s="155">
        <f>SUMIF('Instruction Frais Forfaitaires'!$G$7:$G$506,'Synthèse dépenses SI'!$B30,'Instruction Frais Forfaitaires'!$N$7:$N$506)</f>
        <v>0</v>
      </c>
      <c r="E30" s="155">
        <f>SUMIF('Instruction Frais Forfaitaires'!$G$7:$G$506,'Synthèse dépenses SI'!$B30,'Instruction Frais Forfaitaires'!$P$7:$P$506)</f>
        <v>0</v>
      </c>
      <c r="F30" s="152"/>
      <c r="G30" s="157">
        <f>SUMIF('Instruction Frais Forfaitaires'!$G$7:$G$506,'Synthèse dépenses SI'!$B30,'Instruction Frais Forfaitaires'!$Q$7:$Q$506)</f>
        <v>0</v>
      </c>
      <c r="K30" s="95" t="s">
        <v>64</v>
      </c>
    </row>
    <row r="31" spans="1:11" ht="19.5" customHeight="1" x14ac:dyDescent="0.25">
      <c r="B31" s="154" t="s">
        <v>242</v>
      </c>
      <c r="C31" s="155">
        <f>SUMIF('Instruction Autres frais'!$C$7:$C$506,'Synthèse dépenses SI'!$B31,'Instruction Autres frais'!$D$7:$D$506)</f>
        <v>0</v>
      </c>
      <c r="D31" s="155">
        <f>SUMIF('Instruction Autres frais'!$C$7:$C$506,'Synthèse dépenses SI'!$B31,'Instruction Autres frais'!$G$7:$G$506)</f>
        <v>0</v>
      </c>
      <c r="E31" s="155">
        <f>SUMIF('Instruction Autres frais'!$C$7:$C$506,'Synthèse dépenses SI'!$B31,'Instruction Autres frais'!$J$7:$J$506)</f>
        <v>0</v>
      </c>
      <c r="F31" s="152"/>
      <c r="G31" s="157">
        <f>SUMIF('Instruction Autres frais'!$C$7:$C$506,'Synthèse dépenses SI'!$B31,'Instruction Autres frais'!$J$7:$J$506)</f>
        <v>0</v>
      </c>
    </row>
    <row r="32" spans="1:11" ht="21" customHeight="1" x14ac:dyDescent="0.25">
      <c r="B32" s="150" t="s">
        <v>243</v>
      </c>
      <c r="C32" s="151">
        <f>SUM(C33:C39)</f>
        <v>0</v>
      </c>
      <c r="D32" s="151">
        <f>SUM(D33:D39)</f>
        <v>0</v>
      </c>
      <c r="E32" s="151">
        <f>SUM(E33:E39)</f>
        <v>0</v>
      </c>
      <c r="F32" s="152"/>
      <c r="G32" s="153">
        <f>SUM(G33:G39)</f>
        <v>0</v>
      </c>
    </row>
    <row r="33" spans="2:10" x14ac:dyDescent="0.25">
      <c r="B33" s="154" t="s">
        <v>244</v>
      </c>
      <c r="C33" s="155">
        <f>SUMIF('Instruction Autres frais'!$C$7:$C$506,'Synthèse dépenses SI'!$B33,'Instruction Autres frais'!$D$7:$D$506)</f>
        <v>0</v>
      </c>
      <c r="D33" s="155">
        <f>SUMIF('Instruction Autres frais'!$C$7:$C$506,'Synthèse dépenses SI'!$B33,'Instruction Autres frais'!$G$7:$G$506)</f>
        <v>0</v>
      </c>
      <c r="E33" s="155">
        <f>SUMIF('Instruction Autres frais'!$C$7:$C$506,'Synthèse dépenses SI'!$B33,'Instruction Autres frais'!$J$7:$J$506)</f>
        <v>0</v>
      </c>
      <c r="F33" s="156"/>
      <c r="G33" s="157">
        <f>SUMIF('Instruction Autres frais'!$C$7:$C$506,'Synthèse dépenses SI'!$B33,'Instruction Autres frais'!$J$7:$J$506)</f>
        <v>0</v>
      </c>
    </row>
    <row r="34" spans="2:10" ht="19.5" customHeight="1" x14ac:dyDescent="0.25">
      <c r="B34" s="154" t="s">
        <v>245</v>
      </c>
      <c r="C34" s="155">
        <f>SUMIF('Instruction Autres frais'!$C$7:$C$506,'Synthèse dépenses SI'!$B34,'Instruction Autres frais'!$D$7:$D$506)</f>
        <v>0</v>
      </c>
      <c r="D34" s="155">
        <f>SUMIF('Instruction Autres frais'!$C$7:$C$506,'Synthèse dépenses SI'!$B34,'Instruction Autres frais'!$G$7:$G$506)</f>
        <v>0</v>
      </c>
      <c r="E34" s="155">
        <f>SUMIF('Instruction Autres frais'!$C$7:$C$506,'Synthèse dépenses SI'!$B34,'Instruction Autres frais'!$J$7:$J$506)</f>
        <v>0</v>
      </c>
      <c r="F34" s="156"/>
      <c r="G34" s="157">
        <f>SUMIF('Instruction Autres frais'!$C$7:$C$506,'Synthèse dépenses SI'!$B34,'Instruction Autres frais'!$J$7:$J$506)</f>
        <v>0</v>
      </c>
    </row>
    <row r="35" spans="2:10" ht="30" x14ac:dyDescent="0.25">
      <c r="B35" s="154" t="s">
        <v>246</v>
      </c>
      <c r="C35" s="155">
        <f>SUMIF('Instruction Autres frais'!$C$7:$C$506,'Synthèse dépenses SI'!$B35,'Instruction Autres frais'!$D$7:$D$506)</f>
        <v>0</v>
      </c>
      <c r="D35" s="155">
        <f>SUMIF('Instruction Autres frais'!$C$7:$C$506,'Synthèse dépenses SI'!$B35,'Instruction Autres frais'!$G$7:$G$506)</f>
        <v>0</v>
      </c>
      <c r="E35" s="155">
        <f>SUMIF('Instruction Autres frais'!$C$7:$C$506,'Synthèse dépenses SI'!$B35,'Instruction Autres frais'!$J$7:$J$506)</f>
        <v>0</v>
      </c>
      <c r="F35" s="156"/>
      <c r="G35" s="157">
        <f>SUMIF('Instruction Autres frais'!$C$7:$C$506,'Synthèse dépenses SI'!$B35,'Instruction Autres frais'!$J$7:$J$506)</f>
        <v>0</v>
      </c>
    </row>
    <row r="36" spans="2:10" ht="30" x14ac:dyDescent="0.25">
      <c r="B36" s="154" t="s">
        <v>278</v>
      </c>
      <c r="C36" s="155">
        <f>SUMIF('Instruction Autres frais'!$C$7:$C$506,'Synthèse dépenses SI'!$B36,'Instruction Autres frais'!$D$7:$D$506)</f>
        <v>0</v>
      </c>
      <c r="D36" s="155">
        <f>SUMIF('Instruction Autres frais'!$C$7:$C$506,'Synthèse dépenses SI'!$B36,'Instruction Autres frais'!$G$7:$G$506)</f>
        <v>0</v>
      </c>
      <c r="E36" s="155">
        <f>SUMIF('Instruction Autres frais'!$C$7:$C$506,'Synthèse dépenses SI'!$B36,'Instruction Autres frais'!$J$7:$J$506)</f>
        <v>0</v>
      </c>
      <c r="F36" s="156"/>
      <c r="G36" s="157">
        <f>SUMIF('Instruction Autres frais'!$C$7:$C$506,'Synthèse dépenses SI'!$B36,'Instruction Autres frais'!$J$7:$J$506)</f>
        <v>0</v>
      </c>
    </row>
    <row r="37" spans="2:10" x14ac:dyDescent="0.25">
      <c r="B37" s="154" t="s">
        <v>279</v>
      </c>
      <c r="C37" s="155">
        <f>SUMIF('Instruction Autres frais'!$C$7:$C$506,'Synthèse dépenses SI'!$B37,'Instruction Autres frais'!$D$7:$D$506)</f>
        <v>0</v>
      </c>
      <c r="D37" s="155">
        <f>SUMIF('Instruction Autres frais'!$C$7:$C$506,'Synthèse dépenses SI'!$B37,'Instruction Autres frais'!$G$7:$G$506)</f>
        <v>0</v>
      </c>
      <c r="E37" s="155">
        <f>SUMIF('Instruction Autres frais'!$C$7:$C$506,'Synthèse dépenses SI'!$B37,'Instruction Autres frais'!$J$7:$J$506)</f>
        <v>0</v>
      </c>
      <c r="F37" s="156"/>
      <c r="G37" s="157">
        <f>SUMIF('Instruction Autres frais'!$C$7:$C$506,'Synthèse dépenses SI'!$B37,'Instruction Autres frais'!$J$7:$J$506)</f>
        <v>0</v>
      </c>
    </row>
    <row r="38" spans="2:10" x14ac:dyDescent="0.25">
      <c r="B38" s="154" t="s">
        <v>280</v>
      </c>
      <c r="C38" s="155">
        <f>SUMIF('Instruction Autres frais'!$C$7:$C$506,'Synthèse dépenses SI'!$B38,'Instruction Autres frais'!$D$7:$D$506)</f>
        <v>0</v>
      </c>
      <c r="D38" s="155">
        <f>SUMIF('Instruction Autres frais'!$C$7:$C$506,'Synthèse dépenses SI'!$B38,'Instruction Autres frais'!$G$7:$G$506)</f>
        <v>0</v>
      </c>
      <c r="E38" s="155">
        <f>SUMIF('Instruction Autres frais'!$C$7:$C$506,'Synthèse dépenses SI'!$B38,'Instruction Autres frais'!$J$7:$J$506)</f>
        <v>0</v>
      </c>
      <c r="F38" s="156"/>
      <c r="G38" s="157">
        <f>SUMIF('Instruction Autres frais'!$C$7:$C$506,'Synthèse dépenses SI'!$B38,'Instruction Autres frais'!$J$7:$J$506)</f>
        <v>0</v>
      </c>
    </row>
    <row r="39" spans="2:10" ht="19.5" customHeight="1" x14ac:dyDescent="0.25">
      <c r="B39" s="154" t="s">
        <v>281</v>
      </c>
      <c r="C39" s="155">
        <f>SUMIF('Instruction Autres frais'!$C$7:$C$506,'Synthèse dépenses SI'!$B39,'Instruction Autres frais'!$D$7:$D$506)</f>
        <v>0</v>
      </c>
      <c r="D39" s="155">
        <f>SUMIF('Instruction Autres frais'!$C$7:$C$506,'Synthèse dépenses SI'!$B39,'Instruction Autres frais'!$G$7:$G$506)</f>
        <v>0</v>
      </c>
      <c r="E39" s="155">
        <f>SUMIF('Instruction Autres frais'!$C$7:$C$506,'Synthèse dépenses SI'!$B39,'Instruction Autres frais'!$J$7:$J$506)</f>
        <v>0</v>
      </c>
      <c r="F39" s="156"/>
      <c r="G39" s="157">
        <f>SUMIF('Instruction Autres frais'!$C$7:$C$506,'Synthèse dépenses SI'!$B39,'Instruction Autres frais'!$J$7:$J$506)</f>
        <v>0</v>
      </c>
    </row>
    <row r="40" spans="2:10" ht="24" customHeight="1" x14ac:dyDescent="0.25">
      <c r="B40" s="150" t="s">
        <v>247</v>
      </c>
      <c r="C40" s="151">
        <f>SUM(C41:C44)</f>
        <v>0</v>
      </c>
      <c r="D40" s="151">
        <f>SUM(D41:D44)</f>
        <v>0</v>
      </c>
      <c r="E40" s="151">
        <f>SUM(E41:E44)</f>
        <v>0</v>
      </c>
      <c r="F40" s="151"/>
      <c r="G40" s="153">
        <f>SUM(G41:G44)</f>
        <v>0</v>
      </c>
    </row>
    <row r="41" spans="2:10" ht="19.5" customHeight="1" x14ac:dyDescent="0.25">
      <c r="B41" s="154" t="s">
        <v>253</v>
      </c>
      <c r="C41" s="155">
        <f>SUMIF('Instruction Autres frais'!$C$7:$C$506,'Synthèse dépenses SI'!$B41,'Instruction Autres frais'!$D$7:$D$506)</f>
        <v>0</v>
      </c>
      <c r="D41" s="155">
        <f>SUMIF('Instruction Autres frais'!$C$7:$C$506,'Synthèse dépenses SI'!$B41,'Instruction Autres frais'!$G$7:$G$506)</f>
        <v>0</v>
      </c>
      <c r="E41" s="155">
        <f>SUMIF('Instruction Autres frais'!$C$7:$C$506,'Synthèse dépenses SI'!$B41,'Instruction Autres frais'!$J$7:$J$506)</f>
        <v>0</v>
      </c>
      <c r="F41" s="156"/>
      <c r="G41" s="157">
        <f>SUMIF('Instruction Autres frais'!$C$7:$C$506,'Synthèse dépenses SI'!$B41,'Instruction Autres frais'!$J$7:$J$506)</f>
        <v>0</v>
      </c>
    </row>
    <row r="42" spans="2:10" ht="19.5" customHeight="1" x14ac:dyDescent="0.25">
      <c r="B42" s="154" t="s">
        <v>254</v>
      </c>
      <c r="C42" s="155">
        <f>SUMIF('Instruction Autres frais'!$C$7:$C$506,'Synthèse dépenses SI'!$B42,'Instruction Autres frais'!$D$7:$D$506)</f>
        <v>0</v>
      </c>
      <c r="D42" s="155">
        <f>SUMIF('Instruction Autres frais'!$C$7:$C$506,'Synthèse dépenses SI'!$B42,'Instruction Autres frais'!$G$7:$G$506)</f>
        <v>0</v>
      </c>
      <c r="E42" s="155">
        <f>SUMIF('Instruction Autres frais'!$C$7:$C$506,'Synthèse dépenses SI'!$B42,'Instruction Autres frais'!$J$7:$J$506)</f>
        <v>0</v>
      </c>
      <c r="F42" s="156"/>
      <c r="G42" s="157">
        <f>SUMIF('Instruction Autres frais'!$C$7:$C$506,'Synthèse dépenses SI'!$B42,'Instruction Autres frais'!$J$7:$J$506)</f>
        <v>0</v>
      </c>
      <c r="I42" s="72"/>
      <c r="J42" s="72"/>
    </row>
    <row r="43" spans="2:10" ht="19.5" customHeight="1" x14ac:dyDescent="0.25">
      <c r="B43" s="154" t="s">
        <v>255</v>
      </c>
      <c r="C43" s="155">
        <f>SUMIF('Instruction Autres frais'!$C$7:$C$506,'Synthèse dépenses SI'!$B43,'Instruction Autres frais'!$D$7:$D$506)</f>
        <v>0</v>
      </c>
      <c r="D43" s="155">
        <f>SUMIF('Instruction Autres frais'!$C$7:$C$506,'Synthèse dépenses SI'!$B43,'Instruction Autres frais'!$G$7:$G$506)</f>
        <v>0</v>
      </c>
      <c r="E43" s="155">
        <f>SUMIF('Instruction Autres frais'!$C$7:$C$506,'Synthèse dépenses SI'!$B43,'Instruction Autres frais'!$J$7:$J$506)</f>
        <v>0</v>
      </c>
      <c r="F43" s="156"/>
      <c r="G43" s="157">
        <f>SUMIF('Instruction Autres frais'!$C$7:$C$506,'Synthèse dépenses SI'!$B43,'Instruction Autres frais'!$J$7:$J$506)</f>
        <v>0</v>
      </c>
      <c r="I43" s="72"/>
      <c r="J43" s="72"/>
    </row>
    <row r="44" spans="2:10" ht="19.5" customHeight="1" thickBot="1" x14ac:dyDescent="0.3">
      <c r="B44" s="154" t="s">
        <v>256</v>
      </c>
      <c r="C44" s="155">
        <f>SUMIF('Instruction Autres frais'!$C$7:$C$506,'Synthèse dépenses SI'!$B44,'Instruction Autres frais'!$D$7:$D$506)</f>
        <v>0</v>
      </c>
      <c r="D44" s="155">
        <f>SUMIF('Instruction Autres frais'!$C$7:$C$506,'Synthèse dépenses SI'!$B44,'Instruction Autres frais'!$G$7:$G$506)</f>
        <v>0</v>
      </c>
      <c r="E44" s="155">
        <f>SUMIF('Instruction Autres frais'!$C$7:$C$506,'Synthèse dépenses SI'!$B44,'Instruction Autres frais'!$J$7:$J$506)</f>
        <v>0</v>
      </c>
      <c r="F44" s="158"/>
      <c r="G44" s="157">
        <f>SUMIF('Instruction Autres frais'!$C$7:$C$506,'Synthèse dépenses SI'!$B44,'Instruction Autres frais'!$J$7:$J$506)</f>
        <v>0</v>
      </c>
      <c r="I44" s="72"/>
      <c r="J44" s="72"/>
    </row>
    <row r="45" spans="2:10" ht="19.5" customHeight="1" thickBot="1" x14ac:dyDescent="0.3">
      <c r="B45" s="135" t="s">
        <v>2</v>
      </c>
      <c r="C45" s="145">
        <f>C24+C27+C32+C40</f>
        <v>0</v>
      </c>
      <c r="D45" s="145">
        <f>D24+D27+D32+D40</f>
        <v>0</v>
      </c>
      <c r="E45" s="159">
        <f>E24+E27+E32+E40</f>
        <v>0</v>
      </c>
      <c r="F45" s="160"/>
      <c r="G45" s="161">
        <f>G24+G27+G32+G40</f>
        <v>0</v>
      </c>
      <c r="I45" s="72"/>
      <c r="J45" s="72"/>
    </row>
    <row r="46" spans="2:10" ht="19.5" customHeight="1" x14ac:dyDescent="0.25">
      <c r="I46" s="72"/>
      <c r="J46" s="72"/>
    </row>
    <row r="47" spans="2:10" ht="19.5" customHeight="1" thickBot="1" x14ac:dyDescent="0.3">
      <c r="B47" s="413" t="s">
        <v>173</v>
      </c>
      <c r="C47" s="413"/>
      <c r="D47" s="138"/>
      <c r="E47" s="138"/>
      <c r="F47" s="72"/>
      <c r="G47" s="72"/>
      <c r="I47" s="72"/>
      <c r="J47" s="72"/>
    </row>
    <row r="48" spans="2:10" ht="34.5" customHeight="1" thickBot="1" x14ac:dyDescent="0.3">
      <c r="B48" s="147" t="s">
        <v>54</v>
      </c>
      <c r="C48" s="137" t="s">
        <v>28</v>
      </c>
      <c r="D48" s="138"/>
      <c r="F48" s="139" t="s">
        <v>297</v>
      </c>
      <c r="G48" s="139" t="s">
        <v>298</v>
      </c>
      <c r="I48" s="72"/>
      <c r="J48" s="72"/>
    </row>
    <row r="49" spans="2:10" ht="29.25" customHeight="1" thickBot="1" x14ac:dyDescent="0.3">
      <c r="B49" s="150" t="s">
        <v>235</v>
      </c>
      <c r="C49" s="162">
        <f>SUM(C50:C51)</f>
        <v>0</v>
      </c>
      <c r="D49" s="138"/>
      <c r="F49" s="163" t="str">
        <f>IF('Synthèse dépenses bénéficiaire'!C26="","",'Synthèse dépenses bénéficiaire'!C26)</f>
        <v/>
      </c>
      <c r="G49" s="164" t="str">
        <f>IF('Synthèse dépenses bénéficiaire'!C30="","",'Synthèse dépenses bénéficiaire'!C30)</f>
        <v/>
      </c>
      <c r="I49" s="72"/>
      <c r="J49" s="72"/>
    </row>
    <row r="50" spans="2:10" ht="15.75" x14ac:dyDescent="0.25">
      <c r="B50" s="154" t="s">
        <v>236</v>
      </c>
      <c r="C50" s="157">
        <f>G25</f>
        <v>0</v>
      </c>
      <c r="D50" s="138"/>
      <c r="F50" s="72"/>
      <c r="G50" s="72"/>
      <c r="I50" s="72"/>
      <c r="J50" s="72"/>
    </row>
    <row r="51" spans="2:10" ht="30.75" customHeight="1" x14ac:dyDescent="0.25">
      <c r="B51" s="154" t="s">
        <v>252</v>
      </c>
      <c r="C51" s="157">
        <f>G26</f>
        <v>0</v>
      </c>
      <c r="D51" s="138"/>
      <c r="F51" s="72"/>
      <c r="G51" s="72"/>
      <c r="I51" s="72"/>
      <c r="J51" s="72"/>
    </row>
    <row r="52" spans="2:10" ht="19.5" customHeight="1" x14ac:dyDescent="0.25">
      <c r="B52" s="150" t="s">
        <v>238</v>
      </c>
      <c r="C52" s="153">
        <f>SUM(C53:C56)</f>
        <v>0</v>
      </c>
      <c r="D52" s="138"/>
      <c r="F52" s="72"/>
      <c r="G52" s="72"/>
      <c r="I52" s="72"/>
      <c r="J52" s="72"/>
    </row>
    <row r="53" spans="2:10" ht="20.100000000000001" customHeight="1" x14ac:dyDescent="0.25">
      <c r="B53" s="154" t="s">
        <v>239</v>
      </c>
      <c r="C53" s="157">
        <f>G28</f>
        <v>0</v>
      </c>
      <c r="D53" s="138"/>
      <c r="F53" s="72"/>
      <c r="G53" s="72"/>
      <c r="I53" s="72"/>
      <c r="J53" s="72"/>
    </row>
    <row r="54" spans="2:10" ht="20.100000000000001" customHeight="1" x14ac:dyDescent="0.25">
      <c r="B54" s="154" t="s">
        <v>65</v>
      </c>
      <c r="C54" s="157">
        <f>G29</f>
        <v>0</v>
      </c>
      <c r="D54" s="138"/>
      <c r="F54" s="72"/>
      <c r="G54" s="72"/>
      <c r="I54" s="72"/>
      <c r="J54" s="72"/>
    </row>
    <row r="55" spans="2:10" ht="15.75" x14ac:dyDescent="0.25">
      <c r="B55" s="154" t="s">
        <v>66</v>
      </c>
      <c r="C55" s="157">
        <f>G30</f>
        <v>0</v>
      </c>
      <c r="D55" s="138"/>
      <c r="F55" s="72"/>
      <c r="G55" s="72"/>
      <c r="I55" s="72"/>
      <c r="J55" s="72"/>
    </row>
    <row r="56" spans="2:10" ht="20.100000000000001" customHeight="1" x14ac:dyDescent="0.25">
      <c r="B56" s="154" t="s">
        <v>242</v>
      </c>
      <c r="C56" s="157">
        <f>G31</f>
        <v>0</v>
      </c>
      <c r="D56" s="138"/>
      <c r="F56" s="72"/>
      <c r="G56" s="72"/>
      <c r="I56" s="72"/>
      <c r="J56" s="72"/>
    </row>
    <row r="57" spans="2:10" ht="20.100000000000001" customHeight="1" x14ac:dyDescent="0.25">
      <c r="B57" s="150" t="s">
        <v>243</v>
      </c>
      <c r="C57" s="165">
        <f>SUM(C58:C64)</f>
        <v>0</v>
      </c>
      <c r="D57" s="138"/>
      <c r="F57" s="72"/>
      <c r="G57" s="72"/>
      <c r="I57" s="72"/>
      <c r="J57" s="72"/>
    </row>
    <row r="58" spans="2:10" ht="19.5" customHeight="1" x14ac:dyDescent="0.25">
      <c r="B58" s="154" t="s">
        <v>244</v>
      </c>
      <c r="C58" s="157">
        <f t="shared" ref="C58:C64" si="0">G33</f>
        <v>0</v>
      </c>
      <c r="D58" s="138"/>
      <c r="F58" s="72"/>
      <c r="G58" s="72"/>
      <c r="I58" s="72"/>
      <c r="J58" s="72"/>
    </row>
    <row r="59" spans="2:10" ht="20.100000000000001" customHeight="1" x14ac:dyDescent="0.25">
      <c r="B59" s="154" t="s">
        <v>245</v>
      </c>
      <c r="C59" s="157">
        <f t="shared" si="0"/>
        <v>0</v>
      </c>
      <c r="D59" s="138"/>
      <c r="F59" s="72"/>
      <c r="G59" s="72"/>
      <c r="I59" s="72"/>
      <c r="J59" s="72"/>
    </row>
    <row r="60" spans="2:10" ht="30" x14ac:dyDescent="0.25">
      <c r="B60" s="154" t="s">
        <v>246</v>
      </c>
      <c r="C60" s="157">
        <f t="shared" si="0"/>
        <v>0</v>
      </c>
      <c r="D60" s="138"/>
      <c r="F60" s="72"/>
      <c r="G60" s="72"/>
      <c r="I60" s="72"/>
      <c r="J60" s="72"/>
    </row>
    <row r="61" spans="2:10" ht="30" x14ac:dyDescent="0.25">
      <c r="B61" s="154" t="s">
        <v>278</v>
      </c>
      <c r="C61" s="157">
        <f t="shared" si="0"/>
        <v>0</v>
      </c>
      <c r="D61" s="138"/>
      <c r="F61" s="72"/>
      <c r="G61" s="72"/>
      <c r="I61" s="72"/>
      <c r="J61" s="72"/>
    </row>
    <row r="62" spans="2:10" ht="19.5" customHeight="1" x14ac:dyDescent="0.25">
      <c r="B62" s="154" t="s">
        <v>279</v>
      </c>
      <c r="C62" s="157">
        <f t="shared" si="0"/>
        <v>0</v>
      </c>
      <c r="D62" s="138"/>
      <c r="F62" s="72"/>
      <c r="G62" s="72"/>
      <c r="I62" s="72"/>
      <c r="J62" s="72"/>
    </row>
    <row r="63" spans="2:10" ht="20.100000000000001" customHeight="1" x14ac:dyDescent="0.25">
      <c r="B63" s="154" t="s">
        <v>280</v>
      </c>
      <c r="C63" s="157">
        <f t="shared" si="0"/>
        <v>0</v>
      </c>
      <c r="D63" s="138"/>
      <c r="F63" s="72"/>
      <c r="G63" s="72"/>
      <c r="J63" s="72"/>
    </row>
    <row r="64" spans="2:10" ht="20.100000000000001" customHeight="1" x14ac:dyDescent="0.25">
      <c r="B64" s="154" t="s">
        <v>281</v>
      </c>
      <c r="C64" s="157">
        <f t="shared" si="0"/>
        <v>0</v>
      </c>
      <c r="D64" s="138"/>
      <c r="F64" s="72"/>
      <c r="G64" s="72"/>
    </row>
    <row r="65" spans="2:7" ht="15.75" x14ac:dyDescent="0.25">
      <c r="B65" s="150" t="s">
        <v>247</v>
      </c>
      <c r="C65" s="165">
        <f>SUM(C66:C69)</f>
        <v>0</v>
      </c>
      <c r="D65" s="138"/>
      <c r="F65" s="72"/>
      <c r="G65" s="72"/>
    </row>
    <row r="66" spans="2:7" ht="20.100000000000001" customHeight="1" x14ac:dyDescent="0.25">
      <c r="B66" s="154" t="s">
        <v>253</v>
      </c>
      <c r="C66" s="157">
        <f>G41</f>
        <v>0</v>
      </c>
      <c r="D66" s="138"/>
      <c r="F66" s="72"/>
      <c r="G66" s="72"/>
    </row>
    <row r="67" spans="2:7" ht="20.100000000000001" customHeight="1" x14ac:dyDescent="0.25">
      <c r="B67" s="154" t="s">
        <v>254</v>
      </c>
      <c r="C67" s="157">
        <f>G42</f>
        <v>0</v>
      </c>
      <c r="D67" s="138"/>
      <c r="F67" s="72"/>
      <c r="G67" s="72"/>
    </row>
    <row r="68" spans="2:7" ht="20.100000000000001" customHeight="1" x14ac:dyDescent="0.25">
      <c r="B68" s="154" t="s">
        <v>255</v>
      </c>
      <c r="C68" s="157">
        <f>G43</f>
        <v>0</v>
      </c>
      <c r="D68" s="138"/>
      <c r="F68" s="72"/>
      <c r="G68" s="72"/>
    </row>
    <row r="69" spans="2:7" ht="20.100000000000001" customHeight="1" thickBot="1" x14ac:dyDescent="0.3">
      <c r="B69" s="154" t="s">
        <v>256</v>
      </c>
      <c r="C69" s="157">
        <f>G44</f>
        <v>0</v>
      </c>
      <c r="D69" s="138"/>
      <c r="F69" s="72"/>
      <c r="G69" s="72"/>
    </row>
    <row r="70" spans="2:7" ht="20.100000000000001" customHeight="1" thickBot="1" x14ac:dyDescent="0.3">
      <c r="B70" s="135" t="s">
        <v>2</v>
      </c>
      <c r="C70" s="146">
        <f>C49+C52+C57+C65</f>
        <v>0</v>
      </c>
      <c r="D70" s="138"/>
      <c r="F70" s="72"/>
      <c r="G70" s="72"/>
    </row>
    <row r="71" spans="2:7" ht="20.100000000000001" customHeight="1" x14ac:dyDescent="0.25">
      <c r="D71" s="138"/>
    </row>
    <row r="72" spans="2:7" ht="20.100000000000001" customHeight="1" x14ac:dyDescent="0.25">
      <c r="G72" s="138"/>
    </row>
    <row r="73" spans="2:7" ht="34.5" customHeight="1" x14ac:dyDescent="0.25">
      <c r="G73" s="138"/>
    </row>
    <row r="74" spans="2:7" ht="28.5" customHeight="1" x14ac:dyDescent="0.25">
      <c r="G74" s="138"/>
    </row>
    <row r="75" spans="2:7" ht="36.75" customHeight="1" x14ac:dyDescent="0.25">
      <c r="G75" s="138"/>
    </row>
    <row r="76" spans="2:7" ht="27" customHeight="1" x14ac:dyDescent="0.25">
      <c r="G76" s="138"/>
    </row>
    <row r="77" spans="2:7" ht="15.75" x14ac:dyDescent="0.25">
      <c r="G77" s="138"/>
    </row>
    <row r="78" spans="2:7" ht="15.75" x14ac:dyDescent="0.25">
      <c r="G78" s="138"/>
    </row>
    <row r="98" spans="6:7" x14ac:dyDescent="0.25">
      <c r="F98" s="166"/>
    </row>
    <row r="103" spans="6:7" ht="16.5" customHeight="1" x14ac:dyDescent="0.25"/>
    <row r="104" spans="6:7" ht="16.5" customHeight="1" x14ac:dyDescent="0.25"/>
    <row r="105" spans="6:7" ht="16.5" customHeight="1" x14ac:dyDescent="0.25">
      <c r="G105" s="166"/>
    </row>
    <row r="106" spans="6:7" ht="16.5" customHeight="1" x14ac:dyDescent="0.25"/>
    <row r="107" spans="6:7" ht="16.5" customHeight="1" x14ac:dyDescent="0.25"/>
    <row r="108" spans="6:7" ht="16.5" customHeight="1" x14ac:dyDescent="0.25"/>
    <row r="109" spans="6:7" ht="16.5" customHeight="1" x14ac:dyDescent="0.25"/>
    <row r="110" spans="6:7" ht="16.5" customHeight="1" x14ac:dyDescent="0.25"/>
    <row r="111" spans="6:7" ht="16.5" customHeight="1" x14ac:dyDescent="0.25"/>
    <row r="112" spans="6:7" ht="16.5" customHeight="1" x14ac:dyDescent="0.25"/>
    <row r="113" ht="16.5" customHeight="1" x14ac:dyDescent="0.25"/>
    <row r="114" ht="16.5" customHeight="1" x14ac:dyDescent="0.25"/>
    <row r="115" ht="16.5" customHeight="1" x14ac:dyDescent="0.25"/>
    <row r="116" ht="16.5" customHeight="1" x14ac:dyDescent="0.25"/>
    <row r="117" ht="16.5" customHeight="1" x14ac:dyDescent="0.25"/>
    <row r="118" ht="16.5" customHeight="1" x14ac:dyDescent="0.25"/>
    <row r="119" ht="16.5" customHeight="1" x14ac:dyDescent="0.25"/>
    <row r="120" ht="16.5" customHeight="1" x14ac:dyDescent="0.25"/>
    <row r="121" ht="16.5" customHeight="1" x14ac:dyDescent="0.25"/>
  </sheetData>
  <sheetProtection algorithmName="SHA-512" hashValue="vJYDI6pesgGtxQXPfv4TyzqPV9xGJB0esSv6YotTqGlio76XE6uuOqqJZ3tf3GrlO+0ib5nS0auSz4mHK5qbwg==" saltValue="JgSSyozkMOb/z+fwhpw7rQ==" spinCount="100000" sheet="1" objects="1" scenarios="1"/>
  <mergeCells count="7">
    <mergeCell ref="B47:C47"/>
    <mergeCell ref="A10:D10"/>
    <mergeCell ref="A11:D11"/>
    <mergeCell ref="A9:J9"/>
    <mergeCell ref="A12:J12"/>
    <mergeCell ref="E10:J10"/>
    <mergeCell ref="E11:J11"/>
  </mergeCells>
  <pageMargins left="0.25" right="0.25" top="0.75" bottom="0.75" header="0.3" footer="0.3"/>
  <pageSetup paperSize="9" scale="63" fitToHeight="0" orientation="landscape" r:id="rId1"/>
  <rowBreaks count="1" manualBreakCount="1">
    <brk id="73" min="1" max="14"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tabColor theme="5" tint="0.39997558519241921"/>
  </sheetPr>
  <dimension ref="A1:AD529"/>
  <sheetViews>
    <sheetView zoomScale="85" zoomScaleNormal="85" workbookViewId="0">
      <pane ySplit="6" topLeftCell="A7" activePane="bottomLeft" state="frozen"/>
      <selection activeCell="I86" sqref="I86"/>
      <selection pane="bottomLeft" activeCell="B7" sqref="B7"/>
    </sheetView>
  </sheetViews>
  <sheetFormatPr baseColWidth="10" defaultColWidth="11.42578125" defaultRowHeight="15" x14ac:dyDescent="0.25"/>
  <cols>
    <col min="1" max="1" width="10.7109375" style="97" customWidth="1"/>
    <col min="2" max="2" width="46.85546875" style="97" customWidth="1"/>
    <col min="3" max="3" width="30.7109375" style="97" customWidth="1"/>
    <col min="4" max="4" width="20.7109375" style="97" customWidth="1"/>
    <col min="5" max="5" width="38.85546875" style="97" bestFit="1" customWidth="1"/>
    <col min="6" max="9" width="17.7109375" style="97" customWidth="1"/>
    <col min="10" max="10" width="12.85546875" style="97" bestFit="1" customWidth="1"/>
    <col min="11" max="12" width="15.7109375" style="97" bestFit="1" customWidth="1"/>
    <col min="13" max="13" width="16" style="97" customWidth="1"/>
    <col min="14" max="14" width="72.28515625" style="97" bestFit="1" customWidth="1"/>
    <col min="15" max="15" width="18.5703125" style="97" bestFit="1" customWidth="1"/>
    <col min="16" max="16" width="18.85546875" style="97" bestFit="1" customWidth="1"/>
    <col min="17" max="17" width="16" style="97" bestFit="1" customWidth="1"/>
    <col min="18" max="18" width="75.7109375" style="97" customWidth="1"/>
    <col min="19" max="19" width="10.7109375" style="97" customWidth="1"/>
    <col min="20" max="20" width="11.42578125" style="97"/>
    <col min="21" max="21" width="11.42578125" style="97" hidden="1" customWidth="1"/>
    <col min="22" max="22" width="24.140625" style="97" hidden="1" customWidth="1"/>
    <col min="23" max="24" width="24.140625" style="97" customWidth="1"/>
    <col min="25" max="25" width="34.42578125" style="97" customWidth="1"/>
    <col min="26" max="26" width="33.140625" style="97" customWidth="1"/>
    <col min="27" max="28" width="44" style="97" customWidth="1"/>
    <col min="29" max="29" width="39.5703125" style="97" customWidth="1"/>
    <col min="30" max="16384" width="11.42578125" style="97"/>
  </cols>
  <sheetData>
    <row r="1" spans="1:22" ht="30" customHeight="1" thickBot="1" x14ac:dyDescent="0.3">
      <c r="A1" s="421" t="s">
        <v>161</v>
      </c>
      <c r="B1" s="422"/>
      <c r="C1" s="422"/>
      <c r="D1" s="422"/>
      <c r="E1" s="422"/>
      <c r="F1" s="422"/>
      <c r="G1" s="422"/>
      <c r="H1" s="422"/>
      <c r="I1" s="422"/>
      <c r="J1" s="422"/>
      <c r="K1" s="422"/>
      <c r="L1" s="422"/>
      <c r="M1" s="422"/>
      <c r="N1" s="422"/>
      <c r="O1" s="422"/>
      <c r="P1" s="422"/>
      <c r="Q1" s="422"/>
      <c r="R1" s="422"/>
      <c r="S1" s="423"/>
      <c r="U1" s="292" t="s">
        <v>73</v>
      </c>
      <c r="V1" s="59">
        <f>SUMIFS($Q$7:$Q$506,$E$7:$E$506,"Salaire_technicien")</f>
        <v>0</v>
      </c>
    </row>
    <row r="2" spans="1:22" ht="45" customHeight="1" thickBot="1" x14ac:dyDescent="0.3">
      <c r="A2" s="424" t="s">
        <v>151</v>
      </c>
      <c r="B2" s="425"/>
      <c r="C2" s="425"/>
      <c r="D2" s="425"/>
      <c r="E2" s="425"/>
      <c r="F2" s="425"/>
      <c r="G2" s="425"/>
      <c r="H2" s="425"/>
      <c r="I2" s="425"/>
      <c r="J2" s="425"/>
      <c r="K2" s="425"/>
      <c r="L2" s="425"/>
      <c r="M2" s="425"/>
      <c r="N2" s="425"/>
      <c r="O2" s="425"/>
      <c r="P2" s="425"/>
      <c r="Q2" s="425"/>
      <c r="R2" s="425"/>
      <c r="S2" s="426"/>
      <c r="U2" s="293" t="s">
        <v>76</v>
      </c>
      <c r="V2" s="60">
        <f>SUMIFS($Q$7:$Q$506,$E$7:$E$506,"Salaire_ingénieur")</f>
        <v>0</v>
      </c>
    </row>
    <row r="3" spans="1:22" ht="45.75" customHeight="1" x14ac:dyDescent="0.25">
      <c r="A3" s="427" t="s">
        <v>0</v>
      </c>
      <c r="B3" s="167" t="s">
        <v>67</v>
      </c>
      <c r="C3" s="167" t="s">
        <v>68</v>
      </c>
      <c r="D3" s="167" t="s">
        <v>69</v>
      </c>
      <c r="E3" s="167" t="s">
        <v>42</v>
      </c>
      <c r="F3" s="167" t="s">
        <v>70</v>
      </c>
      <c r="G3" s="167" t="s">
        <v>228</v>
      </c>
      <c r="H3" s="167" t="s">
        <v>229</v>
      </c>
      <c r="I3" s="213" t="s">
        <v>71</v>
      </c>
      <c r="J3" s="169" t="s">
        <v>163</v>
      </c>
      <c r="K3" s="169" t="s">
        <v>164</v>
      </c>
      <c r="L3" s="169" t="s">
        <v>165</v>
      </c>
      <c r="M3" s="169" t="s">
        <v>49</v>
      </c>
      <c r="N3" s="169" t="s">
        <v>5</v>
      </c>
      <c r="O3" s="169" t="s">
        <v>166</v>
      </c>
      <c r="P3" s="169" t="s">
        <v>154</v>
      </c>
      <c r="Q3" s="169" t="s">
        <v>227</v>
      </c>
      <c r="R3" s="169" t="s">
        <v>23</v>
      </c>
      <c r="S3" s="170" t="s">
        <v>56</v>
      </c>
      <c r="U3" s="293" t="s">
        <v>74</v>
      </c>
      <c r="V3" s="60">
        <f>SUMIFS($Q$7:$Q$506,$E$7:$E$506,"Salaire_Chercheur")</f>
        <v>0</v>
      </c>
    </row>
    <row r="4" spans="1:22" ht="33.75" customHeight="1" thickBot="1" x14ac:dyDescent="0.3">
      <c r="A4" s="428"/>
      <c r="B4" s="171" t="s">
        <v>130</v>
      </c>
      <c r="C4" s="171" t="s">
        <v>131</v>
      </c>
      <c r="D4" s="171" t="s">
        <v>136</v>
      </c>
      <c r="E4" s="171" t="s">
        <v>72</v>
      </c>
      <c r="F4" s="429" t="s">
        <v>261</v>
      </c>
      <c r="G4" s="430"/>
      <c r="H4" s="431"/>
      <c r="I4" s="294"/>
      <c r="J4" s="432" t="s">
        <v>263</v>
      </c>
      <c r="K4" s="433"/>
      <c r="L4" s="434"/>
      <c r="M4" s="173"/>
      <c r="N4" s="174" t="s">
        <v>55</v>
      </c>
      <c r="O4" s="173"/>
      <c r="P4" s="174"/>
      <c r="Q4" s="295"/>
      <c r="R4" s="174"/>
      <c r="S4" s="175"/>
      <c r="U4" s="296" t="s">
        <v>75</v>
      </c>
      <c r="V4" s="61">
        <f>SUMIFS($Q$7:$Q$506,$E$7:$E$506,"Salaire_Directeur")</f>
        <v>0</v>
      </c>
    </row>
    <row r="5" spans="1:22" ht="15.75" thickBot="1" x14ac:dyDescent="0.3">
      <c r="A5" s="176" t="s">
        <v>39</v>
      </c>
      <c r="B5" s="177" t="s">
        <v>129</v>
      </c>
      <c r="C5" s="177" t="s">
        <v>128</v>
      </c>
      <c r="D5" s="177" t="s">
        <v>76</v>
      </c>
      <c r="E5" s="177" t="s">
        <v>275</v>
      </c>
      <c r="F5" s="51">
        <v>37999</v>
      </c>
      <c r="G5" s="55">
        <v>1607</v>
      </c>
      <c r="H5" s="55">
        <v>1607</v>
      </c>
      <c r="I5" s="56">
        <v>37999</v>
      </c>
      <c r="J5" s="56">
        <v>37999</v>
      </c>
      <c r="K5" s="55">
        <v>1607</v>
      </c>
      <c r="L5" s="55">
        <v>1607</v>
      </c>
      <c r="M5" s="56">
        <v>37999</v>
      </c>
      <c r="N5" s="57"/>
      <c r="O5" s="56">
        <v>37999</v>
      </c>
      <c r="P5" s="56">
        <v>40000</v>
      </c>
      <c r="Q5" s="56">
        <v>37999</v>
      </c>
      <c r="R5" s="181"/>
      <c r="S5" s="182" t="s">
        <v>57</v>
      </c>
    </row>
    <row r="6" spans="1:22" ht="18" thickBot="1" x14ac:dyDescent="0.35">
      <c r="A6" s="183"/>
      <c r="B6" s="184"/>
      <c r="C6" s="184"/>
      <c r="D6" s="184"/>
      <c r="E6" s="189"/>
      <c r="F6" s="189"/>
      <c r="G6" s="229"/>
      <c r="H6" s="229"/>
      <c r="I6" s="229"/>
      <c r="J6" s="229"/>
      <c r="K6" s="229"/>
      <c r="L6" s="67" t="s">
        <v>2</v>
      </c>
      <c r="M6" s="68">
        <f>SUM(M7:M506)</f>
        <v>0</v>
      </c>
      <c r="N6" s="297"/>
      <c r="O6" s="184"/>
      <c r="P6" s="67" t="s">
        <v>2</v>
      </c>
      <c r="Q6" s="68">
        <f>SUM(Q7:Q506)</f>
        <v>0</v>
      </c>
      <c r="R6" s="184"/>
      <c r="S6" s="187"/>
    </row>
    <row r="7" spans="1:22" ht="20.100000000000001" customHeight="1" x14ac:dyDescent="0.25">
      <c r="A7" s="188">
        <v>1</v>
      </c>
      <c r="B7" s="286" t="str">
        <f>IF('Frais de salaires'!B6="","",'Frais de salaires'!B6)</f>
        <v/>
      </c>
      <c r="C7" s="286" t="str">
        <f>IF('Frais de salaires'!C6="","",'Frais de salaires'!C6)</f>
        <v/>
      </c>
      <c r="D7" s="286"/>
      <c r="E7" s="286" t="str">
        <f>IF('Frais de salaires'!E6="","",'Frais de salaires'!E6)</f>
        <v/>
      </c>
      <c r="F7" s="286" t="str">
        <f>IF('Frais de salaires'!F6="","",'Frais de salaires'!F6)</f>
        <v/>
      </c>
      <c r="G7" s="287" t="str">
        <f>IF('Frais de salaires'!G6="","",'Frais de salaires'!G6)</f>
        <v/>
      </c>
      <c r="H7" s="287" t="str">
        <f>IF('Frais de salaires'!H6="","",'Frais de salaires'!H6)</f>
        <v/>
      </c>
      <c r="I7" s="286" t="str">
        <f>IF('Frais de salaires'!I6="","",'Frais de salaires'!I6)</f>
        <v/>
      </c>
      <c r="J7" s="63"/>
      <c r="K7" s="38"/>
      <c r="L7" s="38"/>
      <c r="M7" s="58" t="str">
        <f t="shared" ref="M7:M70" si="0">IF($E7="","",IF(OR(($J7=0),($K7=0)),0,$J7/$K7*$L7))</f>
        <v/>
      </c>
      <c r="N7" s="203" t="str">
        <f t="shared" ref="N7:N70" si="1">IF($I7="","",IF($M7&gt;$I7,"Le montant éligible ne peut etre supérieur au montant présenté",""))</f>
        <v/>
      </c>
      <c r="O7" s="205" t="str">
        <f>IF(OR(M7=0, ISBLANK(M7)), "", M7)</f>
        <v/>
      </c>
      <c r="P7" s="288" t="str">
        <f>IF(L7="","",IF(E7="Assistant administratif et/ou financier",MIN(30000/1607*L7,30000),IF(E7="Chargé de mission",MIN(40000/1607*L7,40000),IF(E7="Coordinateur / chef de projet",MIN(50000/1607*L7,50000),IF(E7="Directeur",MIN(60000/1607*L7,60000))))))</f>
        <v/>
      </c>
      <c r="Q7" s="225" t="str">
        <f t="shared" ref="Q7" si="2">IF(MIN(O7,P7)=0,"",MIN(O7,P7))</f>
        <v/>
      </c>
      <c r="R7" s="289"/>
      <c r="S7" s="66"/>
    </row>
    <row r="8" spans="1:22" ht="20.100000000000001" customHeight="1" x14ac:dyDescent="0.25">
      <c r="A8" s="191">
        <v>2</v>
      </c>
      <c r="B8" s="286" t="str">
        <f>IF('Frais de salaires'!B7="","",'Frais de salaires'!B7)</f>
        <v/>
      </c>
      <c r="C8" s="286" t="str">
        <f>IF('Frais de salaires'!C7="","",'Frais de salaires'!C7)</f>
        <v/>
      </c>
      <c r="D8" s="286" t="str">
        <f>IF('Frais de salaires'!D7="","",'Frais de salaires'!D7)</f>
        <v/>
      </c>
      <c r="E8" s="286" t="str">
        <f>IF('Frais de salaires'!E7="","",'Frais de salaires'!E7)</f>
        <v/>
      </c>
      <c r="F8" s="286" t="str">
        <f>IF('Frais de salaires'!F7="","",'Frais de salaires'!F7)</f>
        <v/>
      </c>
      <c r="G8" s="287" t="str">
        <f>IF('Frais de salaires'!G7="","",'Frais de salaires'!G7)</f>
        <v/>
      </c>
      <c r="H8" s="287" t="str">
        <f>IF('Frais de salaires'!H7="","",'Frais de salaires'!H7)</f>
        <v/>
      </c>
      <c r="I8" s="286" t="str">
        <f>IF('Frais de salaires'!I7="","",'Frais de salaires'!I7)</f>
        <v/>
      </c>
      <c r="J8" s="63"/>
      <c r="K8" s="38"/>
      <c r="L8" s="38"/>
      <c r="M8" s="58" t="str">
        <f t="shared" si="0"/>
        <v/>
      </c>
      <c r="N8" s="203" t="str">
        <f t="shared" si="1"/>
        <v/>
      </c>
      <c r="O8" s="205" t="str">
        <f t="shared" ref="O8:O71" si="3">IF(OR(M8=0, ISBLANK(M8)), "", M8)</f>
        <v/>
      </c>
      <c r="P8" s="288" t="str">
        <f t="shared" ref="P8:P71" si="4">IF(L8="","",IF(E8="Assistant administratif et/ou financier",MIN(30000/1607*L8,30000),IF(E8="Chargé de mission",MIN(40000/1607*L8,40000),IF(E8="Coordinateur / chef de projet",MIN(50000/1607*L8,50000),IF(E8="Directeur",MIN(60000/1607*L8,60000))))))</f>
        <v/>
      </c>
      <c r="Q8" s="225" t="str">
        <f t="shared" ref="Q8:Q71" si="5">IF(MIN(O8,P8)=0,"",MIN(O8,P8))</f>
        <v/>
      </c>
      <c r="R8" s="289"/>
      <c r="S8" s="66"/>
    </row>
    <row r="9" spans="1:22" ht="20.100000000000001" customHeight="1" x14ac:dyDescent="0.25">
      <c r="A9" s="191">
        <v>3</v>
      </c>
      <c r="B9" s="286" t="str">
        <f>IF('Frais de salaires'!B8="","",'Frais de salaires'!B8)</f>
        <v/>
      </c>
      <c r="C9" s="286" t="str">
        <f>IF('Frais de salaires'!C8="","",'Frais de salaires'!C8)</f>
        <v/>
      </c>
      <c r="D9" s="286" t="str">
        <f>IF('Frais de salaires'!D8="","",'Frais de salaires'!D8)</f>
        <v/>
      </c>
      <c r="E9" s="286" t="str">
        <f>IF('Frais de salaires'!E8="","",'Frais de salaires'!E8)</f>
        <v/>
      </c>
      <c r="F9" s="286" t="str">
        <f>IF('Frais de salaires'!F8="","",'Frais de salaires'!F8)</f>
        <v/>
      </c>
      <c r="G9" s="287" t="str">
        <f>IF('Frais de salaires'!G8="","",'Frais de salaires'!G8)</f>
        <v/>
      </c>
      <c r="H9" s="287" t="str">
        <f>IF('Frais de salaires'!H8="","",'Frais de salaires'!H8)</f>
        <v/>
      </c>
      <c r="I9" s="286" t="str">
        <f>IF('Frais de salaires'!I8="","",'Frais de salaires'!I8)</f>
        <v/>
      </c>
      <c r="J9" s="63"/>
      <c r="K9" s="38"/>
      <c r="L9" s="38"/>
      <c r="M9" s="58" t="str">
        <f t="shared" si="0"/>
        <v/>
      </c>
      <c r="N9" s="203" t="str">
        <f t="shared" si="1"/>
        <v/>
      </c>
      <c r="O9" s="205" t="str">
        <f t="shared" si="3"/>
        <v/>
      </c>
      <c r="P9" s="288" t="str">
        <f t="shared" si="4"/>
        <v/>
      </c>
      <c r="Q9" s="225" t="str">
        <f t="shared" si="5"/>
        <v/>
      </c>
      <c r="R9" s="289"/>
      <c r="S9" s="66"/>
    </row>
    <row r="10" spans="1:22" ht="20.100000000000001" customHeight="1" x14ac:dyDescent="0.25">
      <c r="A10" s="191">
        <v>4</v>
      </c>
      <c r="B10" s="286" t="str">
        <f>IF('Frais de salaires'!B9="","",'Frais de salaires'!B9)</f>
        <v/>
      </c>
      <c r="C10" s="286" t="str">
        <f>IF('Frais de salaires'!C9="","",'Frais de salaires'!C9)</f>
        <v/>
      </c>
      <c r="D10" s="286" t="str">
        <f>IF('Frais de salaires'!D9="","",'Frais de salaires'!D9)</f>
        <v/>
      </c>
      <c r="E10" s="286" t="str">
        <f>IF('Frais de salaires'!E9="","",'Frais de salaires'!E9)</f>
        <v/>
      </c>
      <c r="F10" s="286" t="str">
        <f>IF('Frais de salaires'!F9="","",'Frais de salaires'!F9)</f>
        <v/>
      </c>
      <c r="G10" s="287" t="str">
        <f>IF('Frais de salaires'!G9="","",'Frais de salaires'!G9)</f>
        <v/>
      </c>
      <c r="H10" s="287" t="str">
        <f>IF('Frais de salaires'!H9="","",'Frais de salaires'!H9)</f>
        <v/>
      </c>
      <c r="I10" s="286" t="str">
        <f>IF('Frais de salaires'!I9="","",'Frais de salaires'!I9)</f>
        <v/>
      </c>
      <c r="J10" s="63"/>
      <c r="K10" s="38"/>
      <c r="L10" s="38"/>
      <c r="M10" s="58" t="str">
        <f t="shared" si="0"/>
        <v/>
      </c>
      <c r="N10" s="203" t="str">
        <f t="shared" si="1"/>
        <v/>
      </c>
      <c r="O10" s="205" t="str">
        <f t="shared" si="3"/>
        <v/>
      </c>
      <c r="P10" s="288" t="str">
        <f t="shared" si="4"/>
        <v/>
      </c>
      <c r="Q10" s="225" t="str">
        <f t="shared" si="5"/>
        <v/>
      </c>
      <c r="R10" s="289"/>
      <c r="S10" s="66"/>
    </row>
    <row r="11" spans="1:22" ht="20.100000000000001" customHeight="1" x14ac:dyDescent="0.25">
      <c r="A11" s="191">
        <v>5</v>
      </c>
      <c r="B11" s="286" t="str">
        <f>IF('Frais de salaires'!B10="","",'Frais de salaires'!B10)</f>
        <v/>
      </c>
      <c r="C11" s="286" t="str">
        <f>IF('Frais de salaires'!C10="","",'Frais de salaires'!C10)</f>
        <v/>
      </c>
      <c r="D11" s="286" t="str">
        <f>IF('Frais de salaires'!D10="","",'Frais de salaires'!D10)</f>
        <v/>
      </c>
      <c r="E11" s="286" t="str">
        <f>IF('Frais de salaires'!E10="","",'Frais de salaires'!E10)</f>
        <v/>
      </c>
      <c r="F11" s="286" t="str">
        <f>IF('Frais de salaires'!F10="","",'Frais de salaires'!F10)</f>
        <v/>
      </c>
      <c r="G11" s="287" t="str">
        <f>IF('Frais de salaires'!G10="","",'Frais de salaires'!G10)</f>
        <v/>
      </c>
      <c r="H11" s="287" t="str">
        <f>IF('Frais de salaires'!H10="","",'Frais de salaires'!H10)</f>
        <v/>
      </c>
      <c r="I11" s="286" t="str">
        <f>IF('Frais de salaires'!I10="","",'Frais de salaires'!I10)</f>
        <v/>
      </c>
      <c r="J11" s="63"/>
      <c r="K11" s="38"/>
      <c r="L11" s="38"/>
      <c r="M11" s="58" t="str">
        <f t="shared" si="0"/>
        <v/>
      </c>
      <c r="N11" s="203" t="str">
        <f t="shared" si="1"/>
        <v/>
      </c>
      <c r="O11" s="205" t="str">
        <f t="shared" si="3"/>
        <v/>
      </c>
      <c r="P11" s="288" t="str">
        <f t="shared" si="4"/>
        <v/>
      </c>
      <c r="Q11" s="225" t="str">
        <f t="shared" si="5"/>
        <v/>
      </c>
      <c r="R11" s="289"/>
      <c r="S11" s="66"/>
    </row>
    <row r="12" spans="1:22" ht="20.100000000000001" customHeight="1" x14ac:dyDescent="0.25">
      <c r="A12" s="191">
        <v>6</v>
      </c>
      <c r="B12" s="286" t="str">
        <f>IF('Frais de salaires'!B11="","",'Frais de salaires'!B11)</f>
        <v/>
      </c>
      <c r="C12" s="286" t="str">
        <f>IF('Frais de salaires'!C11="","",'Frais de salaires'!C11)</f>
        <v/>
      </c>
      <c r="D12" s="286" t="str">
        <f>IF('Frais de salaires'!D11="","",'Frais de salaires'!D11)</f>
        <v/>
      </c>
      <c r="E12" s="286" t="str">
        <f>IF('Frais de salaires'!E11="","",'Frais de salaires'!E11)</f>
        <v/>
      </c>
      <c r="F12" s="286" t="str">
        <f>IF('Frais de salaires'!F11="","",'Frais de salaires'!F11)</f>
        <v/>
      </c>
      <c r="G12" s="287" t="str">
        <f>IF('Frais de salaires'!G11="","",'Frais de salaires'!G11)</f>
        <v/>
      </c>
      <c r="H12" s="287" t="str">
        <f>IF('Frais de salaires'!H11="","",'Frais de salaires'!H11)</f>
        <v/>
      </c>
      <c r="I12" s="286" t="str">
        <f>IF('Frais de salaires'!I11="","",'Frais de salaires'!I11)</f>
        <v/>
      </c>
      <c r="J12" s="63"/>
      <c r="K12" s="38"/>
      <c r="L12" s="38"/>
      <c r="M12" s="58" t="str">
        <f t="shared" si="0"/>
        <v/>
      </c>
      <c r="N12" s="203" t="str">
        <f t="shared" si="1"/>
        <v/>
      </c>
      <c r="O12" s="205" t="str">
        <f t="shared" si="3"/>
        <v/>
      </c>
      <c r="P12" s="288" t="str">
        <f t="shared" si="4"/>
        <v/>
      </c>
      <c r="Q12" s="225" t="str">
        <f t="shared" si="5"/>
        <v/>
      </c>
      <c r="R12" s="289"/>
      <c r="S12" s="66"/>
    </row>
    <row r="13" spans="1:22" ht="20.100000000000001" customHeight="1" x14ac:dyDescent="0.25">
      <c r="A13" s="191">
        <v>7</v>
      </c>
      <c r="B13" s="286" t="str">
        <f>IF('Frais de salaires'!B12="","",'Frais de salaires'!B12)</f>
        <v/>
      </c>
      <c r="C13" s="286" t="str">
        <f>IF('Frais de salaires'!C12="","",'Frais de salaires'!C12)</f>
        <v/>
      </c>
      <c r="D13" s="286" t="str">
        <f>IF('Frais de salaires'!D12="","",'Frais de salaires'!D12)</f>
        <v/>
      </c>
      <c r="E13" s="286" t="str">
        <f>IF('Frais de salaires'!E12="","",'Frais de salaires'!E12)</f>
        <v/>
      </c>
      <c r="F13" s="286" t="str">
        <f>IF('Frais de salaires'!F12="","",'Frais de salaires'!F12)</f>
        <v/>
      </c>
      <c r="G13" s="287" t="str">
        <f>IF('Frais de salaires'!G12="","",'Frais de salaires'!G12)</f>
        <v/>
      </c>
      <c r="H13" s="287" t="str">
        <f>IF('Frais de salaires'!H12="","",'Frais de salaires'!H12)</f>
        <v/>
      </c>
      <c r="I13" s="286" t="str">
        <f>IF('Frais de salaires'!I12="","",'Frais de salaires'!I12)</f>
        <v/>
      </c>
      <c r="J13" s="63"/>
      <c r="K13" s="38"/>
      <c r="L13" s="38"/>
      <c r="M13" s="58" t="str">
        <f t="shared" si="0"/>
        <v/>
      </c>
      <c r="N13" s="203" t="str">
        <f t="shared" si="1"/>
        <v/>
      </c>
      <c r="O13" s="205" t="str">
        <f t="shared" si="3"/>
        <v/>
      </c>
      <c r="P13" s="288" t="str">
        <f t="shared" si="4"/>
        <v/>
      </c>
      <c r="Q13" s="225" t="str">
        <f t="shared" si="5"/>
        <v/>
      </c>
      <c r="R13" s="289"/>
      <c r="S13" s="66"/>
    </row>
    <row r="14" spans="1:22" ht="20.100000000000001" customHeight="1" x14ac:dyDescent="0.25">
      <c r="A14" s="191">
        <v>8</v>
      </c>
      <c r="B14" s="286" t="str">
        <f>IF('Frais de salaires'!B13="","",'Frais de salaires'!B13)</f>
        <v/>
      </c>
      <c r="C14" s="286" t="str">
        <f>IF('Frais de salaires'!C13="","",'Frais de salaires'!C13)</f>
        <v/>
      </c>
      <c r="D14" s="286" t="str">
        <f>IF('Frais de salaires'!D13="","",'Frais de salaires'!D13)</f>
        <v/>
      </c>
      <c r="E14" s="286" t="str">
        <f>IF('Frais de salaires'!E13="","",'Frais de salaires'!E13)</f>
        <v/>
      </c>
      <c r="F14" s="286" t="str">
        <f>IF('Frais de salaires'!F13="","",'Frais de salaires'!F13)</f>
        <v/>
      </c>
      <c r="G14" s="287" t="str">
        <f>IF('Frais de salaires'!G13="","",'Frais de salaires'!G13)</f>
        <v/>
      </c>
      <c r="H14" s="287" t="str">
        <f>IF('Frais de salaires'!H13="","",'Frais de salaires'!H13)</f>
        <v/>
      </c>
      <c r="I14" s="286" t="str">
        <f>IF('Frais de salaires'!I13="","",'Frais de salaires'!I13)</f>
        <v/>
      </c>
      <c r="J14" s="63"/>
      <c r="K14" s="38"/>
      <c r="L14" s="38"/>
      <c r="M14" s="58" t="str">
        <f t="shared" si="0"/>
        <v/>
      </c>
      <c r="N14" s="203" t="str">
        <f t="shared" si="1"/>
        <v/>
      </c>
      <c r="O14" s="205" t="str">
        <f t="shared" si="3"/>
        <v/>
      </c>
      <c r="P14" s="288" t="str">
        <f t="shared" si="4"/>
        <v/>
      </c>
      <c r="Q14" s="225" t="str">
        <f t="shared" si="5"/>
        <v/>
      </c>
      <c r="R14" s="289"/>
      <c r="S14" s="66"/>
    </row>
    <row r="15" spans="1:22" ht="20.100000000000001" customHeight="1" x14ac:dyDescent="0.25">
      <c r="A15" s="191">
        <v>9</v>
      </c>
      <c r="B15" s="286" t="str">
        <f>IF('Frais de salaires'!B14="","",'Frais de salaires'!B14)</f>
        <v/>
      </c>
      <c r="C15" s="286" t="str">
        <f>IF('Frais de salaires'!C14="","",'Frais de salaires'!C14)</f>
        <v/>
      </c>
      <c r="D15" s="286" t="str">
        <f>IF('Frais de salaires'!D14="","",'Frais de salaires'!D14)</f>
        <v/>
      </c>
      <c r="E15" s="286" t="str">
        <f>IF('Frais de salaires'!E14="","",'Frais de salaires'!E14)</f>
        <v/>
      </c>
      <c r="F15" s="286" t="str">
        <f>IF('Frais de salaires'!F14="","",'Frais de salaires'!F14)</f>
        <v/>
      </c>
      <c r="G15" s="287" t="str">
        <f>IF('Frais de salaires'!G14="","",'Frais de salaires'!G14)</f>
        <v/>
      </c>
      <c r="H15" s="287" t="str">
        <f>IF('Frais de salaires'!H14="","",'Frais de salaires'!H14)</f>
        <v/>
      </c>
      <c r="I15" s="286" t="str">
        <f>IF('Frais de salaires'!I14="","",'Frais de salaires'!I14)</f>
        <v/>
      </c>
      <c r="J15" s="63"/>
      <c r="K15" s="38"/>
      <c r="L15" s="38"/>
      <c r="M15" s="58" t="str">
        <f t="shared" si="0"/>
        <v/>
      </c>
      <c r="N15" s="203" t="str">
        <f t="shared" si="1"/>
        <v/>
      </c>
      <c r="O15" s="205" t="str">
        <f t="shared" si="3"/>
        <v/>
      </c>
      <c r="P15" s="288" t="str">
        <f t="shared" si="4"/>
        <v/>
      </c>
      <c r="Q15" s="225" t="str">
        <f t="shared" si="5"/>
        <v/>
      </c>
      <c r="R15" s="289"/>
      <c r="S15" s="66"/>
    </row>
    <row r="16" spans="1:22" ht="20.100000000000001" customHeight="1" x14ac:dyDescent="0.25">
      <c r="A16" s="191">
        <v>10</v>
      </c>
      <c r="B16" s="286" t="str">
        <f>IF('Frais de salaires'!B15="","",'Frais de salaires'!B15)</f>
        <v/>
      </c>
      <c r="C16" s="286" t="str">
        <f>IF('Frais de salaires'!C15="","",'Frais de salaires'!C15)</f>
        <v/>
      </c>
      <c r="D16" s="286" t="str">
        <f>IF('Frais de salaires'!D15="","",'Frais de salaires'!D15)</f>
        <v/>
      </c>
      <c r="E16" s="286" t="str">
        <f>IF('Frais de salaires'!E15="","",'Frais de salaires'!E15)</f>
        <v/>
      </c>
      <c r="F16" s="286" t="str">
        <f>IF('Frais de salaires'!F15="","",'Frais de salaires'!F15)</f>
        <v/>
      </c>
      <c r="G16" s="287" t="str">
        <f>IF('Frais de salaires'!G15="","",'Frais de salaires'!G15)</f>
        <v/>
      </c>
      <c r="H16" s="287" t="str">
        <f>IF('Frais de salaires'!H15="","",'Frais de salaires'!H15)</f>
        <v/>
      </c>
      <c r="I16" s="286" t="str">
        <f>IF('Frais de salaires'!I15="","",'Frais de salaires'!I15)</f>
        <v/>
      </c>
      <c r="J16" s="63"/>
      <c r="K16" s="38"/>
      <c r="L16" s="38"/>
      <c r="M16" s="58" t="str">
        <f t="shared" si="0"/>
        <v/>
      </c>
      <c r="N16" s="203" t="str">
        <f t="shared" si="1"/>
        <v/>
      </c>
      <c r="O16" s="205" t="str">
        <f t="shared" si="3"/>
        <v/>
      </c>
      <c r="P16" s="288" t="str">
        <f t="shared" si="4"/>
        <v/>
      </c>
      <c r="Q16" s="225" t="str">
        <f t="shared" si="5"/>
        <v/>
      </c>
      <c r="R16" s="289"/>
      <c r="S16" s="66"/>
    </row>
    <row r="17" spans="1:19" ht="20.100000000000001" customHeight="1" x14ac:dyDescent="0.25">
      <c r="A17" s="191">
        <v>11</v>
      </c>
      <c r="B17" s="286" t="str">
        <f>IF('Frais de salaires'!B16="","",'Frais de salaires'!B16)</f>
        <v/>
      </c>
      <c r="C17" s="286" t="str">
        <f>IF('Frais de salaires'!C16="","",'Frais de salaires'!C16)</f>
        <v/>
      </c>
      <c r="D17" s="286" t="str">
        <f>IF('Frais de salaires'!D16="","",'Frais de salaires'!D16)</f>
        <v/>
      </c>
      <c r="E17" s="286" t="str">
        <f>IF('Frais de salaires'!E16="","",'Frais de salaires'!E16)</f>
        <v/>
      </c>
      <c r="F17" s="286" t="str">
        <f>IF('Frais de salaires'!F16="","",'Frais de salaires'!F16)</f>
        <v/>
      </c>
      <c r="G17" s="287" t="str">
        <f>IF('Frais de salaires'!G16="","",'Frais de salaires'!G16)</f>
        <v/>
      </c>
      <c r="H17" s="287" t="str">
        <f>IF('Frais de salaires'!H16="","",'Frais de salaires'!H16)</f>
        <v/>
      </c>
      <c r="I17" s="286" t="str">
        <f>IF('Frais de salaires'!I16="","",'Frais de salaires'!I16)</f>
        <v/>
      </c>
      <c r="J17" s="63"/>
      <c r="K17" s="38"/>
      <c r="L17" s="38"/>
      <c r="M17" s="58" t="str">
        <f t="shared" si="0"/>
        <v/>
      </c>
      <c r="N17" s="203" t="str">
        <f t="shared" si="1"/>
        <v/>
      </c>
      <c r="O17" s="205" t="str">
        <f t="shared" si="3"/>
        <v/>
      </c>
      <c r="P17" s="288" t="str">
        <f t="shared" si="4"/>
        <v/>
      </c>
      <c r="Q17" s="225" t="str">
        <f t="shared" si="5"/>
        <v/>
      </c>
      <c r="R17" s="289"/>
      <c r="S17" s="66"/>
    </row>
    <row r="18" spans="1:19" ht="20.100000000000001" customHeight="1" x14ac:dyDescent="0.25">
      <c r="A18" s="191">
        <v>12</v>
      </c>
      <c r="B18" s="286" t="str">
        <f>IF('Frais de salaires'!B17="","",'Frais de salaires'!B17)</f>
        <v/>
      </c>
      <c r="C18" s="286" t="str">
        <f>IF('Frais de salaires'!C17="","",'Frais de salaires'!C17)</f>
        <v/>
      </c>
      <c r="D18" s="286" t="str">
        <f>IF('Frais de salaires'!D17="","",'Frais de salaires'!D17)</f>
        <v/>
      </c>
      <c r="E18" s="286" t="str">
        <f>IF('Frais de salaires'!E17="","",'Frais de salaires'!E17)</f>
        <v/>
      </c>
      <c r="F18" s="286" t="str">
        <f>IF('Frais de salaires'!F17="","",'Frais de salaires'!F17)</f>
        <v/>
      </c>
      <c r="G18" s="287" t="str">
        <f>IF('Frais de salaires'!G17="","",'Frais de salaires'!G17)</f>
        <v/>
      </c>
      <c r="H18" s="287" t="str">
        <f>IF('Frais de salaires'!H17="","",'Frais de salaires'!H17)</f>
        <v/>
      </c>
      <c r="I18" s="286" t="str">
        <f>IF('Frais de salaires'!I17="","",'Frais de salaires'!I17)</f>
        <v/>
      </c>
      <c r="J18" s="63"/>
      <c r="K18" s="38"/>
      <c r="L18" s="38"/>
      <c r="M18" s="58" t="str">
        <f t="shared" si="0"/>
        <v/>
      </c>
      <c r="N18" s="203" t="str">
        <f t="shared" si="1"/>
        <v/>
      </c>
      <c r="O18" s="205" t="str">
        <f t="shared" si="3"/>
        <v/>
      </c>
      <c r="P18" s="288" t="str">
        <f t="shared" si="4"/>
        <v/>
      </c>
      <c r="Q18" s="225" t="str">
        <f t="shared" si="5"/>
        <v/>
      </c>
      <c r="R18" s="289"/>
      <c r="S18" s="66"/>
    </row>
    <row r="19" spans="1:19" ht="20.100000000000001" customHeight="1" x14ac:dyDescent="0.25">
      <c r="A19" s="191">
        <v>13</v>
      </c>
      <c r="B19" s="286" t="str">
        <f>IF('Frais de salaires'!B18="","",'Frais de salaires'!B18)</f>
        <v/>
      </c>
      <c r="C19" s="286" t="str">
        <f>IF('Frais de salaires'!C18="","",'Frais de salaires'!C18)</f>
        <v/>
      </c>
      <c r="D19" s="286" t="str">
        <f>IF('Frais de salaires'!D18="","",'Frais de salaires'!D18)</f>
        <v/>
      </c>
      <c r="E19" s="286" t="str">
        <f>IF('Frais de salaires'!E18="","",'Frais de salaires'!E18)</f>
        <v/>
      </c>
      <c r="F19" s="286" t="str">
        <f>IF('Frais de salaires'!F18="","",'Frais de salaires'!F18)</f>
        <v/>
      </c>
      <c r="G19" s="287" t="str">
        <f>IF('Frais de salaires'!G18="","",'Frais de salaires'!G18)</f>
        <v/>
      </c>
      <c r="H19" s="287" t="str">
        <f>IF('Frais de salaires'!H18="","",'Frais de salaires'!H18)</f>
        <v/>
      </c>
      <c r="I19" s="286" t="str">
        <f>IF('Frais de salaires'!I18="","",'Frais de salaires'!I18)</f>
        <v/>
      </c>
      <c r="J19" s="63"/>
      <c r="K19" s="38"/>
      <c r="L19" s="38"/>
      <c r="M19" s="58" t="str">
        <f t="shared" si="0"/>
        <v/>
      </c>
      <c r="N19" s="203" t="str">
        <f t="shared" si="1"/>
        <v/>
      </c>
      <c r="O19" s="205" t="str">
        <f t="shared" si="3"/>
        <v/>
      </c>
      <c r="P19" s="288" t="str">
        <f t="shared" si="4"/>
        <v/>
      </c>
      <c r="Q19" s="225" t="str">
        <f t="shared" si="5"/>
        <v/>
      </c>
      <c r="R19" s="289"/>
      <c r="S19" s="66"/>
    </row>
    <row r="20" spans="1:19" ht="20.100000000000001" customHeight="1" x14ac:dyDescent="0.25">
      <c r="A20" s="191">
        <v>14</v>
      </c>
      <c r="B20" s="286" t="str">
        <f>IF('Frais de salaires'!B19="","",'Frais de salaires'!B19)</f>
        <v/>
      </c>
      <c r="C20" s="286" t="str">
        <f>IF('Frais de salaires'!C19="","",'Frais de salaires'!C19)</f>
        <v/>
      </c>
      <c r="D20" s="286" t="str">
        <f>IF('Frais de salaires'!D19="","",'Frais de salaires'!D19)</f>
        <v/>
      </c>
      <c r="E20" s="286" t="str">
        <f>IF('Frais de salaires'!E19="","",'Frais de salaires'!E19)</f>
        <v/>
      </c>
      <c r="F20" s="286" t="str">
        <f>IF('Frais de salaires'!F19="","",'Frais de salaires'!F19)</f>
        <v/>
      </c>
      <c r="G20" s="287" t="str">
        <f>IF('Frais de salaires'!G19="","",'Frais de salaires'!G19)</f>
        <v/>
      </c>
      <c r="H20" s="287" t="str">
        <f>IF('Frais de salaires'!H19="","",'Frais de salaires'!H19)</f>
        <v/>
      </c>
      <c r="I20" s="286" t="str">
        <f>IF('Frais de salaires'!I19="","",'Frais de salaires'!I19)</f>
        <v/>
      </c>
      <c r="J20" s="63"/>
      <c r="K20" s="38"/>
      <c r="L20" s="38"/>
      <c r="M20" s="58" t="str">
        <f t="shared" si="0"/>
        <v/>
      </c>
      <c r="N20" s="203" t="str">
        <f t="shared" si="1"/>
        <v/>
      </c>
      <c r="O20" s="205" t="str">
        <f t="shared" si="3"/>
        <v/>
      </c>
      <c r="P20" s="288" t="str">
        <f t="shared" si="4"/>
        <v/>
      </c>
      <c r="Q20" s="225" t="str">
        <f t="shared" si="5"/>
        <v/>
      </c>
      <c r="R20" s="289"/>
      <c r="S20" s="66"/>
    </row>
    <row r="21" spans="1:19" ht="20.100000000000001" customHeight="1" x14ac:dyDescent="0.25">
      <c r="A21" s="191">
        <v>15</v>
      </c>
      <c r="B21" s="286" t="str">
        <f>IF('Frais de salaires'!B20="","",'Frais de salaires'!B20)</f>
        <v/>
      </c>
      <c r="C21" s="286" t="str">
        <f>IF('Frais de salaires'!C20="","",'Frais de salaires'!C20)</f>
        <v/>
      </c>
      <c r="D21" s="286" t="str">
        <f>IF('Frais de salaires'!D20="","",'Frais de salaires'!D20)</f>
        <v/>
      </c>
      <c r="E21" s="286" t="str">
        <f>IF('Frais de salaires'!E20="","",'Frais de salaires'!E20)</f>
        <v/>
      </c>
      <c r="F21" s="286" t="str">
        <f>IF('Frais de salaires'!F20="","",'Frais de salaires'!F20)</f>
        <v/>
      </c>
      <c r="G21" s="287" t="str">
        <f>IF('Frais de salaires'!G20="","",'Frais de salaires'!G20)</f>
        <v/>
      </c>
      <c r="H21" s="287" t="str">
        <f>IF('Frais de salaires'!H20="","",'Frais de salaires'!H20)</f>
        <v/>
      </c>
      <c r="I21" s="286" t="str">
        <f>IF('Frais de salaires'!I20="","",'Frais de salaires'!I20)</f>
        <v/>
      </c>
      <c r="J21" s="63"/>
      <c r="K21" s="38"/>
      <c r="L21" s="38"/>
      <c r="M21" s="58" t="str">
        <f t="shared" si="0"/>
        <v/>
      </c>
      <c r="N21" s="203" t="str">
        <f t="shared" si="1"/>
        <v/>
      </c>
      <c r="O21" s="205" t="str">
        <f t="shared" si="3"/>
        <v/>
      </c>
      <c r="P21" s="288" t="str">
        <f t="shared" si="4"/>
        <v/>
      </c>
      <c r="Q21" s="225" t="str">
        <f t="shared" si="5"/>
        <v/>
      </c>
      <c r="R21" s="289"/>
      <c r="S21" s="66"/>
    </row>
    <row r="22" spans="1:19" ht="20.100000000000001" customHeight="1" x14ac:dyDescent="0.25">
      <c r="A22" s="191">
        <v>16</v>
      </c>
      <c r="B22" s="286" t="str">
        <f>IF('Frais de salaires'!B21="","",'Frais de salaires'!B21)</f>
        <v/>
      </c>
      <c r="C22" s="286" t="str">
        <f>IF('Frais de salaires'!C21="","",'Frais de salaires'!C21)</f>
        <v/>
      </c>
      <c r="D22" s="286" t="str">
        <f>IF('Frais de salaires'!D21="","",'Frais de salaires'!D21)</f>
        <v/>
      </c>
      <c r="E22" s="286" t="str">
        <f>IF('Frais de salaires'!E21="","",'Frais de salaires'!E21)</f>
        <v/>
      </c>
      <c r="F22" s="286" t="str">
        <f>IF('Frais de salaires'!F21="","",'Frais de salaires'!F21)</f>
        <v/>
      </c>
      <c r="G22" s="287" t="str">
        <f>IF('Frais de salaires'!G21="","",'Frais de salaires'!G21)</f>
        <v/>
      </c>
      <c r="H22" s="287" t="str">
        <f>IF('Frais de salaires'!H21="","",'Frais de salaires'!H21)</f>
        <v/>
      </c>
      <c r="I22" s="286" t="str">
        <f>IF('Frais de salaires'!I21="","",'Frais de salaires'!I21)</f>
        <v/>
      </c>
      <c r="J22" s="63"/>
      <c r="K22" s="38"/>
      <c r="L22" s="38"/>
      <c r="M22" s="58" t="str">
        <f t="shared" si="0"/>
        <v/>
      </c>
      <c r="N22" s="203" t="str">
        <f t="shared" si="1"/>
        <v/>
      </c>
      <c r="O22" s="205" t="str">
        <f t="shared" si="3"/>
        <v/>
      </c>
      <c r="P22" s="288" t="str">
        <f t="shared" si="4"/>
        <v/>
      </c>
      <c r="Q22" s="225" t="str">
        <f t="shared" si="5"/>
        <v/>
      </c>
      <c r="R22" s="289"/>
      <c r="S22" s="66"/>
    </row>
    <row r="23" spans="1:19" ht="20.100000000000001" customHeight="1" x14ac:dyDescent="0.25">
      <c r="A23" s="191">
        <v>17</v>
      </c>
      <c r="B23" s="286" t="str">
        <f>IF('Frais de salaires'!B22="","",'Frais de salaires'!B22)</f>
        <v/>
      </c>
      <c r="C23" s="286" t="str">
        <f>IF('Frais de salaires'!C22="","",'Frais de salaires'!C22)</f>
        <v/>
      </c>
      <c r="D23" s="286" t="str">
        <f>IF('Frais de salaires'!D22="","",'Frais de salaires'!D22)</f>
        <v/>
      </c>
      <c r="E23" s="286" t="str">
        <f>IF('Frais de salaires'!E22="","",'Frais de salaires'!E22)</f>
        <v/>
      </c>
      <c r="F23" s="286" t="str">
        <f>IF('Frais de salaires'!F22="","",'Frais de salaires'!F22)</f>
        <v/>
      </c>
      <c r="G23" s="287" t="str">
        <f>IF('Frais de salaires'!G22="","",'Frais de salaires'!G22)</f>
        <v/>
      </c>
      <c r="H23" s="287" t="str">
        <f>IF('Frais de salaires'!H22="","",'Frais de salaires'!H22)</f>
        <v/>
      </c>
      <c r="I23" s="286" t="str">
        <f>IF('Frais de salaires'!I22="","",'Frais de salaires'!I22)</f>
        <v/>
      </c>
      <c r="J23" s="63"/>
      <c r="K23" s="38"/>
      <c r="L23" s="38"/>
      <c r="M23" s="58" t="str">
        <f t="shared" si="0"/>
        <v/>
      </c>
      <c r="N23" s="203" t="str">
        <f t="shared" si="1"/>
        <v/>
      </c>
      <c r="O23" s="205" t="str">
        <f t="shared" si="3"/>
        <v/>
      </c>
      <c r="P23" s="288" t="str">
        <f t="shared" si="4"/>
        <v/>
      </c>
      <c r="Q23" s="225" t="str">
        <f t="shared" si="5"/>
        <v/>
      </c>
      <c r="R23" s="289"/>
      <c r="S23" s="66"/>
    </row>
    <row r="24" spans="1:19" ht="20.100000000000001" customHeight="1" x14ac:dyDescent="0.25">
      <c r="A24" s="191">
        <v>18</v>
      </c>
      <c r="B24" s="286" t="str">
        <f>IF('Frais de salaires'!B23="","",'Frais de salaires'!B23)</f>
        <v/>
      </c>
      <c r="C24" s="286" t="str">
        <f>IF('Frais de salaires'!C23="","",'Frais de salaires'!C23)</f>
        <v/>
      </c>
      <c r="D24" s="286" t="str">
        <f>IF('Frais de salaires'!D23="","",'Frais de salaires'!D23)</f>
        <v/>
      </c>
      <c r="E24" s="286" t="str">
        <f>IF('Frais de salaires'!E23="","",'Frais de salaires'!E23)</f>
        <v/>
      </c>
      <c r="F24" s="286" t="str">
        <f>IF('Frais de salaires'!F23="","",'Frais de salaires'!F23)</f>
        <v/>
      </c>
      <c r="G24" s="287" t="str">
        <f>IF('Frais de salaires'!G23="","",'Frais de salaires'!G23)</f>
        <v/>
      </c>
      <c r="H24" s="287" t="str">
        <f>IF('Frais de salaires'!H23="","",'Frais de salaires'!H23)</f>
        <v/>
      </c>
      <c r="I24" s="286" t="str">
        <f>IF('Frais de salaires'!I23="","",'Frais de salaires'!I23)</f>
        <v/>
      </c>
      <c r="J24" s="63"/>
      <c r="K24" s="38"/>
      <c r="L24" s="38"/>
      <c r="M24" s="58" t="str">
        <f t="shared" si="0"/>
        <v/>
      </c>
      <c r="N24" s="203" t="str">
        <f t="shared" si="1"/>
        <v/>
      </c>
      <c r="O24" s="205" t="str">
        <f t="shared" si="3"/>
        <v/>
      </c>
      <c r="P24" s="288" t="str">
        <f t="shared" si="4"/>
        <v/>
      </c>
      <c r="Q24" s="225" t="str">
        <f t="shared" si="5"/>
        <v/>
      </c>
      <c r="R24" s="289"/>
      <c r="S24" s="66"/>
    </row>
    <row r="25" spans="1:19" ht="20.100000000000001" customHeight="1" x14ac:dyDescent="0.25">
      <c r="A25" s="191">
        <v>19</v>
      </c>
      <c r="B25" s="286" t="str">
        <f>IF('Frais de salaires'!B24="","",'Frais de salaires'!B24)</f>
        <v/>
      </c>
      <c r="C25" s="286" t="str">
        <f>IF('Frais de salaires'!C24="","",'Frais de salaires'!C24)</f>
        <v/>
      </c>
      <c r="D25" s="286" t="str">
        <f>IF('Frais de salaires'!D24="","",'Frais de salaires'!D24)</f>
        <v/>
      </c>
      <c r="E25" s="286" t="str">
        <f>IF('Frais de salaires'!E24="","",'Frais de salaires'!E24)</f>
        <v/>
      </c>
      <c r="F25" s="286" t="str">
        <f>IF('Frais de salaires'!F24="","",'Frais de salaires'!F24)</f>
        <v/>
      </c>
      <c r="G25" s="287" t="str">
        <f>IF('Frais de salaires'!G24="","",'Frais de salaires'!G24)</f>
        <v/>
      </c>
      <c r="H25" s="287" t="str">
        <f>IF('Frais de salaires'!H24="","",'Frais de salaires'!H24)</f>
        <v/>
      </c>
      <c r="I25" s="286" t="str">
        <f>IF('Frais de salaires'!I24="","",'Frais de salaires'!I24)</f>
        <v/>
      </c>
      <c r="J25" s="63"/>
      <c r="K25" s="38"/>
      <c r="L25" s="38"/>
      <c r="M25" s="58" t="str">
        <f t="shared" si="0"/>
        <v/>
      </c>
      <c r="N25" s="203" t="str">
        <f t="shared" si="1"/>
        <v/>
      </c>
      <c r="O25" s="205" t="str">
        <f t="shared" si="3"/>
        <v/>
      </c>
      <c r="P25" s="288" t="str">
        <f t="shared" si="4"/>
        <v/>
      </c>
      <c r="Q25" s="225" t="str">
        <f t="shared" si="5"/>
        <v/>
      </c>
      <c r="R25" s="289"/>
      <c r="S25" s="66"/>
    </row>
    <row r="26" spans="1:19" ht="20.100000000000001" customHeight="1" x14ac:dyDescent="0.25">
      <c r="A26" s="191">
        <v>20</v>
      </c>
      <c r="B26" s="286" t="str">
        <f>IF('Frais de salaires'!B25="","",'Frais de salaires'!B25)</f>
        <v/>
      </c>
      <c r="C26" s="286" t="str">
        <f>IF('Frais de salaires'!C25="","",'Frais de salaires'!C25)</f>
        <v/>
      </c>
      <c r="D26" s="286" t="str">
        <f>IF('Frais de salaires'!D25="","",'Frais de salaires'!D25)</f>
        <v/>
      </c>
      <c r="E26" s="286" t="str">
        <f>IF('Frais de salaires'!E25="","",'Frais de salaires'!E25)</f>
        <v/>
      </c>
      <c r="F26" s="286" t="str">
        <f>IF('Frais de salaires'!F25="","",'Frais de salaires'!F25)</f>
        <v/>
      </c>
      <c r="G26" s="287" t="str">
        <f>IF('Frais de salaires'!G25="","",'Frais de salaires'!G25)</f>
        <v/>
      </c>
      <c r="H26" s="287" t="str">
        <f>IF('Frais de salaires'!H25="","",'Frais de salaires'!H25)</f>
        <v/>
      </c>
      <c r="I26" s="286" t="str">
        <f>IF('Frais de salaires'!I25="","",'Frais de salaires'!I25)</f>
        <v/>
      </c>
      <c r="J26" s="63"/>
      <c r="K26" s="38"/>
      <c r="L26" s="38"/>
      <c r="M26" s="58" t="str">
        <f t="shared" si="0"/>
        <v/>
      </c>
      <c r="N26" s="203" t="str">
        <f t="shared" si="1"/>
        <v/>
      </c>
      <c r="O26" s="205" t="str">
        <f t="shared" si="3"/>
        <v/>
      </c>
      <c r="P26" s="288" t="str">
        <f t="shared" si="4"/>
        <v/>
      </c>
      <c r="Q26" s="225" t="str">
        <f t="shared" si="5"/>
        <v/>
      </c>
      <c r="R26" s="289"/>
      <c r="S26" s="66"/>
    </row>
    <row r="27" spans="1:19" ht="20.100000000000001" customHeight="1" x14ac:dyDescent="0.25">
      <c r="A27" s="191">
        <v>21</v>
      </c>
      <c r="B27" s="286" t="str">
        <f>IF('Frais de salaires'!B26="","",'Frais de salaires'!B26)</f>
        <v/>
      </c>
      <c r="C27" s="286" t="str">
        <f>IF('Frais de salaires'!C26="","",'Frais de salaires'!C26)</f>
        <v/>
      </c>
      <c r="D27" s="286" t="str">
        <f>IF('Frais de salaires'!D26="","",'Frais de salaires'!D26)</f>
        <v/>
      </c>
      <c r="E27" s="286" t="str">
        <f>IF('Frais de salaires'!E26="","",'Frais de salaires'!E26)</f>
        <v/>
      </c>
      <c r="F27" s="286" t="str">
        <f>IF('Frais de salaires'!F26="","",'Frais de salaires'!F26)</f>
        <v/>
      </c>
      <c r="G27" s="287" t="str">
        <f>IF('Frais de salaires'!G26="","",'Frais de salaires'!G26)</f>
        <v/>
      </c>
      <c r="H27" s="287" t="str">
        <f>IF('Frais de salaires'!H26="","",'Frais de salaires'!H26)</f>
        <v/>
      </c>
      <c r="I27" s="286" t="str">
        <f>IF('Frais de salaires'!I26="","",'Frais de salaires'!I26)</f>
        <v/>
      </c>
      <c r="J27" s="63"/>
      <c r="K27" s="38"/>
      <c r="L27" s="38"/>
      <c r="M27" s="58" t="str">
        <f t="shared" si="0"/>
        <v/>
      </c>
      <c r="N27" s="203" t="str">
        <f t="shared" si="1"/>
        <v/>
      </c>
      <c r="O27" s="205" t="str">
        <f t="shared" si="3"/>
        <v/>
      </c>
      <c r="P27" s="288" t="str">
        <f t="shared" si="4"/>
        <v/>
      </c>
      <c r="Q27" s="225" t="str">
        <f t="shared" si="5"/>
        <v/>
      </c>
      <c r="R27" s="289"/>
      <c r="S27" s="66"/>
    </row>
    <row r="28" spans="1:19" ht="20.100000000000001" customHeight="1" x14ac:dyDescent="0.25">
      <c r="A28" s="191">
        <v>22</v>
      </c>
      <c r="B28" s="286" t="str">
        <f>IF('Frais de salaires'!B27="","",'Frais de salaires'!B27)</f>
        <v/>
      </c>
      <c r="C28" s="286" t="str">
        <f>IF('Frais de salaires'!C27="","",'Frais de salaires'!C27)</f>
        <v/>
      </c>
      <c r="D28" s="286" t="str">
        <f>IF('Frais de salaires'!D27="","",'Frais de salaires'!D27)</f>
        <v/>
      </c>
      <c r="E28" s="286" t="str">
        <f>IF('Frais de salaires'!E27="","",'Frais de salaires'!E27)</f>
        <v/>
      </c>
      <c r="F28" s="286" t="str">
        <f>IF('Frais de salaires'!F27="","",'Frais de salaires'!F27)</f>
        <v/>
      </c>
      <c r="G28" s="287" t="str">
        <f>IF('Frais de salaires'!G27="","",'Frais de salaires'!G27)</f>
        <v/>
      </c>
      <c r="H28" s="287" t="str">
        <f>IF('Frais de salaires'!H27="","",'Frais de salaires'!H27)</f>
        <v/>
      </c>
      <c r="I28" s="286" t="str">
        <f>IF('Frais de salaires'!I27="","",'Frais de salaires'!I27)</f>
        <v/>
      </c>
      <c r="J28" s="63"/>
      <c r="K28" s="38"/>
      <c r="L28" s="38"/>
      <c r="M28" s="58" t="str">
        <f t="shared" si="0"/>
        <v/>
      </c>
      <c r="N28" s="203" t="str">
        <f t="shared" si="1"/>
        <v/>
      </c>
      <c r="O28" s="205" t="str">
        <f t="shared" si="3"/>
        <v/>
      </c>
      <c r="P28" s="288" t="str">
        <f t="shared" si="4"/>
        <v/>
      </c>
      <c r="Q28" s="225" t="str">
        <f t="shared" si="5"/>
        <v/>
      </c>
      <c r="R28" s="289"/>
      <c r="S28" s="66"/>
    </row>
    <row r="29" spans="1:19" ht="20.100000000000001" customHeight="1" x14ac:dyDescent="0.25">
      <c r="A29" s="191">
        <v>23</v>
      </c>
      <c r="B29" s="286" t="str">
        <f>IF('Frais de salaires'!B28="","",'Frais de salaires'!B28)</f>
        <v/>
      </c>
      <c r="C29" s="286" t="str">
        <f>IF('Frais de salaires'!C28="","",'Frais de salaires'!C28)</f>
        <v/>
      </c>
      <c r="D29" s="286" t="str">
        <f>IF('Frais de salaires'!D28="","",'Frais de salaires'!D28)</f>
        <v/>
      </c>
      <c r="E29" s="286" t="str">
        <f>IF('Frais de salaires'!E28="","",'Frais de salaires'!E28)</f>
        <v/>
      </c>
      <c r="F29" s="286" t="str">
        <f>IF('Frais de salaires'!F28="","",'Frais de salaires'!F28)</f>
        <v/>
      </c>
      <c r="G29" s="287" t="str">
        <f>IF('Frais de salaires'!G28="","",'Frais de salaires'!G28)</f>
        <v/>
      </c>
      <c r="H29" s="287" t="str">
        <f>IF('Frais de salaires'!H28="","",'Frais de salaires'!H28)</f>
        <v/>
      </c>
      <c r="I29" s="286" t="str">
        <f>IF('Frais de salaires'!I28="","",'Frais de salaires'!I28)</f>
        <v/>
      </c>
      <c r="J29" s="63"/>
      <c r="K29" s="38"/>
      <c r="L29" s="38"/>
      <c r="M29" s="58" t="str">
        <f t="shared" si="0"/>
        <v/>
      </c>
      <c r="N29" s="203" t="str">
        <f t="shared" si="1"/>
        <v/>
      </c>
      <c r="O29" s="205" t="str">
        <f t="shared" si="3"/>
        <v/>
      </c>
      <c r="P29" s="288" t="str">
        <f t="shared" si="4"/>
        <v/>
      </c>
      <c r="Q29" s="225" t="str">
        <f t="shared" si="5"/>
        <v/>
      </c>
      <c r="R29" s="289"/>
      <c r="S29" s="66"/>
    </row>
    <row r="30" spans="1:19" ht="20.100000000000001" customHeight="1" x14ac:dyDescent="0.25">
      <c r="A30" s="191">
        <v>24</v>
      </c>
      <c r="B30" s="286" t="str">
        <f>IF('Frais de salaires'!B29="","",'Frais de salaires'!B29)</f>
        <v/>
      </c>
      <c r="C30" s="286" t="str">
        <f>IF('Frais de salaires'!C29="","",'Frais de salaires'!C29)</f>
        <v/>
      </c>
      <c r="D30" s="286" t="str">
        <f>IF('Frais de salaires'!D29="","",'Frais de salaires'!D29)</f>
        <v/>
      </c>
      <c r="E30" s="286" t="str">
        <f>IF('Frais de salaires'!E29="","",'Frais de salaires'!E29)</f>
        <v/>
      </c>
      <c r="F30" s="286" t="str">
        <f>IF('Frais de salaires'!F29="","",'Frais de salaires'!F29)</f>
        <v/>
      </c>
      <c r="G30" s="287" t="str">
        <f>IF('Frais de salaires'!G29="","",'Frais de salaires'!G29)</f>
        <v/>
      </c>
      <c r="H30" s="287" t="str">
        <f>IF('Frais de salaires'!H29="","",'Frais de salaires'!H29)</f>
        <v/>
      </c>
      <c r="I30" s="286" t="str">
        <f>IF('Frais de salaires'!I29="","",'Frais de salaires'!I29)</f>
        <v/>
      </c>
      <c r="J30" s="63"/>
      <c r="K30" s="38"/>
      <c r="L30" s="38"/>
      <c r="M30" s="58" t="str">
        <f t="shared" si="0"/>
        <v/>
      </c>
      <c r="N30" s="203" t="str">
        <f t="shared" si="1"/>
        <v/>
      </c>
      <c r="O30" s="205" t="str">
        <f t="shared" si="3"/>
        <v/>
      </c>
      <c r="P30" s="288" t="str">
        <f t="shared" si="4"/>
        <v/>
      </c>
      <c r="Q30" s="225" t="str">
        <f t="shared" si="5"/>
        <v/>
      </c>
      <c r="R30" s="289"/>
      <c r="S30" s="66"/>
    </row>
    <row r="31" spans="1:19" ht="20.100000000000001" customHeight="1" x14ac:dyDescent="0.25">
      <c r="A31" s="191">
        <v>25</v>
      </c>
      <c r="B31" s="286" t="str">
        <f>IF('Frais de salaires'!B30="","",'Frais de salaires'!B30)</f>
        <v/>
      </c>
      <c r="C31" s="286" t="str">
        <f>IF('Frais de salaires'!C30="","",'Frais de salaires'!C30)</f>
        <v/>
      </c>
      <c r="D31" s="286" t="str">
        <f>IF('Frais de salaires'!D30="","",'Frais de salaires'!D30)</f>
        <v/>
      </c>
      <c r="E31" s="286" t="str">
        <f>IF('Frais de salaires'!E30="","",'Frais de salaires'!E30)</f>
        <v/>
      </c>
      <c r="F31" s="286" t="str">
        <f>IF('Frais de salaires'!F30="","",'Frais de salaires'!F30)</f>
        <v/>
      </c>
      <c r="G31" s="287" t="str">
        <f>IF('Frais de salaires'!G30="","",'Frais de salaires'!G30)</f>
        <v/>
      </c>
      <c r="H31" s="287" t="str">
        <f>IF('Frais de salaires'!H30="","",'Frais de salaires'!H30)</f>
        <v/>
      </c>
      <c r="I31" s="286" t="str">
        <f>IF('Frais de salaires'!I30="","",'Frais de salaires'!I30)</f>
        <v/>
      </c>
      <c r="J31" s="63"/>
      <c r="K31" s="38"/>
      <c r="L31" s="38"/>
      <c r="M31" s="58" t="str">
        <f t="shared" si="0"/>
        <v/>
      </c>
      <c r="N31" s="203" t="str">
        <f t="shared" si="1"/>
        <v/>
      </c>
      <c r="O31" s="205" t="str">
        <f t="shared" si="3"/>
        <v/>
      </c>
      <c r="P31" s="288" t="str">
        <f t="shared" si="4"/>
        <v/>
      </c>
      <c r="Q31" s="225" t="str">
        <f t="shared" si="5"/>
        <v/>
      </c>
      <c r="R31" s="289"/>
      <c r="S31" s="66"/>
    </row>
    <row r="32" spans="1:19" ht="20.100000000000001" customHeight="1" x14ac:dyDescent="0.25">
      <c r="A32" s="191">
        <v>26</v>
      </c>
      <c r="B32" s="286" t="str">
        <f>IF('Frais de salaires'!B31="","",'Frais de salaires'!B31)</f>
        <v/>
      </c>
      <c r="C32" s="286" t="str">
        <f>IF('Frais de salaires'!C31="","",'Frais de salaires'!C31)</f>
        <v/>
      </c>
      <c r="D32" s="286" t="str">
        <f>IF('Frais de salaires'!D31="","",'Frais de salaires'!D31)</f>
        <v/>
      </c>
      <c r="E32" s="286" t="str">
        <f>IF('Frais de salaires'!E31="","",'Frais de salaires'!E31)</f>
        <v/>
      </c>
      <c r="F32" s="286" t="str">
        <f>IF('Frais de salaires'!F31="","",'Frais de salaires'!F31)</f>
        <v/>
      </c>
      <c r="G32" s="287" t="str">
        <f>IF('Frais de salaires'!G31="","",'Frais de salaires'!G31)</f>
        <v/>
      </c>
      <c r="H32" s="287" t="str">
        <f>IF('Frais de salaires'!H31="","",'Frais de salaires'!H31)</f>
        <v/>
      </c>
      <c r="I32" s="286" t="str">
        <f>IF('Frais de salaires'!I31="","",'Frais de salaires'!I31)</f>
        <v/>
      </c>
      <c r="J32" s="63"/>
      <c r="K32" s="38"/>
      <c r="L32" s="38"/>
      <c r="M32" s="58" t="str">
        <f t="shared" si="0"/>
        <v/>
      </c>
      <c r="N32" s="203" t="str">
        <f t="shared" si="1"/>
        <v/>
      </c>
      <c r="O32" s="205" t="str">
        <f t="shared" si="3"/>
        <v/>
      </c>
      <c r="P32" s="288" t="str">
        <f t="shared" si="4"/>
        <v/>
      </c>
      <c r="Q32" s="225" t="str">
        <f t="shared" si="5"/>
        <v/>
      </c>
      <c r="R32" s="289"/>
      <c r="S32" s="66"/>
    </row>
    <row r="33" spans="1:19" ht="20.100000000000001" customHeight="1" x14ac:dyDescent="0.25">
      <c r="A33" s="191">
        <v>27</v>
      </c>
      <c r="B33" s="286" t="str">
        <f>IF('Frais de salaires'!B32="","",'Frais de salaires'!B32)</f>
        <v/>
      </c>
      <c r="C33" s="286" t="str">
        <f>IF('Frais de salaires'!C32="","",'Frais de salaires'!C32)</f>
        <v/>
      </c>
      <c r="D33" s="286" t="str">
        <f>IF('Frais de salaires'!D32="","",'Frais de salaires'!D32)</f>
        <v/>
      </c>
      <c r="E33" s="286" t="str">
        <f>IF('Frais de salaires'!E32="","",'Frais de salaires'!E32)</f>
        <v/>
      </c>
      <c r="F33" s="286" t="str">
        <f>IF('Frais de salaires'!F32="","",'Frais de salaires'!F32)</f>
        <v/>
      </c>
      <c r="G33" s="287" t="str">
        <f>IF('Frais de salaires'!G32="","",'Frais de salaires'!G32)</f>
        <v/>
      </c>
      <c r="H33" s="287" t="str">
        <f>IF('Frais de salaires'!H32="","",'Frais de salaires'!H32)</f>
        <v/>
      </c>
      <c r="I33" s="286" t="str">
        <f>IF('Frais de salaires'!I32="","",'Frais de salaires'!I32)</f>
        <v/>
      </c>
      <c r="J33" s="63"/>
      <c r="K33" s="38"/>
      <c r="L33" s="38"/>
      <c r="M33" s="58" t="str">
        <f t="shared" si="0"/>
        <v/>
      </c>
      <c r="N33" s="203" t="str">
        <f t="shared" si="1"/>
        <v/>
      </c>
      <c r="O33" s="205" t="str">
        <f t="shared" si="3"/>
        <v/>
      </c>
      <c r="P33" s="288" t="str">
        <f t="shared" si="4"/>
        <v/>
      </c>
      <c r="Q33" s="225" t="str">
        <f t="shared" si="5"/>
        <v/>
      </c>
      <c r="R33" s="289"/>
      <c r="S33" s="66"/>
    </row>
    <row r="34" spans="1:19" ht="20.100000000000001" customHeight="1" x14ac:dyDescent="0.25">
      <c r="A34" s="191">
        <v>28</v>
      </c>
      <c r="B34" s="286" t="str">
        <f>IF('Frais de salaires'!B33="","",'Frais de salaires'!B33)</f>
        <v/>
      </c>
      <c r="C34" s="286" t="str">
        <f>IF('Frais de salaires'!C33="","",'Frais de salaires'!C33)</f>
        <v/>
      </c>
      <c r="D34" s="286" t="str">
        <f>IF('Frais de salaires'!D33="","",'Frais de salaires'!D33)</f>
        <v/>
      </c>
      <c r="E34" s="286" t="str">
        <f>IF('Frais de salaires'!E33="","",'Frais de salaires'!E33)</f>
        <v/>
      </c>
      <c r="F34" s="286" t="str">
        <f>IF('Frais de salaires'!F33="","",'Frais de salaires'!F33)</f>
        <v/>
      </c>
      <c r="G34" s="287" t="str">
        <f>IF('Frais de salaires'!G33="","",'Frais de salaires'!G33)</f>
        <v/>
      </c>
      <c r="H34" s="287" t="str">
        <f>IF('Frais de salaires'!H33="","",'Frais de salaires'!H33)</f>
        <v/>
      </c>
      <c r="I34" s="286" t="str">
        <f>IF('Frais de salaires'!I33="","",'Frais de salaires'!I33)</f>
        <v/>
      </c>
      <c r="J34" s="63"/>
      <c r="K34" s="38"/>
      <c r="L34" s="38"/>
      <c r="M34" s="58" t="str">
        <f t="shared" si="0"/>
        <v/>
      </c>
      <c r="N34" s="203" t="str">
        <f t="shared" si="1"/>
        <v/>
      </c>
      <c r="O34" s="205" t="str">
        <f t="shared" si="3"/>
        <v/>
      </c>
      <c r="P34" s="288" t="str">
        <f t="shared" si="4"/>
        <v/>
      </c>
      <c r="Q34" s="225" t="str">
        <f t="shared" si="5"/>
        <v/>
      </c>
      <c r="R34" s="289"/>
      <c r="S34" s="66"/>
    </row>
    <row r="35" spans="1:19" ht="20.100000000000001" customHeight="1" x14ac:dyDescent="0.25">
      <c r="A35" s="191">
        <v>29</v>
      </c>
      <c r="B35" s="286" t="str">
        <f>IF('Frais de salaires'!B34="","",'Frais de salaires'!B34)</f>
        <v/>
      </c>
      <c r="C35" s="286" t="str">
        <f>IF('Frais de salaires'!C34="","",'Frais de salaires'!C34)</f>
        <v/>
      </c>
      <c r="D35" s="286" t="str">
        <f>IF('Frais de salaires'!D34="","",'Frais de salaires'!D34)</f>
        <v/>
      </c>
      <c r="E35" s="286" t="str">
        <f>IF('Frais de salaires'!E34="","",'Frais de salaires'!E34)</f>
        <v/>
      </c>
      <c r="F35" s="286" t="str">
        <f>IF('Frais de salaires'!F34="","",'Frais de salaires'!F34)</f>
        <v/>
      </c>
      <c r="G35" s="287" t="str">
        <f>IF('Frais de salaires'!G34="","",'Frais de salaires'!G34)</f>
        <v/>
      </c>
      <c r="H35" s="287" t="str">
        <f>IF('Frais de salaires'!H34="","",'Frais de salaires'!H34)</f>
        <v/>
      </c>
      <c r="I35" s="286" t="str">
        <f>IF('Frais de salaires'!I34="","",'Frais de salaires'!I34)</f>
        <v/>
      </c>
      <c r="J35" s="63"/>
      <c r="K35" s="38"/>
      <c r="L35" s="38"/>
      <c r="M35" s="58" t="str">
        <f t="shared" si="0"/>
        <v/>
      </c>
      <c r="N35" s="203" t="str">
        <f t="shared" si="1"/>
        <v/>
      </c>
      <c r="O35" s="205" t="str">
        <f t="shared" si="3"/>
        <v/>
      </c>
      <c r="P35" s="288" t="str">
        <f t="shared" si="4"/>
        <v/>
      </c>
      <c r="Q35" s="225" t="str">
        <f t="shared" si="5"/>
        <v/>
      </c>
      <c r="R35" s="289"/>
      <c r="S35" s="66"/>
    </row>
    <row r="36" spans="1:19" ht="20.100000000000001" customHeight="1" x14ac:dyDescent="0.25">
      <c r="A36" s="191">
        <v>30</v>
      </c>
      <c r="B36" s="286" t="str">
        <f>IF('Frais de salaires'!B35="","",'Frais de salaires'!B35)</f>
        <v/>
      </c>
      <c r="C36" s="286" t="str">
        <f>IF('Frais de salaires'!C35="","",'Frais de salaires'!C35)</f>
        <v/>
      </c>
      <c r="D36" s="286" t="str">
        <f>IF('Frais de salaires'!D35="","",'Frais de salaires'!D35)</f>
        <v/>
      </c>
      <c r="E36" s="286" t="str">
        <f>IF('Frais de salaires'!E35="","",'Frais de salaires'!E35)</f>
        <v/>
      </c>
      <c r="F36" s="286" t="str">
        <f>IF('Frais de salaires'!F35="","",'Frais de salaires'!F35)</f>
        <v/>
      </c>
      <c r="G36" s="287" t="str">
        <f>IF('Frais de salaires'!G35="","",'Frais de salaires'!G35)</f>
        <v/>
      </c>
      <c r="H36" s="287" t="str">
        <f>IF('Frais de salaires'!H35="","",'Frais de salaires'!H35)</f>
        <v/>
      </c>
      <c r="I36" s="286" t="str">
        <f>IF('Frais de salaires'!I35="","",'Frais de salaires'!I35)</f>
        <v/>
      </c>
      <c r="J36" s="63"/>
      <c r="K36" s="38"/>
      <c r="L36" s="38"/>
      <c r="M36" s="58" t="str">
        <f t="shared" si="0"/>
        <v/>
      </c>
      <c r="N36" s="203" t="str">
        <f t="shared" si="1"/>
        <v/>
      </c>
      <c r="O36" s="205" t="str">
        <f t="shared" si="3"/>
        <v/>
      </c>
      <c r="P36" s="288" t="str">
        <f t="shared" si="4"/>
        <v/>
      </c>
      <c r="Q36" s="225" t="str">
        <f t="shared" si="5"/>
        <v/>
      </c>
      <c r="R36" s="289"/>
      <c r="S36" s="66"/>
    </row>
    <row r="37" spans="1:19" ht="20.100000000000001" customHeight="1" x14ac:dyDescent="0.25">
      <c r="A37" s="191">
        <v>31</v>
      </c>
      <c r="B37" s="286" t="str">
        <f>IF('Frais de salaires'!B36="","",'Frais de salaires'!B36)</f>
        <v/>
      </c>
      <c r="C37" s="286" t="str">
        <f>IF('Frais de salaires'!C36="","",'Frais de salaires'!C36)</f>
        <v/>
      </c>
      <c r="D37" s="286" t="str">
        <f>IF('Frais de salaires'!D36="","",'Frais de salaires'!D36)</f>
        <v/>
      </c>
      <c r="E37" s="286" t="str">
        <f>IF('Frais de salaires'!E36="","",'Frais de salaires'!E36)</f>
        <v/>
      </c>
      <c r="F37" s="286" t="str">
        <f>IF('Frais de salaires'!F36="","",'Frais de salaires'!F36)</f>
        <v/>
      </c>
      <c r="G37" s="287" t="str">
        <f>IF('Frais de salaires'!G36="","",'Frais de salaires'!G36)</f>
        <v/>
      </c>
      <c r="H37" s="287" t="str">
        <f>IF('Frais de salaires'!H36="","",'Frais de salaires'!H36)</f>
        <v/>
      </c>
      <c r="I37" s="286" t="str">
        <f>IF('Frais de salaires'!I36="","",'Frais de salaires'!I36)</f>
        <v/>
      </c>
      <c r="J37" s="63"/>
      <c r="K37" s="38"/>
      <c r="L37" s="38"/>
      <c r="M37" s="58" t="str">
        <f t="shared" si="0"/>
        <v/>
      </c>
      <c r="N37" s="203" t="str">
        <f t="shared" si="1"/>
        <v/>
      </c>
      <c r="O37" s="205" t="str">
        <f t="shared" si="3"/>
        <v/>
      </c>
      <c r="P37" s="288" t="str">
        <f t="shared" si="4"/>
        <v/>
      </c>
      <c r="Q37" s="225" t="str">
        <f t="shared" si="5"/>
        <v/>
      </c>
      <c r="R37" s="289"/>
      <c r="S37" s="66"/>
    </row>
    <row r="38" spans="1:19" ht="20.100000000000001" customHeight="1" x14ac:dyDescent="0.25">
      <c r="A38" s="191">
        <v>32</v>
      </c>
      <c r="B38" s="286" t="str">
        <f>IF('Frais de salaires'!B37="","",'Frais de salaires'!B37)</f>
        <v/>
      </c>
      <c r="C38" s="286" t="str">
        <f>IF('Frais de salaires'!C37="","",'Frais de salaires'!C37)</f>
        <v/>
      </c>
      <c r="D38" s="286" t="str">
        <f>IF('Frais de salaires'!D37="","",'Frais de salaires'!D37)</f>
        <v/>
      </c>
      <c r="E38" s="286" t="str">
        <f>IF('Frais de salaires'!E37="","",'Frais de salaires'!E37)</f>
        <v/>
      </c>
      <c r="F38" s="286" t="str">
        <f>IF('Frais de salaires'!F37="","",'Frais de salaires'!F37)</f>
        <v/>
      </c>
      <c r="G38" s="287" t="str">
        <f>IF('Frais de salaires'!G37="","",'Frais de salaires'!G37)</f>
        <v/>
      </c>
      <c r="H38" s="287" t="str">
        <f>IF('Frais de salaires'!H37="","",'Frais de salaires'!H37)</f>
        <v/>
      </c>
      <c r="I38" s="286" t="str">
        <f>IF('Frais de salaires'!I37="","",'Frais de salaires'!I37)</f>
        <v/>
      </c>
      <c r="J38" s="63"/>
      <c r="K38" s="38"/>
      <c r="L38" s="38"/>
      <c r="M38" s="58" t="str">
        <f t="shared" si="0"/>
        <v/>
      </c>
      <c r="N38" s="203" t="str">
        <f t="shared" si="1"/>
        <v/>
      </c>
      <c r="O38" s="205" t="str">
        <f t="shared" si="3"/>
        <v/>
      </c>
      <c r="P38" s="288" t="str">
        <f t="shared" si="4"/>
        <v/>
      </c>
      <c r="Q38" s="225" t="str">
        <f t="shared" si="5"/>
        <v/>
      </c>
      <c r="R38" s="289"/>
      <c r="S38" s="66"/>
    </row>
    <row r="39" spans="1:19" ht="20.100000000000001" customHeight="1" x14ac:dyDescent="0.25">
      <c r="A39" s="191">
        <v>33</v>
      </c>
      <c r="B39" s="286" t="str">
        <f>IF('Frais de salaires'!B38="","",'Frais de salaires'!B38)</f>
        <v/>
      </c>
      <c r="C39" s="286" t="str">
        <f>IF('Frais de salaires'!C38="","",'Frais de salaires'!C38)</f>
        <v/>
      </c>
      <c r="D39" s="286" t="str">
        <f>IF('Frais de salaires'!D38="","",'Frais de salaires'!D38)</f>
        <v/>
      </c>
      <c r="E39" s="286" t="str">
        <f>IF('Frais de salaires'!E38="","",'Frais de salaires'!E38)</f>
        <v/>
      </c>
      <c r="F39" s="286" t="str">
        <f>IF('Frais de salaires'!F38="","",'Frais de salaires'!F38)</f>
        <v/>
      </c>
      <c r="G39" s="287" t="str">
        <f>IF('Frais de salaires'!G38="","",'Frais de salaires'!G38)</f>
        <v/>
      </c>
      <c r="H39" s="287" t="str">
        <f>IF('Frais de salaires'!H38="","",'Frais de salaires'!H38)</f>
        <v/>
      </c>
      <c r="I39" s="286" t="str">
        <f>IF('Frais de salaires'!I38="","",'Frais de salaires'!I38)</f>
        <v/>
      </c>
      <c r="J39" s="63"/>
      <c r="K39" s="38"/>
      <c r="L39" s="38"/>
      <c r="M39" s="58" t="str">
        <f t="shared" si="0"/>
        <v/>
      </c>
      <c r="N39" s="203" t="str">
        <f t="shared" si="1"/>
        <v/>
      </c>
      <c r="O39" s="205" t="str">
        <f t="shared" si="3"/>
        <v/>
      </c>
      <c r="P39" s="288" t="str">
        <f t="shared" si="4"/>
        <v/>
      </c>
      <c r="Q39" s="225" t="str">
        <f t="shared" si="5"/>
        <v/>
      </c>
      <c r="R39" s="289"/>
      <c r="S39" s="66"/>
    </row>
    <row r="40" spans="1:19" ht="20.100000000000001" customHeight="1" x14ac:dyDescent="0.25">
      <c r="A40" s="191">
        <v>34</v>
      </c>
      <c r="B40" s="286" t="str">
        <f>IF('Frais de salaires'!B39="","",'Frais de salaires'!B39)</f>
        <v/>
      </c>
      <c r="C40" s="286" t="str">
        <f>IF('Frais de salaires'!C39="","",'Frais de salaires'!C39)</f>
        <v/>
      </c>
      <c r="D40" s="286" t="str">
        <f>IF('Frais de salaires'!D39="","",'Frais de salaires'!D39)</f>
        <v/>
      </c>
      <c r="E40" s="286" t="str">
        <f>IF('Frais de salaires'!E39="","",'Frais de salaires'!E39)</f>
        <v/>
      </c>
      <c r="F40" s="286" t="str">
        <f>IF('Frais de salaires'!F39="","",'Frais de salaires'!F39)</f>
        <v/>
      </c>
      <c r="G40" s="287" t="str">
        <f>IF('Frais de salaires'!G39="","",'Frais de salaires'!G39)</f>
        <v/>
      </c>
      <c r="H40" s="287" t="str">
        <f>IF('Frais de salaires'!H39="","",'Frais de salaires'!H39)</f>
        <v/>
      </c>
      <c r="I40" s="286" t="str">
        <f>IF('Frais de salaires'!I39="","",'Frais de salaires'!I39)</f>
        <v/>
      </c>
      <c r="J40" s="63"/>
      <c r="K40" s="38"/>
      <c r="L40" s="38"/>
      <c r="M40" s="58" t="str">
        <f t="shared" si="0"/>
        <v/>
      </c>
      <c r="N40" s="203" t="str">
        <f t="shared" si="1"/>
        <v/>
      </c>
      <c r="O40" s="205" t="str">
        <f t="shared" si="3"/>
        <v/>
      </c>
      <c r="P40" s="288" t="str">
        <f t="shared" si="4"/>
        <v/>
      </c>
      <c r="Q40" s="225" t="str">
        <f t="shared" si="5"/>
        <v/>
      </c>
      <c r="R40" s="289"/>
      <c r="S40" s="66"/>
    </row>
    <row r="41" spans="1:19" ht="20.100000000000001" customHeight="1" x14ac:dyDescent="0.25">
      <c r="A41" s="191">
        <v>35</v>
      </c>
      <c r="B41" s="286" t="str">
        <f>IF('Frais de salaires'!B40="","",'Frais de salaires'!B40)</f>
        <v/>
      </c>
      <c r="C41" s="286" t="str">
        <f>IF('Frais de salaires'!C40="","",'Frais de salaires'!C40)</f>
        <v/>
      </c>
      <c r="D41" s="286" t="str">
        <f>IF('Frais de salaires'!D40="","",'Frais de salaires'!D40)</f>
        <v/>
      </c>
      <c r="E41" s="286" t="str">
        <f>IF('Frais de salaires'!E40="","",'Frais de salaires'!E40)</f>
        <v/>
      </c>
      <c r="F41" s="286" t="str">
        <f>IF('Frais de salaires'!F40="","",'Frais de salaires'!F40)</f>
        <v/>
      </c>
      <c r="G41" s="287" t="str">
        <f>IF('Frais de salaires'!G40="","",'Frais de salaires'!G40)</f>
        <v/>
      </c>
      <c r="H41" s="287" t="str">
        <f>IF('Frais de salaires'!H40="","",'Frais de salaires'!H40)</f>
        <v/>
      </c>
      <c r="I41" s="286" t="str">
        <f>IF('Frais de salaires'!I40="","",'Frais de salaires'!I40)</f>
        <v/>
      </c>
      <c r="J41" s="63"/>
      <c r="K41" s="38"/>
      <c r="L41" s="38"/>
      <c r="M41" s="58" t="str">
        <f t="shared" si="0"/>
        <v/>
      </c>
      <c r="N41" s="203" t="str">
        <f t="shared" si="1"/>
        <v/>
      </c>
      <c r="O41" s="205" t="str">
        <f t="shared" si="3"/>
        <v/>
      </c>
      <c r="P41" s="288" t="str">
        <f t="shared" si="4"/>
        <v/>
      </c>
      <c r="Q41" s="225" t="str">
        <f t="shared" si="5"/>
        <v/>
      </c>
      <c r="R41" s="289"/>
      <c r="S41" s="66"/>
    </row>
    <row r="42" spans="1:19" ht="20.100000000000001" customHeight="1" x14ac:dyDescent="0.25">
      <c r="A42" s="191">
        <v>36</v>
      </c>
      <c r="B42" s="286" t="str">
        <f>IF('Frais de salaires'!B41="","",'Frais de salaires'!B41)</f>
        <v/>
      </c>
      <c r="C42" s="286" t="str">
        <f>IF('Frais de salaires'!C41="","",'Frais de salaires'!C41)</f>
        <v/>
      </c>
      <c r="D42" s="286" t="str">
        <f>IF('Frais de salaires'!D41="","",'Frais de salaires'!D41)</f>
        <v/>
      </c>
      <c r="E42" s="286" t="str">
        <f>IF('Frais de salaires'!E41="","",'Frais de salaires'!E41)</f>
        <v/>
      </c>
      <c r="F42" s="286" t="str">
        <f>IF('Frais de salaires'!F41="","",'Frais de salaires'!F41)</f>
        <v/>
      </c>
      <c r="G42" s="287" t="str">
        <f>IF('Frais de salaires'!G41="","",'Frais de salaires'!G41)</f>
        <v/>
      </c>
      <c r="H42" s="287" t="str">
        <f>IF('Frais de salaires'!H41="","",'Frais de salaires'!H41)</f>
        <v/>
      </c>
      <c r="I42" s="286" t="str">
        <f>IF('Frais de salaires'!I41="","",'Frais de salaires'!I41)</f>
        <v/>
      </c>
      <c r="J42" s="63"/>
      <c r="K42" s="38"/>
      <c r="L42" s="38"/>
      <c r="M42" s="58" t="str">
        <f t="shared" si="0"/>
        <v/>
      </c>
      <c r="N42" s="203" t="str">
        <f t="shared" si="1"/>
        <v/>
      </c>
      <c r="O42" s="205" t="str">
        <f t="shared" si="3"/>
        <v/>
      </c>
      <c r="P42" s="288" t="str">
        <f t="shared" si="4"/>
        <v/>
      </c>
      <c r="Q42" s="225" t="str">
        <f t="shared" si="5"/>
        <v/>
      </c>
      <c r="R42" s="289"/>
      <c r="S42" s="66"/>
    </row>
    <row r="43" spans="1:19" ht="20.100000000000001" customHeight="1" x14ac:dyDescent="0.25">
      <c r="A43" s="191">
        <v>37</v>
      </c>
      <c r="B43" s="286" t="str">
        <f>IF('Frais de salaires'!B42="","",'Frais de salaires'!B42)</f>
        <v/>
      </c>
      <c r="C43" s="286" t="str">
        <f>IF('Frais de salaires'!C42="","",'Frais de salaires'!C42)</f>
        <v/>
      </c>
      <c r="D43" s="286" t="str">
        <f>IF('Frais de salaires'!D42="","",'Frais de salaires'!D42)</f>
        <v/>
      </c>
      <c r="E43" s="286" t="str">
        <f>IF('Frais de salaires'!E42="","",'Frais de salaires'!E42)</f>
        <v/>
      </c>
      <c r="F43" s="286" t="str">
        <f>IF('Frais de salaires'!F42="","",'Frais de salaires'!F42)</f>
        <v/>
      </c>
      <c r="G43" s="287" t="str">
        <f>IF('Frais de salaires'!G42="","",'Frais de salaires'!G42)</f>
        <v/>
      </c>
      <c r="H43" s="287" t="str">
        <f>IF('Frais de salaires'!H42="","",'Frais de salaires'!H42)</f>
        <v/>
      </c>
      <c r="I43" s="286" t="str">
        <f>IF('Frais de salaires'!I42="","",'Frais de salaires'!I42)</f>
        <v/>
      </c>
      <c r="J43" s="63"/>
      <c r="K43" s="38"/>
      <c r="L43" s="38"/>
      <c r="M43" s="58" t="str">
        <f t="shared" si="0"/>
        <v/>
      </c>
      <c r="N43" s="203" t="str">
        <f t="shared" si="1"/>
        <v/>
      </c>
      <c r="O43" s="205" t="str">
        <f t="shared" si="3"/>
        <v/>
      </c>
      <c r="P43" s="288" t="str">
        <f t="shared" si="4"/>
        <v/>
      </c>
      <c r="Q43" s="225" t="str">
        <f t="shared" si="5"/>
        <v/>
      </c>
      <c r="R43" s="289"/>
      <c r="S43" s="66"/>
    </row>
    <row r="44" spans="1:19" ht="20.100000000000001" customHeight="1" x14ac:dyDescent="0.25">
      <c r="A44" s="191">
        <v>38</v>
      </c>
      <c r="B44" s="286" t="str">
        <f>IF('Frais de salaires'!B43="","",'Frais de salaires'!B43)</f>
        <v/>
      </c>
      <c r="C44" s="286" t="str">
        <f>IF('Frais de salaires'!C43="","",'Frais de salaires'!C43)</f>
        <v/>
      </c>
      <c r="D44" s="286" t="str">
        <f>IF('Frais de salaires'!D43="","",'Frais de salaires'!D43)</f>
        <v/>
      </c>
      <c r="E44" s="286" t="str">
        <f>IF('Frais de salaires'!E43="","",'Frais de salaires'!E43)</f>
        <v/>
      </c>
      <c r="F44" s="286" t="str">
        <f>IF('Frais de salaires'!F43="","",'Frais de salaires'!F43)</f>
        <v/>
      </c>
      <c r="G44" s="287" t="str">
        <f>IF('Frais de salaires'!G43="","",'Frais de salaires'!G43)</f>
        <v/>
      </c>
      <c r="H44" s="287" t="str">
        <f>IF('Frais de salaires'!H43="","",'Frais de salaires'!H43)</f>
        <v/>
      </c>
      <c r="I44" s="286" t="str">
        <f>IF('Frais de salaires'!I43="","",'Frais de salaires'!I43)</f>
        <v/>
      </c>
      <c r="J44" s="63"/>
      <c r="K44" s="38"/>
      <c r="L44" s="38"/>
      <c r="M44" s="58" t="str">
        <f t="shared" si="0"/>
        <v/>
      </c>
      <c r="N44" s="203" t="str">
        <f t="shared" si="1"/>
        <v/>
      </c>
      <c r="O44" s="205" t="str">
        <f t="shared" si="3"/>
        <v/>
      </c>
      <c r="P44" s="288" t="str">
        <f t="shared" si="4"/>
        <v/>
      </c>
      <c r="Q44" s="225" t="str">
        <f t="shared" si="5"/>
        <v/>
      </c>
      <c r="R44" s="289"/>
      <c r="S44" s="66"/>
    </row>
    <row r="45" spans="1:19" ht="20.100000000000001" customHeight="1" x14ac:dyDescent="0.25">
      <c r="A45" s="191">
        <v>39</v>
      </c>
      <c r="B45" s="286" t="str">
        <f>IF('Frais de salaires'!B44="","",'Frais de salaires'!B44)</f>
        <v/>
      </c>
      <c r="C45" s="286" t="str">
        <f>IF('Frais de salaires'!C44="","",'Frais de salaires'!C44)</f>
        <v/>
      </c>
      <c r="D45" s="286" t="str">
        <f>IF('Frais de salaires'!D44="","",'Frais de salaires'!D44)</f>
        <v/>
      </c>
      <c r="E45" s="286" t="str">
        <f>IF('Frais de salaires'!E44="","",'Frais de salaires'!E44)</f>
        <v/>
      </c>
      <c r="F45" s="286" t="str">
        <f>IF('Frais de salaires'!F44="","",'Frais de salaires'!F44)</f>
        <v/>
      </c>
      <c r="G45" s="287" t="str">
        <f>IF('Frais de salaires'!G44="","",'Frais de salaires'!G44)</f>
        <v/>
      </c>
      <c r="H45" s="287" t="str">
        <f>IF('Frais de salaires'!H44="","",'Frais de salaires'!H44)</f>
        <v/>
      </c>
      <c r="I45" s="286" t="str">
        <f>IF('Frais de salaires'!I44="","",'Frais de salaires'!I44)</f>
        <v/>
      </c>
      <c r="J45" s="63"/>
      <c r="K45" s="38"/>
      <c r="L45" s="38"/>
      <c r="M45" s="58" t="str">
        <f t="shared" si="0"/>
        <v/>
      </c>
      <c r="N45" s="203" t="str">
        <f t="shared" si="1"/>
        <v/>
      </c>
      <c r="O45" s="205" t="str">
        <f t="shared" si="3"/>
        <v/>
      </c>
      <c r="P45" s="288" t="str">
        <f t="shared" si="4"/>
        <v/>
      </c>
      <c r="Q45" s="225" t="str">
        <f t="shared" si="5"/>
        <v/>
      </c>
      <c r="R45" s="289"/>
      <c r="S45" s="66"/>
    </row>
    <row r="46" spans="1:19" ht="20.100000000000001" customHeight="1" x14ac:dyDescent="0.25">
      <c r="A46" s="191">
        <v>40</v>
      </c>
      <c r="B46" s="286" t="str">
        <f>IF('Frais de salaires'!B45="","",'Frais de salaires'!B45)</f>
        <v/>
      </c>
      <c r="C46" s="286" t="str">
        <f>IF('Frais de salaires'!C45="","",'Frais de salaires'!C45)</f>
        <v/>
      </c>
      <c r="D46" s="286" t="str">
        <f>IF('Frais de salaires'!D45="","",'Frais de salaires'!D45)</f>
        <v/>
      </c>
      <c r="E46" s="286" t="str">
        <f>IF('Frais de salaires'!E45="","",'Frais de salaires'!E45)</f>
        <v/>
      </c>
      <c r="F46" s="286" t="str">
        <f>IF('Frais de salaires'!F45="","",'Frais de salaires'!F45)</f>
        <v/>
      </c>
      <c r="G46" s="287" t="str">
        <f>IF('Frais de salaires'!G45="","",'Frais de salaires'!G45)</f>
        <v/>
      </c>
      <c r="H46" s="287" t="str">
        <f>IF('Frais de salaires'!H45="","",'Frais de salaires'!H45)</f>
        <v/>
      </c>
      <c r="I46" s="286" t="str">
        <f>IF('Frais de salaires'!I45="","",'Frais de salaires'!I45)</f>
        <v/>
      </c>
      <c r="J46" s="63"/>
      <c r="K46" s="38"/>
      <c r="L46" s="38"/>
      <c r="M46" s="58" t="str">
        <f t="shared" si="0"/>
        <v/>
      </c>
      <c r="N46" s="203" t="str">
        <f t="shared" si="1"/>
        <v/>
      </c>
      <c r="O46" s="205" t="str">
        <f t="shared" si="3"/>
        <v/>
      </c>
      <c r="P46" s="288" t="str">
        <f t="shared" si="4"/>
        <v/>
      </c>
      <c r="Q46" s="225" t="str">
        <f t="shared" si="5"/>
        <v/>
      </c>
      <c r="R46" s="289"/>
      <c r="S46" s="66"/>
    </row>
    <row r="47" spans="1:19" ht="20.100000000000001" customHeight="1" x14ac:dyDescent="0.25">
      <c r="A47" s="191">
        <v>41</v>
      </c>
      <c r="B47" s="286" t="str">
        <f>IF('Frais de salaires'!B46="","",'Frais de salaires'!B46)</f>
        <v/>
      </c>
      <c r="C47" s="286" t="str">
        <f>IF('Frais de salaires'!C46="","",'Frais de salaires'!C46)</f>
        <v/>
      </c>
      <c r="D47" s="286" t="str">
        <f>IF('Frais de salaires'!D46="","",'Frais de salaires'!D46)</f>
        <v/>
      </c>
      <c r="E47" s="286" t="str">
        <f>IF('Frais de salaires'!E46="","",'Frais de salaires'!E46)</f>
        <v/>
      </c>
      <c r="F47" s="286" t="str">
        <f>IF('Frais de salaires'!F46="","",'Frais de salaires'!F46)</f>
        <v/>
      </c>
      <c r="G47" s="287" t="str">
        <f>IF('Frais de salaires'!G46="","",'Frais de salaires'!G46)</f>
        <v/>
      </c>
      <c r="H47" s="287" t="str">
        <f>IF('Frais de salaires'!H46="","",'Frais de salaires'!H46)</f>
        <v/>
      </c>
      <c r="I47" s="286" t="str">
        <f>IF('Frais de salaires'!I46="","",'Frais de salaires'!I46)</f>
        <v/>
      </c>
      <c r="J47" s="63"/>
      <c r="K47" s="38"/>
      <c r="L47" s="38"/>
      <c r="M47" s="58" t="str">
        <f t="shared" si="0"/>
        <v/>
      </c>
      <c r="N47" s="203" t="str">
        <f t="shared" si="1"/>
        <v/>
      </c>
      <c r="O47" s="205" t="str">
        <f t="shared" si="3"/>
        <v/>
      </c>
      <c r="P47" s="288" t="str">
        <f t="shared" si="4"/>
        <v/>
      </c>
      <c r="Q47" s="225" t="str">
        <f t="shared" si="5"/>
        <v/>
      </c>
      <c r="R47" s="289"/>
      <c r="S47" s="66"/>
    </row>
    <row r="48" spans="1:19" ht="20.100000000000001" customHeight="1" x14ac:dyDescent="0.25">
      <c r="A48" s="191">
        <v>42</v>
      </c>
      <c r="B48" s="286" t="str">
        <f>IF('Frais de salaires'!B47="","",'Frais de salaires'!B47)</f>
        <v/>
      </c>
      <c r="C48" s="286" t="str">
        <f>IF('Frais de salaires'!C47="","",'Frais de salaires'!C47)</f>
        <v/>
      </c>
      <c r="D48" s="286" t="str">
        <f>IF('Frais de salaires'!D47="","",'Frais de salaires'!D47)</f>
        <v/>
      </c>
      <c r="E48" s="286" t="str">
        <f>IF('Frais de salaires'!E47="","",'Frais de salaires'!E47)</f>
        <v/>
      </c>
      <c r="F48" s="286" t="str">
        <f>IF('Frais de salaires'!F47="","",'Frais de salaires'!F47)</f>
        <v/>
      </c>
      <c r="G48" s="287" t="str">
        <f>IF('Frais de salaires'!G47="","",'Frais de salaires'!G47)</f>
        <v/>
      </c>
      <c r="H48" s="287" t="str">
        <f>IF('Frais de salaires'!H47="","",'Frais de salaires'!H47)</f>
        <v/>
      </c>
      <c r="I48" s="286" t="str">
        <f>IF('Frais de salaires'!I47="","",'Frais de salaires'!I47)</f>
        <v/>
      </c>
      <c r="J48" s="63"/>
      <c r="K48" s="38"/>
      <c r="L48" s="38"/>
      <c r="M48" s="58" t="str">
        <f t="shared" si="0"/>
        <v/>
      </c>
      <c r="N48" s="203" t="str">
        <f t="shared" si="1"/>
        <v/>
      </c>
      <c r="O48" s="205" t="str">
        <f t="shared" si="3"/>
        <v/>
      </c>
      <c r="P48" s="288" t="str">
        <f t="shared" si="4"/>
        <v/>
      </c>
      <c r="Q48" s="225" t="str">
        <f t="shared" si="5"/>
        <v/>
      </c>
      <c r="R48" s="289"/>
      <c r="S48" s="66"/>
    </row>
    <row r="49" spans="1:19" ht="20.100000000000001" customHeight="1" x14ac:dyDescent="0.25">
      <c r="A49" s="191">
        <v>43</v>
      </c>
      <c r="B49" s="286" t="str">
        <f>IF('Frais de salaires'!B48="","",'Frais de salaires'!B48)</f>
        <v/>
      </c>
      <c r="C49" s="286" t="str">
        <f>IF('Frais de salaires'!C48="","",'Frais de salaires'!C48)</f>
        <v/>
      </c>
      <c r="D49" s="286" t="str">
        <f>IF('Frais de salaires'!D48="","",'Frais de salaires'!D48)</f>
        <v/>
      </c>
      <c r="E49" s="286" t="str">
        <f>IF('Frais de salaires'!E48="","",'Frais de salaires'!E48)</f>
        <v/>
      </c>
      <c r="F49" s="286" t="str">
        <f>IF('Frais de salaires'!F48="","",'Frais de salaires'!F48)</f>
        <v/>
      </c>
      <c r="G49" s="287" t="str">
        <f>IF('Frais de salaires'!G48="","",'Frais de salaires'!G48)</f>
        <v/>
      </c>
      <c r="H49" s="287" t="str">
        <f>IF('Frais de salaires'!H48="","",'Frais de salaires'!H48)</f>
        <v/>
      </c>
      <c r="I49" s="286" t="str">
        <f>IF('Frais de salaires'!I48="","",'Frais de salaires'!I48)</f>
        <v/>
      </c>
      <c r="J49" s="63"/>
      <c r="K49" s="38"/>
      <c r="L49" s="38"/>
      <c r="M49" s="58" t="str">
        <f t="shared" si="0"/>
        <v/>
      </c>
      <c r="N49" s="203" t="str">
        <f t="shared" si="1"/>
        <v/>
      </c>
      <c r="O49" s="205" t="str">
        <f t="shared" si="3"/>
        <v/>
      </c>
      <c r="P49" s="288" t="str">
        <f t="shared" si="4"/>
        <v/>
      </c>
      <c r="Q49" s="225" t="str">
        <f t="shared" si="5"/>
        <v/>
      </c>
      <c r="R49" s="289"/>
      <c r="S49" s="66"/>
    </row>
    <row r="50" spans="1:19" ht="20.100000000000001" customHeight="1" x14ac:dyDescent="0.25">
      <c r="A50" s="191">
        <v>44</v>
      </c>
      <c r="B50" s="286" t="str">
        <f>IF('Frais de salaires'!B49="","",'Frais de salaires'!B49)</f>
        <v/>
      </c>
      <c r="C50" s="286" t="str">
        <f>IF('Frais de salaires'!C49="","",'Frais de salaires'!C49)</f>
        <v/>
      </c>
      <c r="D50" s="286" t="str">
        <f>IF('Frais de salaires'!D49="","",'Frais de salaires'!D49)</f>
        <v/>
      </c>
      <c r="E50" s="286" t="str">
        <f>IF('Frais de salaires'!E49="","",'Frais de salaires'!E49)</f>
        <v/>
      </c>
      <c r="F50" s="286" t="str">
        <f>IF('Frais de salaires'!F49="","",'Frais de salaires'!F49)</f>
        <v/>
      </c>
      <c r="G50" s="287" t="str">
        <f>IF('Frais de salaires'!G49="","",'Frais de salaires'!G49)</f>
        <v/>
      </c>
      <c r="H50" s="287" t="str">
        <f>IF('Frais de salaires'!H49="","",'Frais de salaires'!H49)</f>
        <v/>
      </c>
      <c r="I50" s="286" t="str">
        <f>IF('Frais de salaires'!I49="","",'Frais de salaires'!I49)</f>
        <v/>
      </c>
      <c r="J50" s="63"/>
      <c r="K50" s="38"/>
      <c r="L50" s="38"/>
      <c r="M50" s="58" t="str">
        <f t="shared" si="0"/>
        <v/>
      </c>
      <c r="N50" s="203" t="str">
        <f t="shared" si="1"/>
        <v/>
      </c>
      <c r="O50" s="205" t="str">
        <f t="shared" si="3"/>
        <v/>
      </c>
      <c r="P50" s="288" t="str">
        <f t="shared" si="4"/>
        <v/>
      </c>
      <c r="Q50" s="225" t="str">
        <f t="shared" si="5"/>
        <v/>
      </c>
      <c r="R50" s="289"/>
      <c r="S50" s="66"/>
    </row>
    <row r="51" spans="1:19" ht="20.100000000000001" customHeight="1" x14ac:dyDescent="0.25">
      <c r="A51" s="191">
        <v>45</v>
      </c>
      <c r="B51" s="286" t="str">
        <f>IF('Frais de salaires'!B50="","",'Frais de salaires'!B50)</f>
        <v/>
      </c>
      <c r="C51" s="286" t="str">
        <f>IF('Frais de salaires'!C50="","",'Frais de salaires'!C50)</f>
        <v/>
      </c>
      <c r="D51" s="286" t="str">
        <f>IF('Frais de salaires'!D50="","",'Frais de salaires'!D50)</f>
        <v/>
      </c>
      <c r="E51" s="286" t="str">
        <f>IF('Frais de salaires'!E50="","",'Frais de salaires'!E50)</f>
        <v/>
      </c>
      <c r="F51" s="286" t="str">
        <f>IF('Frais de salaires'!F50="","",'Frais de salaires'!F50)</f>
        <v/>
      </c>
      <c r="G51" s="287" t="str">
        <f>IF('Frais de salaires'!G50="","",'Frais de salaires'!G50)</f>
        <v/>
      </c>
      <c r="H51" s="287" t="str">
        <f>IF('Frais de salaires'!H50="","",'Frais de salaires'!H50)</f>
        <v/>
      </c>
      <c r="I51" s="286" t="str">
        <f>IF('Frais de salaires'!I50="","",'Frais de salaires'!I50)</f>
        <v/>
      </c>
      <c r="J51" s="63"/>
      <c r="K51" s="38"/>
      <c r="L51" s="38"/>
      <c r="M51" s="58" t="str">
        <f t="shared" si="0"/>
        <v/>
      </c>
      <c r="N51" s="203" t="str">
        <f t="shared" si="1"/>
        <v/>
      </c>
      <c r="O51" s="205" t="str">
        <f t="shared" si="3"/>
        <v/>
      </c>
      <c r="P51" s="288" t="str">
        <f t="shared" si="4"/>
        <v/>
      </c>
      <c r="Q51" s="225" t="str">
        <f t="shared" si="5"/>
        <v/>
      </c>
      <c r="R51" s="289"/>
      <c r="S51" s="66"/>
    </row>
    <row r="52" spans="1:19" ht="20.100000000000001" customHeight="1" x14ac:dyDescent="0.25">
      <c r="A52" s="191">
        <v>46</v>
      </c>
      <c r="B52" s="286" t="str">
        <f>IF('Frais de salaires'!B51="","",'Frais de salaires'!B51)</f>
        <v/>
      </c>
      <c r="C52" s="286" t="str">
        <f>IF('Frais de salaires'!C51="","",'Frais de salaires'!C51)</f>
        <v/>
      </c>
      <c r="D52" s="286" t="str">
        <f>IF('Frais de salaires'!D51="","",'Frais de salaires'!D51)</f>
        <v/>
      </c>
      <c r="E52" s="286" t="str">
        <f>IF('Frais de salaires'!E51="","",'Frais de salaires'!E51)</f>
        <v/>
      </c>
      <c r="F52" s="286" t="str">
        <f>IF('Frais de salaires'!F51="","",'Frais de salaires'!F51)</f>
        <v/>
      </c>
      <c r="G52" s="287" t="str">
        <f>IF('Frais de salaires'!G51="","",'Frais de salaires'!G51)</f>
        <v/>
      </c>
      <c r="H52" s="287" t="str">
        <f>IF('Frais de salaires'!H51="","",'Frais de salaires'!H51)</f>
        <v/>
      </c>
      <c r="I52" s="286" t="str">
        <f>IF('Frais de salaires'!I51="","",'Frais de salaires'!I51)</f>
        <v/>
      </c>
      <c r="J52" s="63"/>
      <c r="K52" s="38"/>
      <c r="L52" s="38"/>
      <c r="M52" s="58" t="str">
        <f t="shared" si="0"/>
        <v/>
      </c>
      <c r="N52" s="203" t="str">
        <f t="shared" si="1"/>
        <v/>
      </c>
      <c r="O52" s="205" t="str">
        <f t="shared" si="3"/>
        <v/>
      </c>
      <c r="P52" s="288" t="str">
        <f t="shared" si="4"/>
        <v/>
      </c>
      <c r="Q52" s="225" t="str">
        <f t="shared" si="5"/>
        <v/>
      </c>
      <c r="R52" s="289"/>
      <c r="S52" s="66"/>
    </row>
    <row r="53" spans="1:19" ht="20.100000000000001" customHeight="1" x14ac:dyDescent="0.25">
      <c r="A53" s="191">
        <v>47</v>
      </c>
      <c r="B53" s="286" t="str">
        <f>IF('Frais de salaires'!B52="","",'Frais de salaires'!B52)</f>
        <v/>
      </c>
      <c r="C53" s="286" t="str">
        <f>IF('Frais de salaires'!C52="","",'Frais de salaires'!C52)</f>
        <v/>
      </c>
      <c r="D53" s="286" t="str">
        <f>IF('Frais de salaires'!D52="","",'Frais de salaires'!D52)</f>
        <v/>
      </c>
      <c r="E53" s="286" t="str">
        <f>IF('Frais de salaires'!E52="","",'Frais de salaires'!E52)</f>
        <v/>
      </c>
      <c r="F53" s="286" t="str">
        <f>IF('Frais de salaires'!F52="","",'Frais de salaires'!F52)</f>
        <v/>
      </c>
      <c r="G53" s="287" t="str">
        <f>IF('Frais de salaires'!G52="","",'Frais de salaires'!G52)</f>
        <v/>
      </c>
      <c r="H53" s="287" t="str">
        <f>IF('Frais de salaires'!H52="","",'Frais de salaires'!H52)</f>
        <v/>
      </c>
      <c r="I53" s="286" t="str">
        <f>IF('Frais de salaires'!I52="","",'Frais de salaires'!I52)</f>
        <v/>
      </c>
      <c r="J53" s="63"/>
      <c r="K53" s="38"/>
      <c r="L53" s="38"/>
      <c r="M53" s="58" t="str">
        <f t="shared" si="0"/>
        <v/>
      </c>
      <c r="N53" s="203" t="str">
        <f t="shared" si="1"/>
        <v/>
      </c>
      <c r="O53" s="205" t="str">
        <f t="shared" si="3"/>
        <v/>
      </c>
      <c r="P53" s="288" t="str">
        <f t="shared" si="4"/>
        <v/>
      </c>
      <c r="Q53" s="225" t="str">
        <f t="shared" si="5"/>
        <v/>
      </c>
      <c r="R53" s="289"/>
      <c r="S53" s="66"/>
    </row>
    <row r="54" spans="1:19" ht="20.100000000000001" customHeight="1" x14ac:dyDescent="0.25">
      <c r="A54" s="191">
        <v>48</v>
      </c>
      <c r="B54" s="286" t="str">
        <f>IF('Frais de salaires'!B53="","",'Frais de salaires'!B53)</f>
        <v/>
      </c>
      <c r="C54" s="286" t="str">
        <f>IF('Frais de salaires'!C53="","",'Frais de salaires'!C53)</f>
        <v/>
      </c>
      <c r="D54" s="286" t="str">
        <f>IF('Frais de salaires'!D53="","",'Frais de salaires'!D53)</f>
        <v/>
      </c>
      <c r="E54" s="286" t="str">
        <f>IF('Frais de salaires'!E53="","",'Frais de salaires'!E53)</f>
        <v/>
      </c>
      <c r="F54" s="286" t="str">
        <f>IF('Frais de salaires'!F53="","",'Frais de salaires'!F53)</f>
        <v/>
      </c>
      <c r="G54" s="287" t="str">
        <f>IF('Frais de salaires'!G53="","",'Frais de salaires'!G53)</f>
        <v/>
      </c>
      <c r="H54" s="287" t="str">
        <f>IF('Frais de salaires'!H53="","",'Frais de salaires'!H53)</f>
        <v/>
      </c>
      <c r="I54" s="286" t="str">
        <f>IF('Frais de salaires'!I53="","",'Frais de salaires'!I53)</f>
        <v/>
      </c>
      <c r="J54" s="63"/>
      <c r="K54" s="38"/>
      <c r="L54" s="38"/>
      <c r="M54" s="58" t="str">
        <f t="shared" si="0"/>
        <v/>
      </c>
      <c r="N54" s="203" t="str">
        <f t="shared" si="1"/>
        <v/>
      </c>
      <c r="O54" s="205" t="str">
        <f t="shared" si="3"/>
        <v/>
      </c>
      <c r="P54" s="288" t="str">
        <f t="shared" si="4"/>
        <v/>
      </c>
      <c r="Q54" s="225" t="str">
        <f t="shared" si="5"/>
        <v/>
      </c>
      <c r="R54" s="289"/>
      <c r="S54" s="66"/>
    </row>
    <row r="55" spans="1:19" ht="20.100000000000001" customHeight="1" x14ac:dyDescent="0.25">
      <c r="A55" s="191">
        <v>49</v>
      </c>
      <c r="B55" s="286" t="str">
        <f>IF('Frais de salaires'!B54="","",'Frais de salaires'!B54)</f>
        <v/>
      </c>
      <c r="C55" s="286" t="str">
        <f>IF('Frais de salaires'!C54="","",'Frais de salaires'!C54)</f>
        <v/>
      </c>
      <c r="D55" s="286" t="str">
        <f>IF('Frais de salaires'!D54="","",'Frais de salaires'!D54)</f>
        <v/>
      </c>
      <c r="E55" s="286" t="str">
        <f>IF('Frais de salaires'!E54="","",'Frais de salaires'!E54)</f>
        <v/>
      </c>
      <c r="F55" s="286" t="str">
        <f>IF('Frais de salaires'!F54="","",'Frais de salaires'!F54)</f>
        <v/>
      </c>
      <c r="G55" s="287" t="str">
        <f>IF('Frais de salaires'!G54="","",'Frais de salaires'!G54)</f>
        <v/>
      </c>
      <c r="H55" s="287" t="str">
        <f>IF('Frais de salaires'!H54="","",'Frais de salaires'!H54)</f>
        <v/>
      </c>
      <c r="I55" s="286" t="str">
        <f>IF('Frais de salaires'!I54="","",'Frais de salaires'!I54)</f>
        <v/>
      </c>
      <c r="J55" s="63"/>
      <c r="K55" s="38"/>
      <c r="L55" s="38"/>
      <c r="M55" s="58" t="str">
        <f t="shared" si="0"/>
        <v/>
      </c>
      <c r="N55" s="203" t="str">
        <f t="shared" si="1"/>
        <v/>
      </c>
      <c r="O55" s="205" t="str">
        <f t="shared" si="3"/>
        <v/>
      </c>
      <c r="P55" s="288" t="str">
        <f t="shared" si="4"/>
        <v/>
      </c>
      <c r="Q55" s="225" t="str">
        <f t="shared" si="5"/>
        <v/>
      </c>
      <c r="R55" s="289"/>
      <c r="S55" s="66"/>
    </row>
    <row r="56" spans="1:19" ht="20.100000000000001" customHeight="1" x14ac:dyDescent="0.25">
      <c r="A56" s="191">
        <v>50</v>
      </c>
      <c r="B56" s="286" t="str">
        <f>IF('Frais de salaires'!B55="","",'Frais de salaires'!B55)</f>
        <v/>
      </c>
      <c r="C56" s="286" t="str">
        <f>IF('Frais de salaires'!C55="","",'Frais de salaires'!C55)</f>
        <v/>
      </c>
      <c r="D56" s="286" t="str">
        <f>IF('Frais de salaires'!D55="","",'Frais de salaires'!D55)</f>
        <v/>
      </c>
      <c r="E56" s="286" t="str">
        <f>IF('Frais de salaires'!E55="","",'Frais de salaires'!E55)</f>
        <v/>
      </c>
      <c r="F56" s="286" t="str">
        <f>IF('Frais de salaires'!F55="","",'Frais de salaires'!F55)</f>
        <v/>
      </c>
      <c r="G56" s="287" t="str">
        <f>IF('Frais de salaires'!G55="","",'Frais de salaires'!G55)</f>
        <v/>
      </c>
      <c r="H56" s="287" t="str">
        <f>IF('Frais de salaires'!H55="","",'Frais de salaires'!H55)</f>
        <v/>
      </c>
      <c r="I56" s="286" t="str">
        <f>IF('Frais de salaires'!I55="","",'Frais de salaires'!I55)</f>
        <v/>
      </c>
      <c r="J56" s="63"/>
      <c r="K56" s="38"/>
      <c r="L56" s="38"/>
      <c r="M56" s="58" t="str">
        <f t="shared" si="0"/>
        <v/>
      </c>
      <c r="N56" s="203" t="str">
        <f t="shared" si="1"/>
        <v/>
      </c>
      <c r="O56" s="205" t="str">
        <f t="shared" si="3"/>
        <v/>
      </c>
      <c r="P56" s="288" t="str">
        <f t="shared" si="4"/>
        <v/>
      </c>
      <c r="Q56" s="225" t="str">
        <f t="shared" si="5"/>
        <v/>
      </c>
      <c r="R56" s="289"/>
      <c r="S56" s="66"/>
    </row>
    <row r="57" spans="1:19" ht="20.100000000000001" customHeight="1" x14ac:dyDescent="0.25">
      <c r="A57" s="191">
        <v>51</v>
      </c>
      <c r="B57" s="286" t="str">
        <f>IF('Frais de salaires'!B56="","",'Frais de salaires'!B56)</f>
        <v/>
      </c>
      <c r="C57" s="286" t="str">
        <f>IF('Frais de salaires'!C56="","",'Frais de salaires'!C56)</f>
        <v/>
      </c>
      <c r="D57" s="286" t="str">
        <f>IF('Frais de salaires'!D56="","",'Frais de salaires'!D56)</f>
        <v/>
      </c>
      <c r="E57" s="286" t="str">
        <f>IF('Frais de salaires'!E56="","",'Frais de salaires'!E56)</f>
        <v/>
      </c>
      <c r="F57" s="286" t="str">
        <f>IF('Frais de salaires'!F56="","",'Frais de salaires'!F56)</f>
        <v/>
      </c>
      <c r="G57" s="287" t="str">
        <f>IF('Frais de salaires'!G56="","",'Frais de salaires'!G56)</f>
        <v/>
      </c>
      <c r="H57" s="287" t="str">
        <f>IF('Frais de salaires'!H56="","",'Frais de salaires'!H56)</f>
        <v/>
      </c>
      <c r="I57" s="286" t="str">
        <f>IF('Frais de salaires'!I56="","",'Frais de salaires'!I56)</f>
        <v/>
      </c>
      <c r="J57" s="63"/>
      <c r="K57" s="38"/>
      <c r="L57" s="38"/>
      <c r="M57" s="58" t="str">
        <f t="shared" si="0"/>
        <v/>
      </c>
      <c r="N57" s="203" t="str">
        <f t="shared" si="1"/>
        <v/>
      </c>
      <c r="O57" s="205" t="str">
        <f t="shared" si="3"/>
        <v/>
      </c>
      <c r="P57" s="288" t="str">
        <f t="shared" si="4"/>
        <v/>
      </c>
      <c r="Q57" s="225" t="str">
        <f t="shared" si="5"/>
        <v/>
      </c>
      <c r="R57" s="289"/>
      <c r="S57" s="66"/>
    </row>
    <row r="58" spans="1:19" ht="20.100000000000001" customHeight="1" x14ac:dyDescent="0.25">
      <c r="A58" s="191">
        <v>52</v>
      </c>
      <c r="B58" s="286" t="str">
        <f>IF('Frais de salaires'!B57="","",'Frais de salaires'!B57)</f>
        <v/>
      </c>
      <c r="C58" s="286" t="str">
        <f>IF('Frais de salaires'!C57="","",'Frais de salaires'!C57)</f>
        <v/>
      </c>
      <c r="D58" s="286" t="str">
        <f>IF('Frais de salaires'!D57="","",'Frais de salaires'!D57)</f>
        <v/>
      </c>
      <c r="E58" s="286" t="str">
        <f>IF('Frais de salaires'!E57="","",'Frais de salaires'!E57)</f>
        <v/>
      </c>
      <c r="F58" s="286" t="str">
        <f>IF('Frais de salaires'!F57="","",'Frais de salaires'!F57)</f>
        <v/>
      </c>
      <c r="G58" s="287" t="str">
        <f>IF('Frais de salaires'!G57="","",'Frais de salaires'!G57)</f>
        <v/>
      </c>
      <c r="H58" s="287" t="str">
        <f>IF('Frais de salaires'!H57="","",'Frais de salaires'!H57)</f>
        <v/>
      </c>
      <c r="I58" s="286" t="str">
        <f>IF('Frais de salaires'!I57="","",'Frais de salaires'!I57)</f>
        <v/>
      </c>
      <c r="J58" s="63"/>
      <c r="K58" s="38"/>
      <c r="L58" s="38"/>
      <c r="M58" s="58" t="str">
        <f t="shared" si="0"/>
        <v/>
      </c>
      <c r="N58" s="203" t="str">
        <f t="shared" si="1"/>
        <v/>
      </c>
      <c r="O58" s="205" t="str">
        <f t="shared" si="3"/>
        <v/>
      </c>
      <c r="P58" s="288" t="str">
        <f t="shared" si="4"/>
        <v/>
      </c>
      <c r="Q58" s="225" t="str">
        <f t="shared" si="5"/>
        <v/>
      </c>
      <c r="R58" s="289"/>
      <c r="S58" s="66"/>
    </row>
    <row r="59" spans="1:19" ht="20.100000000000001" customHeight="1" x14ac:dyDescent="0.25">
      <c r="A59" s="191">
        <v>53</v>
      </c>
      <c r="B59" s="286" t="str">
        <f>IF('Frais de salaires'!B58="","",'Frais de salaires'!B58)</f>
        <v/>
      </c>
      <c r="C59" s="286" t="str">
        <f>IF('Frais de salaires'!C58="","",'Frais de salaires'!C58)</f>
        <v/>
      </c>
      <c r="D59" s="286" t="str">
        <f>IF('Frais de salaires'!D58="","",'Frais de salaires'!D58)</f>
        <v/>
      </c>
      <c r="E59" s="286" t="str">
        <f>IF('Frais de salaires'!E58="","",'Frais de salaires'!E58)</f>
        <v/>
      </c>
      <c r="F59" s="286" t="str">
        <f>IF('Frais de salaires'!F58="","",'Frais de salaires'!F58)</f>
        <v/>
      </c>
      <c r="G59" s="287" t="str">
        <f>IF('Frais de salaires'!G58="","",'Frais de salaires'!G58)</f>
        <v/>
      </c>
      <c r="H59" s="287" t="str">
        <f>IF('Frais de salaires'!H58="","",'Frais de salaires'!H58)</f>
        <v/>
      </c>
      <c r="I59" s="286" t="str">
        <f>IF('Frais de salaires'!I58="","",'Frais de salaires'!I58)</f>
        <v/>
      </c>
      <c r="J59" s="63"/>
      <c r="K59" s="38"/>
      <c r="L59" s="38"/>
      <c r="M59" s="58" t="str">
        <f t="shared" si="0"/>
        <v/>
      </c>
      <c r="N59" s="203" t="str">
        <f t="shared" si="1"/>
        <v/>
      </c>
      <c r="O59" s="205" t="str">
        <f t="shared" si="3"/>
        <v/>
      </c>
      <c r="P59" s="288" t="str">
        <f t="shared" si="4"/>
        <v/>
      </c>
      <c r="Q59" s="225" t="str">
        <f t="shared" si="5"/>
        <v/>
      </c>
      <c r="R59" s="289"/>
      <c r="S59" s="66"/>
    </row>
    <row r="60" spans="1:19" ht="20.100000000000001" customHeight="1" x14ac:dyDescent="0.25">
      <c r="A60" s="191">
        <v>54</v>
      </c>
      <c r="B60" s="286" t="str">
        <f>IF('Frais de salaires'!B59="","",'Frais de salaires'!B59)</f>
        <v/>
      </c>
      <c r="C60" s="286" t="str">
        <f>IF('Frais de salaires'!C59="","",'Frais de salaires'!C59)</f>
        <v/>
      </c>
      <c r="D60" s="286" t="str">
        <f>IF('Frais de salaires'!D59="","",'Frais de salaires'!D59)</f>
        <v/>
      </c>
      <c r="E60" s="286" t="str">
        <f>IF('Frais de salaires'!E59="","",'Frais de salaires'!E59)</f>
        <v/>
      </c>
      <c r="F60" s="286" t="str">
        <f>IF('Frais de salaires'!F59="","",'Frais de salaires'!F59)</f>
        <v/>
      </c>
      <c r="G60" s="287" t="str">
        <f>IF('Frais de salaires'!G59="","",'Frais de salaires'!G59)</f>
        <v/>
      </c>
      <c r="H60" s="287" t="str">
        <f>IF('Frais de salaires'!H59="","",'Frais de salaires'!H59)</f>
        <v/>
      </c>
      <c r="I60" s="286" t="str">
        <f>IF('Frais de salaires'!I59="","",'Frais de salaires'!I59)</f>
        <v/>
      </c>
      <c r="J60" s="63"/>
      <c r="K60" s="38"/>
      <c r="L60" s="38"/>
      <c r="M60" s="58" t="str">
        <f t="shared" si="0"/>
        <v/>
      </c>
      <c r="N60" s="203" t="str">
        <f t="shared" si="1"/>
        <v/>
      </c>
      <c r="O60" s="205" t="str">
        <f t="shared" si="3"/>
        <v/>
      </c>
      <c r="P60" s="288" t="str">
        <f t="shared" si="4"/>
        <v/>
      </c>
      <c r="Q60" s="225" t="str">
        <f t="shared" si="5"/>
        <v/>
      </c>
      <c r="R60" s="289"/>
      <c r="S60" s="66"/>
    </row>
    <row r="61" spans="1:19" ht="20.100000000000001" customHeight="1" x14ac:dyDescent="0.25">
      <c r="A61" s="191">
        <v>55</v>
      </c>
      <c r="B61" s="286" t="str">
        <f>IF('Frais de salaires'!B60="","",'Frais de salaires'!B60)</f>
        <v/>
      </c>
      <c r="C61" s="286" t="str">
        <f>IF('Frais de salaires'!C60="","",'Frais de salaires'!C60)</f>
        <v/>
      </c>
      <c r="D61" s="286" t="str">
        <f>IF('Frais de salaires'!D60="","",'Frais de salaires'!D60)</f>
        <v/>
      </c>
      <c r="E61" s="286" t="str">
        <f>IF('Frais de salaires'!E60="","",'Frais de salaires'!E60)</f>
        <v/>
      </c>
      <c r="F61" s="286" t="str">
        <f>IF('Frais de salaires'!F60="","",'Frais de salaires'!F60)</f>
        <v/>
      </c>
      <c r="G61" s="287" t="str">
        <f>IF('Frais de salaires'!G60="","",'Frais de salaires'!G60)</f>
        <v/>
      </c>
      <c r="H61" s="287" t="str">
        <f>IF('Frais de salaires'!H60="","",'Frais de salaires'!H60)</f>
        <v/>
      </c>
      <c r="I61" s="286" t="str">
        <f>IF('Frais de salaires'!I60="","",'Frais de salaires'!I60)</f>
        <v/>
      </c>
      <c r="J61" s="63"/>
      <c r="K61" s="38"/>
      <c r="L61" s="38"/>
      <c r="M61" s="58" t="str">
        <f t="shared" si="0"/>
        <v/>
      </c>
      <c r="N61" s="203" t="str">
        <f t="shared" si="1"/>
        <v/>
      </c>
      <c r="O61" s="205" t="str">
        <f t="shared" si="3"/>
        <v/>
      </c>
      <c r="P61" s="288" t="str">
        <f t="shared" si="4"/>
        <v/>
      </c>
      <c r="Q61" s="225" t="str">
        <f t="shared" si="5"/>
        <v/>
      </c>
      <c r="R61" s="289"/>
      <c r="S61" s="66"/>
    </row>
    <row r="62" spans="1:19" ht="20.100000000000001" customHeight="1" x14ac:dyDescent="0.25">
      <c r="A62" s="191">
        <v>56</v>
      </c>
      <c r="B62" s="286" t="str">
        <f>IF('Frais de salaires'!B61="","",'Frais de salaires'!B61)</f>
        <v/>
      </c>
      <c r="C62" s="286" t="str">
        <f>IF('Frais de salaires'!C61="","",'Frais de salaires'!C61)</f>
        <v/>
      </c>
      <c r="D62" s="286" t="str">
        <f>IF('Frais de salaires'!D61="","",'Frais de salaires'!D61)</f>
        <v/>
      </c>
      <c r="E62" s="286" t="str">
        <f>IF('Frais de salaires'!E61="","",'Frais de salaires'!E61)</f>
        <v/>
      </c>
      <c r="F62" s="286" t="str">
        <f>IF('Frais de salaires'!F61="","",'Frais de salaires'!F61)</f>
        <v/>
      </c>
      <c r="G62" s="287" t="str">
        <f>IF('Frais de salaires'!G61="","",'Frais de salaires'!G61)</f>
        <v/>
      </c>
      <c r="H62" s="287" t="str">
        <f>IF('Frais de salaires'!H61="","",'Frais de salaires'!H61)</f>
        <v/>
      </c>
      <c r="I62" s="286" t="str">
        <f>IF('Frais de salaires'!I61="","",'Frais de salaires'!I61)</f>
        <v/>
      </c>
      <c r="J62" s="63"/>
      <c r="K62" s="38"/>
      <c r="L62" s="38"/>
      <c r="M62" s="58" t="str">
        <f t="shared" si="0"/>
        <v/>
      </c>
      <c r="N62" s="203" t="str">
        <f t="shared" si="1"/>
        <v/>
      </c>
      <c r="O62" s="205" t="str">
        <f t="shared" si="3"/>
        <v/>
      </c>
      <c r="P62" s="288" t="str">
        <f t="shared" si="4"/>
        <v/>
      </c>
      <c r="Q62" s="225" t="str">
        <f t="shared" si="5"/>
        <v/>
      </c>
      <c r="R62" s="289"/>
      <c r="S62" s="66"/>
    </row>
    <row r="63" spans="1:19" ht="20.100000000000001" customHeight="1" x14ac:dyDescent="0.25">
      <c r="A63" s="191">
        <v>57</v>
      </c>
      <c r="B63" s="286" t="str">
        <f>IF('Frais de salaires'!B62="","",'Frais de salaires'!B62)</f>
        <v/>
      </c>
      <c r="C63" s="286" t="str">
        <f>IF('Frais de salaires'!C62="","",'Frais de salaires'!C62)</f>
        <v/>
      </c>
      <c r="D63" s="286" t="str">
        <f>IF('Frais de salaires'!D62="","",'Frais de salaires'!D62)</f>
        <v/>
      </c>
      <c r="E63" s="286" t="str">
        <f>IF('Frais de salaires'!E62="","",'Frais de salaires'!E62)</f>
        <v/>
      </c>
      <c r="F63" s="286" t="str">
        <f>IF('Frais de salaires'!F62="","",'Frais de salaires'!F62)</f>
        <v/>
      </c>
      <c r="G63" s="287" t="str">
        <f>IF('Frais de salaires'!G62="","",'Frais de salaires'!G62)</f>
        <v/>
      </c>
      <c r="H63" s="287" t="str">
        <f>IF('Frais de salaires'!H62="","",'Frais de salaires'!H62)</f>
        <v/>
      </c>
      <c r="I63" s="286" t="str">
        <f>IF('Frais de salaires'!I62="","",'Frais de salaires'!I62)</f>
        <v/>
      </c>
      <c r="J63" s="63"/>
      <c r="K63" s="38"/>
      <c r="L63" s="38"/>
      <c r="M63" s="58" t="str">
        <f t="shared" si="0"/>
        <v/>
      </c>
      <c r="N63" s="203" t="str">
        <f t="shared" si="1"/>
        <v/>
      </c>
      <c r="O63" s="205" t="str">
        <f t="shared" si="3"/>
        <v/>
      </c>
      <c r="P63" s="288" t="str">
        <f t="shared" si="4"/>
        <v/>
      </c>
      <c r="Q63" s="225" t="str">
        <f t="shared" si="5"/>
        <v/>
      </c>
      <c r="R63" s="289"/>
      <c r="S63" s="66"/>
    </row>
    <row r="64" spans="1:19" ht="20.100000000000001" customHeight="1" x14ac:dyDescent="0.25">
      <c r="A64" s="191">
        <v>58</v>
      </c>
      <c r="B64" s="286" t="str">
        <f>IF('Frais de salaires'!B63="","",'Frais de salaires'!B63)</f>
        <v/>
      </c>
      <c r="C64" s="286" t="str">
        <f>IF('Frais de salaires'!C63="","",'Frais de salaires'!C63)</f>
        <v/>
      </c>
      <c r="D64" s="286" t="str">
        <f>IF('Frais de salaires'!D63="","",'Frais de salaires'!D63)</f>
        <v/>
      </c>
      <c r="E64" s="286" t="str">
        <f>IF('Frais de salaires'!E63="","",'Frais de salaires'!E63)</f>
        <v/>
      </c>
      <c r="F64" s="286" t="str">
        <f>IF('Frais de salaires'!F63="","",'Frais de salaires'!F63)</f>
        <v/>
      </c>
      <c r="G64" s="287" t="str">
        <f>IF('Frais de salaires'!G63="","",'Frais de salaires'!G63)</f>
        <v/>
      </c>
      <c r="H64" s="287" t="str">
        <f>IF('Frais de salaires'!H63="","",'Frais de salaires'!H63)</f>
        <v/>
      </c>
      <c r="I64" s="286" t="str">
        <f>IF('Frais de salaires'!I63="","",'Frais de salaires'!I63)</f>
        <v/>
      </c>
      <c r="J64" s="63"/>
      <c r="K64" s="38"/>
      <c r="L64" s="38"/>
      <c r="M64" s="58" t="str">
        <f t="shared" si="0"/>
        <v/>
      </c>
      <c r="N64" s="203" t="str">
        <f t="shared" si="1"/>
        <v/>
      </c>
      <c r="O64" s="205" t="str">
        <f t="shared" si="3"/>
        <v/>
      </c>
      <c r="P64" s="288" t="str">
        <f t="shared" si="4"/>
        <v/>
      </c>
      <c r="Q64" s="225" t="str">
        <f t="shared" si="5"/>
        <v/>
      </c>
      <c r="R64" s="289"/>
      <c r="S64" s="66"/>
    </row>
    <row r="65" spans="1:19" ht="20.100000000000001" customHeight="1" x14ac:dyDescent="0.25">
      <c r="A65" s="191">
        <v>59</v>
      </c>
      <c r="B65" s="286" t="str">
        <f>IF('Frais de salaires'!B64="","",'Frais de salaires'!B64)</f>
        <v/>
      </c>
      <c r="C65" s="286" t="str">
        <f>IF('Frais de salaires'!C64="","",'Frais de salaires'!C64)</f>
        <v/>
      </c>
      <c r="D65" s="286" t="str">
        <f>IF('Frais de salaires'!D64="","",'Frais de salaires'!D64)</f>
        <v/>
      </c>
      <c r="E65" s="286" t="str">
        <f>IF('Frais de salaires'!E64="","",'Frais de salaires'!E64)</f>
        <v/>
      </c>
      <c r="F65" s="286" t="str">
        <f>IF('Frais de salaires'!F64="","",'Frais de salaires'!F64)</f>
        <v/>
      </c>
      <c r="G65" s="287" t="str">
        <f>IF('Frais de salaires'!G64="","",'Frais de salaires'!G64)</f>
        <v/>
      </c>
      <c r="H65" s="287" t="str">
        <f>IF('Frais de salaires'!H64="","",'Frais de salaires'!H64)</f>
        <v/>
      </c>
      <c r="I65" s="286" t="str">
        <f>IF('Frais de salaires'!I64="","",'Frais de salaires'!I64)</f>
        <v/>
      </c>
      <c r="J65" s="63"/>
      <c r="K65" s="38"/>
      <c r="L65" s="38"/>
      <c r="M65" s="58" t="str">
        <f t="shared" si="0"/>
        <v/>
      </c>
      <c r="N65" s="203" t="str">
        <f t="shared" si="1"/>
        <v/>
      </c>
      <c r="O65" s="205" t="str">
        <f t="shared" si="3"/>
        <v/>
      </c>
      <c r="P65" s="288" t="str">
        <f t="shared" si="4"/>
        <v/>
      </c>
      <c r="Q65" s="225" t="str">
        <f t="shared" si="5"/>
        <v/>
      </c>
      <c r="R65" s="289"/>
      <c r="S65" s="66"/>
    </row>
    <row r="66" spans="1:19" ht="20.100000000000001" customHeight="1" x14ac:dyDescent="0.25">
      <c r="A66" s="191">
        <v>60</v>
      </c>
      <c r="B66" s="286" t="str">
        <f>IF('Frais de salaires'!B65="","",'Frais de salaires'!B65)</f>
        <v/>
      </c>
      <c r="C66" s="286" t="str">
        <f>IF('Frais de salaires'!C65="","",'Frais de salaires'!C65)</f>
        <v/>
      </c>
      <c r="D66" s="286" t="str">
        <f>IF('Frais de salaires'!D65="","",'Frais de salaires'!D65)</f>
        <v/>
      </c>
      <c r="E66" s="286" t="str">
        <f>IF('Frais de salaires'!E65="","",'Frais de salaires'!E65)</f>
        <v/>
      </c>
      <c r="F66" s="286" t="str">
        <f>IF('Frais de salaires'!F65="","",'Frais de salaires'!F65)</f>
        <v/>
      </c>
      <c r="G66" s="287" t="str">
        <f>IF('Frais de salaires'!G65="","",'Frais de salaires'!G65)</f>
        <v/>
      </c>
      <c r="H66" s="287" t="str">
        <f>IF('Frais de salaires'!H65="","",'Frais de salaires'!H65)</f>
        <v/>
      </c>
      <c r="I66" s="286" t="str">
        <f>IF('Frais de salaires'!I65="","",'Frais de salaires'!I65)</f>
        <v/>
      </c>
      <c r="J66" s="63"/>
      <c r="K66" s="38"/>
      <c r="L66" s="38"/>
      <c r="M66" s="58" t="str">
        <f t="shared" si="0"/>
        <v/>
      </c>
      <c r="N66" s="203" t="str">
        <f t="shared" si="1"/>
        <v/>
      </c>
      <c r="O66" s="205" t="str">
        <f t="shared" si="3"/>
        <v/>
      </c>
      <c r="P66" s="288" t="str">
        <f t="shared" si="4"/>
        <v/>
      </c>
      <c r="Q66" s="225" t="str">
        <f t="shared" si="5"/>
        <v/>
      </c>
      <c r="R66" s="289"/>
      <c r="S66" s="66"/>
    </row>
    <row r="67" spans="1:19" ht="20.100000000000001" customHeight="1" x14ac:dyDescent="0.25">
      <c r="A67" s="191">
        <v>61</v>
      </c>
      <c r="B67" s="286" t="str">
        <f>IF('Frais de salaires'!B66="","",'Frais de salaires'!B66)</f>
        <v/>
      </c>
      <c r="C67" s="286" t="str">
        <f>IF('Frais de salaires'!C66="","",'Frais de salaires'!C66)</f>
        <v/>
      </c>
      <c r="D67" s="286" t="str">
        <f>IF('Frais de salaires'!D66="","",'Frais de salaires'!D66)</f>
        <v/>
      </c>
      <c r="E67" s="286" t="str">
        <f>IF('Frais de salaires'!E66="","",'Frais de salaires'!E66)</f>
        <v/>
      </c>
      <c r="F67" s="286" t="str">
        <f>IF('Frais de salaires'!F66="","",'Frais de salaires'!F66)</f>
        <v/>
      </c>
      <c r="G67" s="287" t="str">
        <f>IF('Frais de salaires'!G66="","",'Frais de salaires'!G66)</f>
        <v/>
      </c>
      <c r="H67" s="287" t="str">
        <f>IF('Frais de salaires'!H66="","",'Frais de salaires'!H66)</f>
        <v/>
      </c>
      <c r="I67" s="286" t="str">
        <f>IF('Frais de salaires'!I66="","",'Frais de salaires'!I66)</f>
        <v/>
      </c>
      <c r="J67" s="63"/>
      <c r="K67" s="38"/>
      <c r="L67" s="38"/>
      <c r="M67" s="58" t="str">
        <f t="shared" si="0"/>
        <v/>
      </c>
      <c r="N67" s="203" t="str">
        <f t="shared" si="1"/>
        <v/>
      </c>
      <c r="O67" s="205" t="str">
        <f t="shared" si="3"/>
        <v/>
      </c>
      <c r="P67" s="288" t="str">
        <f t="shared" si="4"/>
        <v/>
      </c>
      <c r="Q67" s="225" t="str">
        <f t="shared" si="5"/>
        <v/>
      </c>
      <c r="R67" s="289"/>
      <c r="S67" s="66"/>
    </row>
    <row r="68" spans="1:19" ht="20.100000000000001" customHeight="1" x14ac:dyDescent="0.25">
      <c r="A68" s="191">
        <v>62</v>
      </c>
      <c r="B68" s="286" t="str">
        <f>IF('Frais de salaires'!B67="","",'Frais de salaires'!B67)</f>
        <v/>
      </c>
      <c r="C68" s="286" t="str">
        <f>IF('Frais de salaires'!C67="","",'Frais de salaires'!C67)</f>
        <v/>
      </c>
      <c r="D68" s="286" t="str">
        <f>IF('Frais de salaires'!D67="","",'Frais de salaires'!D67)</f>
        <v/>
      </c>
      <c r="E68" s="286" t="str">
        <f>IF('Frais de salaires'!E67="","",'Frais de salaires'!E67)</f>
        <v/>
      </c>
      <c r="F68" s="286" t="str">
        <f>IF('Frais de salaires'!F67="","",'Frais de salaires'!F67)</f>
        <v/>
      </c>
      <c r="G68" s="287" t="str">
        <f>IF('Frais de salaires'!G67="","",'Frais de salaires'!G67)</f>
        <v/>
      </c>
      <c r="H68" s="287" t="str">
        <f>IF('Frais de salaires'!H67="","",'Frais de salaires'!H67)</f>
        <v/>
      </c>
      <c r="I68" s="286" t="str">
        <f>IF('Frais de salaires'!I67="","",'Frais de salaires'!I67)</f>
        <v/>
      </c>
      <c r="J68" s="63"/>
      <c r="K68" s="38"/>
      <c r="L68" s="38"/>
      <c r="M68" s="58" t="str">
        <f t="shared" si="0"/>
        <v/>
      </c>
      <c r="N68" s="203" t="str">
        <f t="shared" si="1"/>
        <v/>
      </c>
      <c r="O68" s="205" t="str">
        <f t="shared" si="3"/>
        <v/>
      </c>
      <c r="P68" s="288" t="str">
        <f t="shared" si="4"/>
        <v/>
      </c>
      <c r="Q68" s="225" t="str">
        <f t="shared" si="5"/>
        <v/>
      </c>
      <c r="R68" s="289"/>
      <c r="S68" s="66"/>
    </row>
    <row r="69" spans="1:19" ht="20.100000000000001" customHeight="1" x14ac:dyDescent="0.25">
      <c r="A69" s="191">
        <v>63</v>
      </c>
      <c r="B69" s="286" t="str">
        <f>IF('Frais de salaires'!B68="","",'Frais de salaires'!B68)</f>
        <v/>
      </c>
      <c r="C69" s="286" t="str">
        <f>IF('Frais de salaires'!C68="","",'Frais de salaires'!C68)</f>
        <v/>
      </c>
      <c r="D69" s="286" t="str">
        <f>IF('Frais de salaires'!D68="","",'Frais de salaires'!D68)</f>
        <v/>
      </c>
      <c r="E69" s="286" t="str">
        <f>IF('Frais de salaires'!E68="","",'Frais de salaires'!E68)</f>
        <v/>
      </c>
      <c r="F69" s="286" t="str">
        <f>IF('Frais de salaires'!F68="","",'Frais de salaires'!F68)</f>
        <v/>
      </c>
      <c r="G69" s="287" t="str">
        <f>IF('Frais de salaires'!G68="","",'Frais de salaires'!G68)</f>
        <v/>
      </c>
      <c r="H69" s="287" t="str">
        <f>IF('Frais de salaires'!H68="","",'Frais de salaires'!H68)</f>
        <v/>
      </c>
      <c r="I69" s="286" t="str">
        <f>IF('Frais de salaires'!I68="","",'Frais de salaires'!I68)</f>
        <v/>
      </c>
      <c r="J69" s="63"/>
      <c r="K69" s="38"/>
      <c r="L69" s="38"/>
      <c r="M69" s="58" t="str">
        <f t="shared" si="0"/>
        <v/>
      </c>
      <c r="N69" s="203" t="str">
        <f t="shared" si="1"/>
        <v/>
      </c>
      <c r="O69" s="205" t="str">
        <f t="shared" si="3"/>
        <v/>
      </c>
      <c r="P69" s="288" t="str">
        <f t="shared" si="4"/>
        <v/>
      </c>
      <c r="Q69" s="225" t="str">
        <f t="shared" si="5"/>
        <v/>
      </c>
      <c r="R69" s="289"/>
      <c r="S69" s="66"/>
    </row>
    <row r="70" spans="1:19" ht="20.100000000000001" customHeight="1" x14ac:dyDescent="0.25">
      <c r="A70" s="191">
        <v>64</v>
      </c>
      <c r="B70" s="286" t="str">
        <f>IF('Frais de salaires'!B69="","",'Frais de salaires'!B69)</f>
        <v/>
      </c>
      <c r="C70" s="286" t="str">
        <f>IF('Frais de salaires'!C69="","",'Frais de salaires'!C69)</f>
        <v/>
      </c>
      <c r="D70" s="286" t="str">
        <f>IF('Frais de salaires'!D69="","",'Frais de salaires'!D69)</f>
        <v/>
      </c>
      <c r="E70" s="286" t="str">
        <f>IF('Frais de salaires'!E69="","",'Frais de salaires'!E69)</f>
        <v/>
      </c>
      <c r="F70" s="286" t="str">
        <f>IF('Frais de salaires'!F69="","",'Frais de salaires'!F69)</f>
        <v/>
      </c>
      <c r="G70" s="287" t="str">
        <f>IF('Frais de salaires'!G69="","",'Frais de salaires'!G69)</f>
        <v/>
      </c>
      <c r="H70" s="287" t="str">
        <f>IF('Frais de salaires'!H69="","",'Frais de salaires'!H69)</f>
        <v/>
      </c>
      <c r="I70" s="286" t="str">
        <f>IF('Frais de salaires'!I69="","",'Frais de salaires'!I69)</f>
        <v/>
      </c>
      <c r="J70" s="63"/>
      <c r="K70" s="38"/>
      <c r="L70" s="38"/>
      <c r="M70" s="58" t="str">
        <f t="shared" si="0"/>
        <v/>
      </c>
      <c r="N70" s="203" t="str">
        <f t="shared" si="1"/>
        <v/>
      </c>
      <c r="O70" s="205" t="str">
        <f t="shared" si="3"/>
        <v/>
      </c>
      <c r="P70" s="288" t="str">
        <f t="shared" si="4"/>
        <v/>
      </c>
      <c r="Q70" s="225" t="str">
        <f t="shared" si="5"/>
        <v/>
      </c>
      <c r="R70" s="289"/>
      <c r="S70" s="66"/>
    </row>
    <row r="71" spans="1:19" ht="20.100000000000001" customHeight="1" x14ac:dyDescent="0.25">
      <c r="A71" s="191">
        <v>65</v>
      </c>
      <c r="B71" s="286" t="str">
        <f>IF('Frais de salaires'!B70="","",'Frais de salaires'!B70)</f>
        <v/>
      </c>
      <c r="C71" s="286" t="str">
        <f>IF('Frais de salaires'!C70="","",'Frais de salaires'!C70)</f>
        <v/>
      </c>
      <c r="D71" s="286" t="str">
        <f>IF('Frais de salaires'!D70="","",'Frais de salaires'!D70)</f>
        <v/>
      </c>
      <c r="E71" s="286" t="str">
        <f>IF('Frais de salaires'!E70="","",'Frais de salaires'!E70)</f>
        <v/>
      </c>
      <c r="F71" s="286" t="str">
        <f>IF('Frais de salaires'!F70="","",'Frais de salaires'!F70)</f>
        <v/>
      </c>
      <c r="G71" s="287" t="str">
        <f>IF('Frais de salaires'!G70="","",'Frais de salaires'!G70)</f>
        <v/>
      </c>
      <c r="H71" s="287" t="str">
        <f>IF('Frais de salaires'!H70="","",'Frais de salaires'!H70)</f>
        <v/>
      </c>
      <c r="I71" s="286" t="str">
        <f>IF('Frais de salaires'!I70="","",'Frais de salaires'!I70)</f>
        <v/>
      </c>
      <c r="J71" s="63"/>
      <c r="K71" s="38"/>
      <c r="L71" s="38"/>
      <c r="M71" s="58" t="str">
        <f t="shared" ref="M71:M134" si="6">IF($E71="","",IF(OR(($J71=0),($K71=0)),0,$J71/$K71*$L71))</f>
        <v/>
      </c>
      <c r="N71" s="203" t="str">
        <f t="shared" ref="N71:N134" si="7">IF($I71="","",IF($M71&gt;$I71,"Le montant éligible ne peut etre supérieur au montant présenté",""))</f>
        <v/>
      </c>
      <c r="O71" s="205" t="str">
        <f t="shared" si="3"/>
        <v/>
      </c>
      <c r="P71" s="288" t="str">
        <f t="shared" si="4"/>
        <v/>
      </c>
      <c r="Q71" s="225" t="str">
        <f t="shared" si="5"/>
        <v/>
      </c>
      <c r="R71" s="289"/>
      <c r="S71" s="66"/>
    </row>
    <row r="72" spans="1:19" ht="20.100000000000001" customHeight="1" x14ac:dyDescent="0.25">
      <c r="A72" s="191">
        <v>66</v>
      </c>
      <c r="B72" s="286" t="str">
        <f>IF('Frais de salaires'!B71="","",'Frais de salaires'!B71)</f>
        <v/>
      </c>
      <c r="C72" s="286" t="str">
        <f>IF('Frais de salaires'!C71="","",'Frais de salaires'!C71)</f>
        <v/>
      </c>
      <c r="D72" s="286" t="str">
        <f>IF('Frais de salaires'!D71="","",'Frais de salaires'!D71)</f>
        <v/>
      </c>
      <c r="E72" s="286" t="str">
        <f>IF('Frais de salaires'!E71="","",'Frais de salaires'!E71)</f>
        <v/>
      </c>
      <c r="F72" s="286" t="str">
        <f>IF('Frais de salaires'!F71="","",'Frais de salaires'!F71)</f>
        <v/>
      </c>
      <c r="G72" s="287" t="str">
        <f>IF('Frais de salaires'!G71="","",'Frais de salaires'!G71)</f>
        <v/>
      </c>
      <c r="H72" s="287" t="str">
        <f>IF('Frais de salaires'!H71="","",'Frais de salaires'!H71)</f>
        <v/>
      </c>
      <c r="I72" s="286" t="str">
        <f>IF('Frais de salaires'!I71="","",'Frais de salaires'!I71)</f>
        <v/>
      </c>
      <c r="J72" s="63"/>
      <c r="K72" s="38"/>
      <c r="L72" s="38"/>
      <c r="M72" s="58" t="str">
        <f t="shared" si="6"/>
        <v/>
      </c>
      <c r="N72" s="203" t="str">
        <f t="shared" si="7"/>
        <v/>
      </c>
      <c r="O72" s="205" t="str">
        <f t="shared" ref="O72:O135" si="8">IF(OR(M72=0, ISBLANK(M72)), "", M72)</f>
        <v/>
      </c>
      <c r="P72" s="288" t="str">
        <f t="shared" ref="P72:P135" si="9">IF(L72="","",IF(E72="Assistant administratif et/ou financier",MIN(30000/1607*L72,30000),IF(E72="Chargé de mission",MIN(40000/1607*L72,40000),IF(E72="Coordinateur / chef de projet",MIN(50000/1607*L72,50000),IF(E72="Directeur",MIN(60000/1607*L72,60000))))))</f>
        <v/>
      </c>
      <c r="Q72" s="225" t="str">
        <f t="shared" ref="Q72:Q135" si="10">IF(MIN(O72,P72)=0,"",MIN(O72,P72))</f>
        <v/>
      </c>
      <c r="R72" s="289"/>
      <c r="S72" s="66"/>
    </row>
    <row r="73" spans="1:19" ht="20.100000000000001" customHeight="1" x14ac:dyDescent="0.25">
      <c r="A73" s="191">
        <v>67</v>
      </c>
      <c r="B73" s="286" t="str">
        <f>IF('Frais de salaires'!B72="","",'Frais de salaires'!B72)</f>
        <v/>
      </c>
      <c r="C73" s="286" t="str">
        <f>IF('Frais de salaires'!C72="","",'Frais de salaires'!C72)</f>
        <v/>
      </c>
      <c r="D73" s="286" t="str">
        <f>IF('Frais de salaires'!D72="","",'Frais de salaires'!D72)</f>
        <v/>
      </c>
      <c r="E73" s="286" t="str">
        <f>IF('Frais de salaires'!E72="","",'Frais de salaires'!E72)</f>
        <v/>
      </c>
      <c r="F73" s="286" t="str">
        <f>IF('Frais de salaires'!F72="","",'Frais de salaires'!F72)</f>
        <v/>
      </c>
      <c r="G73" s="287" t="str">
        <f>IF('Frais de salaires'!G72="","",'Frais de salaires'!G72)</f>
        <v/>
      </c>
      <c r="H73" s="287" t="str">
        <f>IF('Frais de salaires'!H72="","",'Frais de salaires'!H72)</f>
        <v/>
      </c>
      <c r="I73" s="286" t="str">
        <f>IF('Frais de salaires'!I72="","",'Frais de salaires'!I72)</f>
        <v/>
      </c>
      <c r="J73" s="63"/>
      <c r="K73" s="38"/>
      <c r="L73" s="38"/>
      <c r="M73" s="58" t="str">
        <f t="shared" si="6"/>
        <v/>
      </c>
      <c r="N73" s="203" t="str">
        <f t="shared" si="7"/>
        <v/>
      </c>
      <c r="O73" s="205" t="str">
        <f t="shared" si="8"/>
        <v/>
      </c>
      <c r="P73" s="288" t="str">
        <f t="shared" si="9"/>
        <v/>
      </c>
      <c r="Q73" s="225" t="str">
        <f t="shared" si="10"/>
        <v/>
      </c>
      <c r="R73" s="289"/>
      <c r="S73" s="66"/>
    </row>
    <row r="74" spans="1:19" ht="20.100000000000001" customHeight="1" x14ac:dyDescent="0.25">
      <c r="A74" s="191">
        <v>68</v>
      </c>
      <c r="B74" s="286" t="str">
        <f>IF('Frais de salaires'!B73="","",'Frais de salaires'!B73)</f>
        <v/>
      </c>
      <c r="C74" s="286" t="str">
        <f>IF('Frais de salaires'!C73="","",'Frais de salaires'!C73)</f>
        <v/>
      </c>
      <c r="D74" s="286" t="str">
        <f>IF('Frais de salaires'!D73="","",'Frais de salaires'!D73)</f>
        <v/>
      </c>
      <c r="E74" s="286" t="str">
        <f>IF('Frais de salaires'!E73="","",'Frais de salaires'!E73)</f>
        <v/>
      </c>
      <c r="F74" s="286" t="str">
        <f>IF('Frais de salaires'!F73="","",'Frais de salaires'!F73)</f>
        <v/>
      </c>
      <c r="G74" s="287" t="str">
        <f>IF('Frais de salaires'!G73="","",'Frais de salaires'!G73)</f>
        <v/>
      </c>
      <c r="H74" s="287" t="str">
        <f>IF('Frais de salaires'!H73="","",'Frais de salaires'!H73)</f>
        <v/>
      </c>
      <c r="I74" s="286" t="str">
        <f>IF('Frais de salaires'!I73="","",'Frais de salaires'!I73)</f>
        <v/>
      </c>
      <c r="J74" s="63"/>
      <c r="K74" s="38"/>
      <c r="L74" s="38"/>
      <c r="M74" s="58" t="str">
        <f t="shared" si="6"/>
        <v/>
      </c>
      <c r="N74" s="203" t="str">
        <f t="shared" si="7"/>
        <v/>
      </c>
      <c r="O74" s="205" t="str">
        <f t="shared" si="8"/>
        <v/>
      </c>
      <c r="P74" s="288" t="str">
        <f t="shared" si="9"/>
        <v/>
      </c>
      <c r="Q74" s="225" t="str">
        <f t="shared" si="10"/>
        <v/>
      </c>
      <c r="R74" s="289"/>
      <c r="S74" s="66"/>
    </row>
    <row r="75" spans="1:19" ht="20.100000000000001" customHeight="1" x14ac:dyDescent="0.25">
      <c r="A75" s="191">
        <v>69</v>
      </c>
      <c r="B75" s="286" t="str">
        <f>IF('Frais de salaires'!B74="","",'Frais de salaires'!B74)</f>
        <v/>
      </c>
      <c r="C75" s="286" t="str">
        <f>IF('Frais de salaires'!C74="","",'Frais de salaires'!C74)</f>
        <v/>
      </c>
      <c r="D75" s="286" t="str">
        <f>IF('Frais de salaires'!D74="","",'Frais de salaires'!D74)</f>
        <v/>
      </c>
      <c r="E75" s="286" t="str">
        <f>IF('Frais de salaires'!E74="","",'Frais de salaires'!E74)</f>
        <v/>
      </c>
      <c r="F75" s="286" t="str">
        <f>IF('Frais de salaires'!F74="","",'Frais de salaires'!F74)</f>
        <v/>
      </c>
      <c r="G75" s="287" t="str">
        <f>IF('Frais de salaires'!G74="","",'Frais de salaires'!G74)</f>
        <v/>
      </c>
      <c r="H75" s="287" t="str">
        <f>IF('Frais de salaires'!H74="","",'Frais de salaires'!H74)</f>
        <v/>
      </c>
      <c r="I75" s="286" t="str">
        <f>IF('Frais de salaires'!I74="","",'Frais de salaires'!I74)</f>
        <v/>
      </c>
      <c r="J75" s="63"/>
      <c r="K75" s="38"/>
      <c r="L75" s="38"/>
      <c r="M75" s="58" t="str">
        <f t="shared" si="6"/>
        <v/>
      </c>
      <c r="N75" s="203" t="str">
        <f t="shared" si="7"/>
        <v/>
      </c>
      <c r="O75" s="205" t="str">
        <f t="shared" si="8"/>
        <v/>
      </c>
      <c r="P75" s="288" t="str">
        <f t="shared" si="9"/>
        <v/>
      </c>
      <c r="Q75" s="225" t="str">
        <f t="shared" si="10"/>
        <v/>
      </c>
      <c r="R75" s="289"/>
      <c r="S75" s="66"/>
    </row>
    <row r="76" spans="1:19" ht="20.100000000000001" customHeight="1" x14ac:dyDescent="0.25">
      <c r="A76" s="191">
        <v>70</v>
      </c>
      <c r="B76" s="286" t="str">
        <f>IF('Frais de salaires'!B75="","",'Frais de salaires'!B75)</f>
        <v/>
      </c>
      <c r="C76" s="286" t="str">
        <f>IF('Frais de salaires'!C75="","",'Frais de salaires'!C75)</f>
        <v/>
      </c>
      <c r="D76" s="286" t="str">
        <f>IF('Frais de salaires'!D75="","",'Frais de salaires'!D75)</f>
        <v/>
      </c>
      <c r="E76" s="286" t="str">
        <f>IF('Frais de salaires'!E75="","",'Frais de salaires'!E75)</f>
        <v/>
      </c>
      <c r="F76" s="286" t="str">
        <f>IF('Frais de salaires'!F75="","",'Frais de salaires'!F75)</f>
        <v/>
      </c>
      <c r="G76" s="287" t="str">
        <f>IF('Frais de salaires'!G75="","",'Frais de salaires'!G75)</f>
        <v/>
      </c>
      <c r="H76" s="287" t="str">
        <f>IF('Frais de salaires'!H75="","",'Frais de salaires'!H75)</f>
        <v/>
      </c>
      <c r="I76" s="286" t="str">
        <f>IF('Frais de salaires'!I75="","",'Frais de salaires'!I75)</f>
        <v/>
      </c>
      <c r="J76" s="63"/>
      <c r="K76" s="38"/>
      <c r="L76" s="38"/>
      <c r="M76" s="58" t="str">
        <f t="shared" si="6"/>
        <v/>
      </c>
      <c r="N76" s="203" t="str">
        <f t="shared" si="7"/>
        <v/>
      </c>
      <c r="O76" s="205" t="str">
        <f t="shared" si="8"/>
        <v/>
      </c>
      <c r="P76" s="288" t="str">
        <f t="shared" si="9"/>
        <v/>
      </c>
      <c r="Q76" s="225" t="str">
        <f t="shared" si="10"/>
        <v/>
      </c>
      <c r="R76" s="289"/>
      <c r="S76" s="66"/>
    </row>
    <row r="77" spans="1:19" ht="20.100000000000001" customHeight="1" x14ac:dyDescent="0.25">
      <c r="A77" s="191">
        <v>71</v>
      </c>
      <c r="B77" s="286" t="str">
        <f>IF('Frais de salaires'!B76="","",'Frais de salaires'!B76)</f>
        <v/>
      </c>
      <c r="C77" s="286" t="str">
        <f>IF('Frais de salaires'!C76="","",'Frais de salaires'!C76)</f>
        <v/>
      </c>
      <c r="D77" s="286" t="str">
        <f>IF('Frais de salaires'!D76="","",'Frais de salaires'!D76)</f>
        <v/>
      </c>
      <c r="E77" s="286" t="str">
        <f>IF('Frais de salaires'!E76="","",'Frais de salaires'!E76)</f>
        <v/>
      </c>
      <c r="F77" s="286" t="str">
        <f>IF('Frais de salaires'!F76="","",'Frais de salaires'!F76)</f>
        <v/>
      </c>
      <c r="G77" s="287" t="str">
        <f>IF('Frais de salaires'!G76="","",'Frais de salaires'!G76)</f>
        <v/>
      </c>
      <c r="H77" s="287" t="str">
        <f>IF('Frais de salaires'!H76="","",'Frais de salaires'!H76)</f>
        <v/>
      </c>
      <c r="I77" s="286" t="str">
        <f>IF('Frais de salaires'!I76="","",'Frais de salaires'!I76)</f>
        <v/>
      </c>
      <c r="J77" s="63"/>
      <c r="K77" s="38"/>
      <c r="L77" s="38"/>
      <c r="M77" s="58" t="str">
        <f t="shared" si="6"/>
        <v/>
      </c>
      <c r="N77" s="203" t="str">
        <f t="shared" si="7"/>
        <v/>
      </c>
      <c r="O77" s="205" t="str">
        <f t="shared" si="8"/>
        <v/>
      </c>
      <c r="P77" s="288" t="str">
        <f t="shared" si="9"/>
        <v/>
      </c>
      <c r="Q77" s="225" t="str">
        <f t="shared" si="10"/>
        <v/>
      </c>
      <c r="R77" s="289"/>
      <c r="S77" s="66"/>
    </row>
    <row r="78" spans="1:19" ht="20.100000000000001" customHeight="1" x14ac:dyDescent="0.25">
      <c r="A78" s="191">
        <v>72</v>
      </c>
      <c r="B78" s="286" t="str">
        <f>IF('Frais de salaires'!B77="","",'Frais de salaires'!B77)</f>
        <v/>
      </c>
      <c r="C78" s="286" t="str">
        <f>IF('Frais de salaires'!C77="","",'Frais de salaires'!C77)</f>
        <v/>
      </c>
      <c r="D78" s="286" t="str">
        <f>IF('Frais de salaires'!D77="","",'Frais de salaires'!D77)</f>
        <v/>
      </c>
      <c r="E78" s="286" t="str">
        <f>IF('Frais de salaires'!E77="","",'Frais de salaires'!E77)</f>
        <v/>
      </c>
      <c r="F78" s="286" t="str">
        <f>IF('Frais de salaires'!F77="","",'Frais de salaires'!F77)</f>
        <v/>
      </c>
      <c r="G78" s="287" t="str">
        <f>IF('Frais de salaires'!G77="","",'Frais de salaires'!G77)</f>
        <v/>
      </c>
      <c r="H78" s="287" t="str">
        <f>IF('Frais de salaires'!H77="","",'Frais de salaires'!H77)</f>
        <v/>
      </c>
      <c r="I78" s="286" t="str">
        <f>IF('Frais de salaires'!I77="","",'Frais de salaires'!I77)</f>
        <v/>
      </c>
      <c r="J78" s="63"/>
      <c r="K78" s="38"/>
      <c r="L78" s="38"/>
      <c r="M78" s="58" t="str">
        <f t="shared" si="6"/>
        <v/>
      </c>
      <c r="N78" s="203" t="str">
        <f t="shared" si="7"/>
        <v/>
      </c>
      <c r="O78" s="205" t="str">
        <f t="shared" si="8"/>
        <v/>
      </c>
      <c r="P78" s="288" t="str">
        <f t="shared" si="9"/>
        <v/>
      </c>
      <c r="Q78" s="225" t="str">
        <f t="shared" si="10"/>
        <v/>
      </c>
      <c r="R78" s="289"/>
      <c r="S78" s="66"/>
    </row>
    <row r="79" spans="1:19" ht="20.100000000000001" customHeight="1" x14ac:dyDescent="0.25">
      <c r="A79" s="191">
        <v>73</v>
      </c>
      <c r="B79" s="286" t="str">
        <f>IF('Frais de salaires'!B78="","",'Frais de salaires'!B78)</f>
        <v/>
      </c>
      <c r="C79" s="286" t="str">
        <f>IF('Frais de salaires'!C78="","",'Frais de salaires'!C78)</f>
        <v/>
      </c>
      <c r="D79" s="286" t="str">
        <f>IF('Frais de salaires'!D78="","",'Frais de salaires'!D78)</f>
        <v/>
      </c>
      <c r="E79" s="286" t="str">
        <f>IF('Frais de salaires'!E78="","",'Frais de salaires'!E78)</f>
        <v/>
      </c>
      <c r="F79" s="286" t="str">
        <f>IF('Frais de salaires'!F78="","",'Frais de salaires'!F78)</f>
        <v/>
      </c>
      <c r="G79" s="287" t="str">
        <f>IF('Frais de salaires'!G78="","",'Frais de salaires'!G78)</f>
        <v/>
      </c>
      <c r="H79" s="287" t="str">
        <f>IF('Frais de salaires'!H78="","",'Frais de salaires'!H78)</f>
        <v/>
      </c>
      <c r="I79" s="286" t="str">
        <f>IF('Frais de salaires'!I78="","",'Frais de salaires'!I78)</f>
        <v/>
      </c>
      <c r="J79" s="63"/>
      <c r="K79" s="38"/>
      <c r="L79" s="38"/>
      <c r="M79" s="58" t="str">
        <f t="shared" si="6"/>
        <v/>
      </c>
      <c r="N79" s="203" t="str">
        <f t="shared" si="7"/>
        <v/>
      </c>
      <c r="O79" s="205" t="str">
        <f t="shared" si="8"/>
        <v/>
      </c>
      <c r="P79" s="288" t="str">
        <f t="shared" si="9"/>
        <v/>
      </c>
      <c r="Q79" s="225" t="str">
        <f t="shared" si="10"/>
        <v/>
      </c>
      <c r="R79" s="289"/>
      <c r="S79" s="66"/>
    </row>
    <row r="80" spans="1:19" ht="20.100000000000001" customHeight="1" x14ac:dyDescent="0.25">
      <c r="A80" s="191">
        <v>74</v>
      </c>
      <c r="B80" s="286" t="str">
        <f>IF('Frais de salaires'!B79="","",'Frais de salaires'!B79)</f>
        <v/>
      </c>
      <c r="C80" s="286" t="str">
        <f>IF('Frais de salaires'!C79="","",'Frais de salaires'!C79)</f>
        <v/>
      </c>
      <c r="D80" s="286" t="str">
        <f>IF('Frais de salaires'!D79="","",'Frais de salaires'!D79)</f>
        <v/>
      </c>
      <c r="E80" s="286" t="str">
        <f>IF('Frais de salaires'!E79="","",'Frais de salaires'!E79)</f>
        <v/>
      </c>
      <c r="F80" s="286" t="str">
        <f>IF('Frais de salaires'!F79="","",'Frais de salaires'!F79)</f>
        <v/>
      </c>
      <c r="G80" s="287" t="str">
        <f>IF('Frais de salaires'!G79="","",'Frais de salaires'!G79)</f>
        <v/>
      </c>
      <c r="H80" s="287" t="str">
        <f>IF('Frais de salaires'!H79="","",'Frais de salaires'!H79)</f>
        <v/>
      </c>
      <c r="I80" s="286" t="str">
        <f>IF('Frais de salaires'!I79="","",'Frais de salaires'!I79)</f>
        <v/>
      </c>
      <c r="J80" s="63"/>
      <c r="K80" s="38"/>
      <c r="L80" s="38"/>
      <c r="M80" s="58" t="str">
        <f t="shared" si="6"/>
        <v/>
      </c>
      <c r="N80" s="203" t="str">
        <f t="shared" si="7"/>
        <v/>
      </c>
      <c r="O80" s="205" t="str">
        <f t="shared" si="8"/>
        <v/>
      </c>
      <c r="P80" s="288" t="str">
        <f t="shared" si="9"/>
        <v/>
      </c>
      <c r="Q80" s="225" t="str">
        <f t="shared" si="10"/>
        <v/>
      </c>
      <c r="R80" s="289"/>
      <c r="S80" s="66"/>
    </row>
    <row r="81" spans="1:19" ht="20.100000000000001" customHeight="1" x14ac:dyDescent="0.25">
      <c r="A81" s="191">
        <v>75</v>
      </c>
      <c r="B81" s="286" t="str">
        <f>IF('Frais de salaires'!B80="","",'Frais de salaires'!B80)</f>
        <v/>
      </c>
      <c r="C81" s="286" t="str">
        <f>IF('Frais de salaires'!C80="","",'Frais de salaires'!C80)</f>
        <v/>
      </c>
      <c r="D81" s="286" t="str">
        <f>IF('Frais de salaires'!D80="","",'Frais de salaires'!D80)</f>
        <v/>
      </c>
      <c r="E81" s="286" t="str">
        <f>IF('Frais de salaires'!E80="","",'Frais de salaires'!E80)</f>
        <v/>
      </c>
      <c r="F81" s="286" t="str">
        <f>IF('Frais de salaires'!F80="","",'Frais de salaires'!F80)</f>
        <v/>
      </c>
      <c r="G81" s="287" t="str">
        <f>IF('Frais de salaires'!G80="","",'Frais de salaires'!G80)</f>
        <v/>
      </c>
      <c r="H81" s="287" t="str">
        <f>IF('Frais de salaires'!H80="","",'Frais de salaires'!H80)</f>
        <v/>
      </c>
      <c r="I81" s="286" t="str">
        <f>IF('Frais de salaires'!I80="","",'Frais de salaires'!I80)</f>
        <v/>
      </c>
      <c r="J81" s="63"/>
      <c r="K81" s="38"/>
      <c r="L81" s="38"/>
      <c r="M81" s="58" t="str">
        <f t="shared" si="6"/>
        <v/>
      </c>
      <c r="N81" s="203" t="str">
        <f t="shared" si="7"/>
        <v/>
      </c>
      <c r="O81" s="205" t="str">
        <f t="shared" si="8"/>
        <v/>
      </c>
      <c r="P81" s="288" t="str">
        <f t="shared" si="9"/>
        <v/>
      </c>
      <c r="Q81" s="225" t="str">
        <f t="shared" si="10"/>
        <v/>
      </c>
      <c r="R81" s="289"/>
      <c r="S81" s="66"/>
    </row>
    <row r="82" spans="1:19" ht="20.100000000000001" customHeight="1" x14ac:dyDescent="0.25">
      <c r="A82" s="191">
        <v>76</v>
      </c>
      <c r="B82" s="286" t="str">
        <f>IF('Frais de salaires'!B81="","",'Frais de salaires'!B81)</f>
        <v/>
      </c>
      <c r="C82" s="286" t="str">
        <f>IF('Frais de salaires'!C81="","",'Frais de salaires'!C81)</f>
        <v/>
      </c>
      <c r="D82" s="286" t="str">
        <f>IF('Frais de salaires'!D81="","",'Frais de salaires'!D81)</f>
        <v/>
      </c>
      <c r="E82" s="286" t="str">
        <f>IF('Frais de salaires'!E81="","",'Frais de salaires'!E81)</f>
        <v/>
      </c>
      <c r="F82" s="286" t="str">
        <f>IF('Frais de salaires'!F81="","",'Frais de salaires'!F81)</f>
        <v/>
      </c>
      <c r="G82" s="287" t="str">
        <f>IF('Frais de salaires'!G81="","",'Frais de salaires'!G81)</f>
        <v/>
      </c>
      <c r="H82" s="287" t="str">
        <f>IF('Frais de salaires'!H81="","",'Frais de salaires'!H81)</f>
        <v/>
      </c>
      <c r="I82" s="286" t="str">
        <f>IF('Frais de salaires'!I81="","",'Frais de salaires'!I81)</f>
        <v/>
      </c>
      <c r="J82" s="63"/>
      <c r="K82" s="38"/>
      <c r="L82" s="38"/>
      <c r="M82" s="58" t="str">
        <f t="shared" si="6"/>
        <v/>
      </c>
      <c r="N82" s="203" t="str">
        <f t="shared" si="7"/>
        <v/>
      </c>
      <c r="O82" s="205" t="str">
        <f t="shared" si="8"/>
        <v/>
      </c>
      <c r="P82" s="288" t="str">
        <f t="shared" si="9"/>
        <v/>
      </c>
      <c r="Q82" s="225" t="str">
        <f t="shared" si="10"/>
        <v/>
      </c>
      <c r="R82" s="289"/>
      <c r="S82" s="66"/>
    </row>
    <row r="83" spans="1:19" ht="20.100000000000001" customHeight="1" x14ac:dyDescent="0.25">
      <c r="A83" s="191">
        <v>77</v>
      </c>
      <c r="B83" s="286" t="str">
        <f>IF('Frais de salaires'!B82="","",'Frais de salaires'!B82)</f>
        <v/>
      </c>
      <c r="C83" s="286" t="str">
        <f>IF('Frais de salaires'!C82="","",'Frais de salaires'!C82)</f>
        <v/>
      </c>
      <c r="D83" s="286" t="str">
        <f>IF('Frais de salaires'!D82="","",'Frais de salaires'!D82)</f>
        <v/>
      </c>
      <c r="E83" s="286" t="str">
        <f>IF('Frais de salaires'!E82="","",'Frais de salaires'!E82)</f>
        <v/>
      </c>
      <c r="F83" s="286" t="str">
        <f>IF('Frais de salaires'!F82="","",'Frais de salaires'!F82)</f>
        <v/>
      </c>
      <c r="G83" s="287" t="str">
        <f>IF('Frais de salaires'!G82="","",'Frais de salaires'!G82)</f>
        <v/>
      </c>
      <c r="H83" s="287" t="str">
        <f>IF('Frais de salaires'!H82="","",'Frais de salaires'!H82)</f>
        <v/>
      </c>
      <c r="I83" s="286" t="str">
        <f>IF('Frais de salaires'!I82="","",'Frais de salaires'!I82)</f>
        <v/>
      </c>
      <c r="J83" s="63"/>
      <c r="K83" s="38"/>
      <c r="L83" s="38"/>
      <c r="M83" s="58" t="str">
        <f t="shared" si="6"/>
        <v/>
      </c>
      <c r="N83" s="203" t="str">
        <f t="shared" si="7"/>
        <v/>
      </c>
      <c r="O83" s="205" t="str">
        <f t="shared" si="8"/>
        <v/>
      </c>
      <c r="P83" s="288" t="str">
        <f t="shared" si="9"/>
        <v/>
      </c>
      <c r="Q83" s="225" t="str">
        <f t="shared" si="10"/>
        <v/>
      </c>
      <c r="R83" s="289"/>
      <c r="S83" s="66"/>
    </row>
    <row r="84" spans="1:19" ht="20.100000000000001" customHeight="1" x14ac:dyDescent="0.25">
      <c r="A84" s="191">
        <v>78</v>
      </c>
      <c r="B84" s="286" t="str">
        <f>IF('Frais de salaires'!B83="","",'Frais de salaires'!B83)</f>
        <v/>
      </c>
      <c r="C84" s="286" t="str">
        <f>IF('Frais de salaires'!C83="","",'Frais de salaires'!C83)</f>
        <v/>
      </c>
      <c r="D84" s="286" t="str">
        <f>IF('Frais de salaires'!D83="","",'Frais de salaires'!D83)</f>
        <v/>
      </c>
      <c r="E84" s="286" t="str">
        <f>IF('Frais de salaires'!E83="","",'Frais de salaires'!E83)</f>
        <v/>
      </c>
      <c r="F84" s="286" t="str">
        <f>IF('Frais de salaires'!F83="","",'Frais de salaires'!F83)</f>
        <v/>
      </c>
      <c r="G84" s="287" t="str">
        <f>IF('Frais de salaires'!G83="","",'Frais de salaires'!G83)</f>
        <v/>
      </c>
      <c r="H84" s="287" t="str">
        <f>IF('Frais de salaires'!H83="","",'Frais de salaires'!H83)</f>
        <v/>
      </c>
      <c r="I84" s="286" t="str">
        <f>IF('Frais de salaires'!I83="","",'Frais de salaires'!I83)</f>
        <v/>
      </c>
      <c r="J84" s="63"/>
      <c r="K84" s="38"/>
      <c r="L84" s="38"/>
      <c r="M84" s="58" t="str">
        <f t="shared" si="6"/>
        <v/>
      </c>
      <c r="N84" s="203" t="str">
        <f t="shared" si="7"/>
        <v/>
      </c>
      <c r="O84" s="205" t="str">
        <f t="shared" si="8"/>
        <v/>
      </c>
      <c r="P84" s="288" t="str">
        <f t="shared" si="9"/>
        <v/>
      </c>
      <c r="Q84" s="225" t="str">
        <f t="shared" si="10"/>
        <v/>
      </c>
      <c r="R84" s="289"/>
      <c r="S84" s="66"/>
    </row>
    <row r="85" spans="1:19" ht="20.100000000000001" customHeight="1" x14ac:dyDescent="0.25">
      <c r="A85" s="191">
        <v>79</v>
      </c>
      <c r="B85" s="286" t="str">
        <f>IF('Frais de salaires'!B84="","",'Frais de salaires'!B84)</f>
        <v/>
      </c>
      <c r="C85" s="286" t="str">
        <f>IF('Frais de salaires'!C84="","",'Frais de salaires'!C84)</f>
        <v/>
      </c>
      <c r="D85" s="286" t="str">
        <f>IF('Frais de salaires'!D84="","",'Frais de salaires'!D84)</f>
        <v/>
      </c>
      <c r="E85" s="286" t="str">
        <f>IF('Frais de salaires'!E84="","",'Frais de salaires'!E84)</f>
        <v/>
      </c>
      <c r="F85" s="286" t="str">
        <f>IF('Frais de salaires'!F84="","",'Frais de salaires'!F84)</f>
        <v/>
      </c>
      <c r="G85" s="287" t="str">
        <f>IF('Frais de salaires'!G84="","",'Frais de salaires'!G84)</f>
        <v/>
      </c>
      <c r="H85" s="287" t="str">
        <f>IF('Frais de salaires'!H84="","",'Frais de salaires'!H84)</f>
        <v/>
      </c>
      <c r="I85" s="286" t="str">
        <f>IF('Frais de salaires'!I84="","",'Frais de salaires'!I84)</f>
        <v/>
      </c>
      <c r="J85" s="63"/>
      <c r="K85" s="38"/>
      <c r="L85" s="38"/>
      <c r="M85" s="58" t="str">
        <f t="shared" si="6"/>
        <v/>
      </c>
      <c r="N85" s="203" t="str">
        <f t="shared" si="7"/>
        <v/>
      </c>
      <c r="O85" s="205" t="str">
        <f t="shared" si="8"/>
        <v/>
      </c>
      <c r="P85" s="288" t="str">
        <f t="shared" si="9"/>
        <v/>
      </c>
      <c r="Q85" s="225" t="str">
        <f t="shared" si="10"/>
        <v/>
      </c>
      <c r="R85" s="289"/>
      <c r="S85" s="66"/>
    </row>
    <row r="86" spans="1:19" ht="20.100000000000001" customHeight="1" x14ac:dyDescent="0.25">
      <c r="A86" s="191">
        <v>80</v>
      </c>
      <c r="B86" s="286" t="str">
        <f>IF('Frais de salaires'!B85="","",'Frais de salaires'!B85)</f>
        <v/>
      </c>
      <c r="C86" s="286" t="str">
        <f>IF('Frais de salaires'!C85="","",'Frais de salaires'!C85)</f>
        <v/>
      </c>
      <c r="D86" s="286" t="str">
        <f>IF('Frais de salaires'!D85="","",'Frais de salaires'!D85)</f>
        <v/>
      </c>
      <c r="E86" s="286" t="str">
        <f>IF('Frais de salaires'!E85="","",'Frais de salaires'!E85)</f>
        <v/>
      </c>
      <c r="F86" s="286" t="str">
        <f>IF('Frais de salaires'!F85="","",'Frais de salaires'!F85)</f>
        <v/>
      </c>
      <c r="G86" s="287" t="str">
        <f>IF('Frais de salaires'!G85="","",'Frais de salaires'!G85)</f>
        <v/>
      </c>
      <c r="H86" s="287" t="str">
        <f>IF('Frais de salaires'!H85="","",'Frais de salaires'!H85)</f>
        <v/>
      </c>
      <c r="I86" s="286" t="str">
        <f>IF('Frais de salaires'!I85="","",'Frais de salaires'!I85)</f>
        <v/>
      </c>
      <c r="J86" s="63"/>
      <c r="K86" s="38"/>
      <c r="L86" s="38"/>
      <c r="M86" s="58" t="str">
        <f t="shared" si="6"/>
        <v/>
      </c>
      <c r="N86" s="203" t="str">
        <f t="shared" si="7"/>
        <v/>
      </c>
      <c r="O86" s="205" t="str">
        <f t="shared" si="8"/>
        <v/>
      </c>
      <c r="P86" s="288" t="str">
        <f t="shared" si="9"/>
        <v/>
      </c>
      <c r="Q86" s="225" t="str">
        <f t="shared" si="10"/>
        <v/>
      </c>
      <c r="R86" s="289"/>
      <c r="S86" s="66"/>
    </row>
    <row r="87" spans="1:19" ht="20.100000000000001" customHeight="1" x14ac:dyDescent="0.25">
      <c r="A87" s="191">
        <v>81</v>
      </c>
      <c r="B87" s="286" t="str">
        <f>IF('Frais de salaires'!B86="","",'Frais de salaires'!B86)</f>
        <v/>
      </c>
      <c r="C87" s="286" t="str">
        <f>IF('Frais de salaires'!C86="","",'Frais de salaires'!C86)</f>
        <v/>
      </c>
      <c r="D87" s="286" t="str">
        <f>IF('Frais de salaires'!D86="","",'Frais de salaires'!D86)</f>
        <v/>
      </c>
      <c r="E87" s="286" t="str">
        <f>IF('Frais de salaires'!E86="","",'Frais de salaires'!E86)</f>
        <v/>
      </c>
      <c r="F87" s="286" t="str">
        <f>IF('Frais de salaires'!F86="","",'Frais de salaires'!F86)</f>
        <v/>
      </c>
      <c r="G87" s="287" t="str">
        <f>IF('Frais de salaires'!G86="","",'Frais de salaires'!G86)</f>
        <v/>
      </c>
      <c r="H87" s="287" t="str">
        <f>IF('Frais de salaires'!H86="","",'Frais de salaires'!H86)</f>
        <v/>
      </c>
      <c r="I87" s="286" t="str">
        <f>IF('Frais de salaires'!I86="","",'Frais de salaires'!I86)</f>
        <v/>
      </c>
      <c r="J87" s="63"/>
      <c r="K87" s="38"/>
      <c r="L87" s="38"/>
      <c r="M87" s="58" t="str">
        <f t="shared" si="6"/>
        <v/>
      </c>
      <c r="N87" s="203" t="str">
        <f t="shared" si="7"/>
        <v/>
      </c>
      <c r="O87" s="205" t="str">
        <f t="shared" si="8"/>
        <v/>
      </c>
      <c r="P87" s="288" t="str">
        <f t="shared" si="9"/>
        <v/>
      </c>
      <c r="Q87" s="225" t="str">
        <f t="shared" si="10"/>
        <v/>
      </c>
      <c r="R87" s="289"/>
      <c r="S87" s="66"/>
    </row>
    <row r="88" spans="1:19" ht="20.100000000000001" customHeight="1" x14ac:dyDescent="0.25">
      <c r="A88" s="191">
        <v>82</v>
      </c>
      <c r="B88" s="286" t="str">
        <f>IF('Frais de salaires'!B87="","",'Frais de salaires'!B87)</f>
        <v/>
      </c>
      <c r="C88" s="286" t="str">
        <f>IF('Frais de salaires'!C87="","",'Frais de salaires'!C87)</f>
        <v/>
      </c>
      <c r="D88" s="286" t="str">
        <f>IF('Frais de salaires'!D87="","",'Frais de salaires'!D87)</f>
        <v/>
      </c>
      <c r="E88" s="286" t="str">
        <f>IF('Frais de salaires'!E87="","",'Frais de salaires'!E87)</f>
        <v/>
      </c>
      <c r="F88" s="286" t="str">
        <f>IF('Frais de salaires'!F87="","",'Frais de salaires'!F87)</f>
        <v/>
      </c>
      <c r="G88" s="287" t="str">
        <f>IF('Frais de salaires'!G87="","",'Frais de salaires'!G87)</f>
        <v/>
      </c>
      <c r="H88" s="287" t="str">
        <f>IF('Frais de salaires'!H87="","",'Frais de salaires'!H87)</f>
        <v/>
      </c>
      <c r="I88" s="286" t="str">
        <f>IF('Frais de salaires'!I87="","",'Frais de salaires'!I87)</f>
        <v/>
      </c>
      <c r="J88" s="63"/>
      <c r="K88" s="38"/>
      <c r="L88" s="38"/>
      <c r="M88" s="58" t="str">
        <f t="shared" si="6"/>
        <v/>
      </c>
      <c r="N88" s="203" t="str">
        <f t="shared" si="7"/>
        <v/>
      </c>
      <c r="O88" s="205" t="str">
        <f t="shared" si="8"/>
        <v/>
      </c>
      <c r="P88" s="288" t="str">
        <f t="shared" si="9"/>
        <v/>
      </c>
      <c r="Q88" s="225" t="str">
        <f t="shared" si="10"/>
        <v/>
      </c>
      <c r="R88" s="289"/>
      <c r="S88" s="66"/>
    </row>
    <row r="89" spans="1:19" ht="20.100000000000001" customHeight="1" x14ac:dyDescent="0.25">
      <c r="A89" s="191">
        <v>83</v>
      </c>
      <c r="B89" s="286" t="str">
        <f>IF('Frais de salaires'!B88="","",'Frais de salaires'!B88)</f>
        <v/>
      </c>
      <c r="C89" s="286" t="str">
        <f>IF('Frais de salaires'!C88="","",'Frais de salaires'!C88)</f>
        <v/>
      </c>
      <c r="D89" s="286" t="str">
        <f>IF('Frais de salaires'!D88="","",'Frais de salaires'!D88)</f>
        <v/>
      </c>
      <c r="E89" s="286" t="str">
        <f>IF('Frais de salaires'!E88="","",'Frais de salaires'!E88)</f>
        <v/>
      </c>
      <c r="F89" s="286" t="str">
        <f>IF('Frais de salaires'!F88="","",'Frais de salaires'!F88)</f>
        <v/>
      </c>
      <c r="G89" s="287" t="str">
        <f>IF('Frais de salaires'!G88="","",'Frais de salaires'!G88)</f>
        <v/>
      </c>
      <c r="H89" s="287" t="str">
        <f>IF('Frais de salaires'!H88="","",'Frais de salaires'!H88)</f>
        <v/>
      </c>
      <c r="I89" s="286" t="str">
        <f>IF('Frais de salaires'!I88="","",'Frais de salaires'!I88)</f>
        <v/>
      </c>
      <c r="J89" s="63"/>
      <c r="K89" s="38"/>
      <c r="L89" s="38"/>
      <c r="M89" s="58" t="str">
        <f t="shared" si="6"/>
        <v/>
      </c>
      <c r="N89" s="203" t="str">
        <f t="shared" si="7"/>
        <v/>
      </c>
      <c r="O89" s="205" t="str">
        <f t="shared" si="8"/>
        <v/>
      </c>
      <c r="P89" s="288" t="str">
        <f t="shared" si="9"/>
        <v/>
      </c>
      <c r="Q89" s="225" t="str">
        <f t="shared" si="10"/>
        <v/>
      </c>
      <c r="R89" s="289"/>
      <c r="S89" s="66"/>
    </row>
    <row r="90" spans="1:19" ht="20.100000000000001" customHeight="1" x14ac:dyDescent="0.25">
      <c r="A90" s="191">
        <v>84</v>
      </c>
      <c r="B90" s="286" t="str">
        <f>IF('Frais de salaires'!B89="","",'Frais de salaires'!B89)</f>
        <v/>
      </c>
      <c r="C90" s="286" t="str">
        <f>IF('Frais de salaires'!C89="","",'Frais de salaires'!C89)</f>
        <v/>
      </c>
      <c r="D90" s="286" t="str">
        <f>IF('Frais de salaires'!D89="","",'Frais de salaires'!D89)</f>
        <v/>
      </c>
      <c r="E90" s="286" t="str">
        <f>IF('Frais de salaires'!E89="","",'Frais de salaires'!E89)</f>
        <v/>
      </c>
      <c r="F90" s="286" t="str">
        <f>IF('Frais de salaires'!F89="","",'Frais de salaires'!F89)</f>
        <v/>
      </c>
      <c r="G90" s="287" t="str">
        <f>IF('Frais de salaires'!G89="","",'Frais de salaires'!G89)</f>
        <v/>
      </c>
      <c r="H90" s="287" t="str">
        <f>IF('Frais de salaires'!H89="","",'Frais de salaires'!H89)</f>
        <v/>
      </c>
      <c r="I90" s="286" t="str">
        <f>IF('Frais de salaires'!I89="","",'Frais de salaires'!I89)</f>
        <v/>
      </c>
      <c r="J90" s="63"/>
      <c r="K90" s="38"/>
      <c r="L90" s="38"/>
      <c r="M90" s="58" t="str">
        <f t="shared" si="6"/>
        <v/>
      </c>
      <c r="N90" s="203" t="str">
        <f t="shared" si="7"/>
        <v/>
      </c>
      <c r="O90" s="205" t="str">
        <f t="shared" si="8"/>
        <v/>
      </c>
      <c r="P90" s="288" t="str">
        <f t="shared" si="9"/>
        <v/>
      </c>
      <c r="Q90" s="225" t="str">
        <f t="shared" si="10"/>
        <v/>
      </c>
      <c r="R90" s="289"/>
      <c r="S90" s="66"/>
    </row>
    <row r="91" spans="1:19" ht="20.100000000000001" customHeight="1" x14ac:dyDescent="0.25">
      <c r="A91" s="191">
        <v>85</v>
      </c>
      <c r="B91" s="286" t="str">
        <f>IF('Frais de salaires'!B90="","",'Frais de salaires'!B90)</f>
        <v/>
      </c>
      <c r="C91" s="286" t="str">
        <f>IF('Frais de salaires'!C90="","",'Frais de salaires'!C90)</f>
        <v/>
      </c>
      <c r="D91" s="286" t="str">
        <f>IF('Frais de salaires'!D90="","",'Frais de salaires'!D90)</f>
        <v/>
      </c>
      <c r="E91" s="286" t="str">
        <f>IF('Frais de salaires'!E90="","",'Frais de salaires'!E90)</f>
        <v/>
      </c>
      <c r="F91" s="286" t="str">
        <f>IF('Frais de salaires'!F90="","",'Frais de salaires'!F90)</f>
        <v/>
      </c>
      <c r="G91" s="287" t="str">
        <f>IF('Frais de salaires'!G90="","",'Frais de salaires'!G90)</f>
        <v/>
      </c>
      <c r="H91" s="287" t="str">
        <f>IF('Frais de salaires'!H90="","",'Frais de salaires'!H90)</f>
        <v/>
      </c>
      <c r="I91" s="286" t="str">
        <f>IF('Frais de salaires'!I90="","",'Frais de salaires'!I90)</f>
        <v/>
      </c>
      <c r="J91" s="63"/>
      <c r="K91" s="38"/>
      <c r="L91" s="38"/>
      <c r="M91" s="58" t="str">
        <f t="shared" si="6"/>
        <v/>
      </c>
      <c r="N91" s="203" t="str">
        <f t="shared" si="7"/>
        <v/>
      </c>
      <c r="O91" s="205" t="str">
        <f t="shared" si="8"/>
        <v/>
      </c>
      <c r="P91" s="288" t="str">
        <f t="shared" si="9"/>
        <v/>
      </c>
      <c r="Q91" s="225" t="str">
        <f t="shared" si="10"/>
        <v/>
      </c>
      <c r="R91" s="289"/>
      <c r="S91" s="66"/>
    </row>
    <row r="92" spans="1:19" ht="20.100000000000001" customHeight="1" x14ac:dyDescent="0.25">
      <c r="A92" s="191">
        <v>86</v>
      </c>
      <c r="B92" s="286" t="str">
        <f>IF('Frais de salaires'!B91="","",'Frais de salaires'!B91)</f>
        <v/>
      </c>
      <c r="C92" s="286" t="str">
        <f>IF('Frais de salaires'!C91="","",'Frais de salaires'!C91)</f>
        <v/>
      </c>
      <c r="D92" s="286" t="str">
        <f>IF('Frais de salaires'!D91="","",'Frais de salaires'!D91)</f>
        <v/>
      </c>
      <c r="E92" s="286" t="str">
        <f>IF('Frais de salaires'!E91="","",'Frais de salaires'!E91)</f>
        <v/>
      </c>
      <c r="F92" s="286" t="str">
        <f>IF('Frais de salaires'!F91="","",'Frais de salaires'!F91)</f>
        <v/>
      </c>
      <c r="G92" s="287" t="str">
        <f>IF('Frais de salaires'!G91="","",'Frais de salaires'!G91)</f>
        <v/>
      </c>
      <c r="H92" s="287" t="str">
        <f>IF('Frais de salaires'!H91="","",'Frais de salaires'!H91)</f>
        <v/>
      </c>
      <c r="I92" s="286" t="str">
        <f>IF('Frais de salaires'!I91="","",'Frais de salaires'!I91)</f>
        <v/>
      </c>
      <c r="J92" s="63"/>
      <c r="K92" s="38"/>
      <c r="L92" s="38"/>
      <c r="M92" s="58" t="str">
        <f t="shared" si="6"/>
        <v/>
      </c>
      <c r="N92" s="203" t="str">
        <f t="shared" si="7"/>
        <v/>
      </c>
      <c r="O92" s="205" t="str">
        <f t="shared" si="8"/>
        <v/>
      </c>
      <c r="P92" s="288" t="str">
        <f t="shared" si="9"/>
        <v/>
      </c>
      <c r="Q92" s="225" t="str">
        <f t="shared" si="10"/>
        <v/>
      </c>
      <c r="R92" s="289"/>
      <c r="S92" s="66"/>
    </row>
    <row r="93" spans="1:19" ht="20.100000000000001" customHeight="1" x14ac:dyDescent="0.25">
      <c r="A93" s="191">
        <v>87</v>
      </c>
      <c r="B93" s="286" t="str">
        <f>IF('Frais de salaires'!B92="","",'Frais de salaires'!B92)</f>
        <v/>
      </c>
      <c r="C93" s="286" t="str">
        <f>IF('Frais de salaires'!C92="","",'Frais de salaires'!C92)</f>
        <v/>
      </c>
      <c r="D93" s="286" t="str">
        <f>IF('Frais de salaires'!D92="","",'Frais de salaires'!D92)</f>
        <v/>
      </c>
      <c r="E93" s="286" t="str">
        <f>IF('Frais de salaires'!E92="","",'Frais de salaires'!E92)</f>
        <v/>
      </c>
      <c r="F93" s="286" t="str">
        <f>IF('Frais de salaires'!F92="","",'Frais de salaires'!F92)</f>
        <v/>
      </c>
      <c r="G93" s="287" t="str">
        <f>IF('Frais de salaires'!G92="","",'Frais de salaires'!G92)</f>
        <v/>
      </c>
      <c r="H93" s="287" t="str">
        <f>IF('Frais de salaires'!H92="","",'Frais de salaires'!H92)</f>
        <v/>
      </c>
      <c r="I93" s="286" t="str">
        <f>IF('Frais de salaires'!I92="","",'Frais de salaires'!I92)</f>
        <v/>
      </c>
      <c r="J93" s="63"/>
      <c r="K93" s="38"/>
      <c r="L93" s="38"/>
      <c r="M93" s="58" t="str">
        <f t="shared" si="6"/>
        <v/>
      </c>
      <c r="N93" s="203" t="str">
        <f t="shared" si="7"/>
        <v/>
      </c>
      <c r="O93" s="205" t="str">
        <f t="shared" si="8"/>
        <v/>
      </c>
      <c r="P93" s="288" t="str">
        <f t="shared" si="9"/>
        <v/>
      </c>
      <c r="Q93" s="225" t="str">
        <f t="shared" si="10"/>
        <v/>
      </c>
      <c r="R93" s="289"/>
      <c r="S93" s="66"/>
    </row>
    <row r="94" spans="1:19" ht="20.100000000000001" customHeight="1" x14ac:dyDescent="0.25">
      <c r="A94" s="191">
        <v>88</v>
      </c>
      <c r="B94" s="286" t="str">
        <f>IF('Frais de salaires'!B93="","",'Frais de salaires'!B93)</f>
        <v/>
      </c>
      <c r="C94" s="286" t="str">
        <f>IF('Frais de salaires'!C93="","",'Frais de salaires'!C93)</f>
        <v/>
      </c>
      <c r="D94" s="286" t="str">
        <f>IF('Frais de salaires'!D93="","",'Frais de salaires'!D93)</f>
        <v/>
      </c>
      <c r="E94" s="286" t="str">
        <f>IF('Frais de salaires'!E93="","",'Frais de salaires'!E93)</f>
        <v/>
      </c>
      <c r="F94" s="286" t="str">
        <f>IF('Frais de salaires'!F93="","",'Frais de salaires'!F93)</f>
        <v/>
      </c>
      <c r="G94" s="287" t="str">
        <f>IF('Frais de salaires'!G93="","",'Frais de salaires'!G93)</f>
        <v/>
      </c>
      <c r="H94" s="287" t="str">
        <f>IF('Frais de salaires'!H93="","",'Frais de salaires'!H93)</f>
        <v/>
      </c>
      <c r="I94" s="286" t="str">
        <f>IF('Frais de salaires'!I93="","",'Frais de salaires'!I93)</f>
        <v/>
      </c>
      <c r="J94" s="63"/>
      <c r="K94" s="38"/>
      <c r="L94" s="38"/>
      <c r="M94" s="58" t="str">
        <f t="shared" si="6"/>
        <v/>
      </c>
      <c r="N94" s="203" t="str">
        <f t="shared" si="7"/>
        <v/>
      </c>
      <c r="O94" s="205" t="str">
        <f t="shared" si="8"/>
        <v/>
      </c>
      <c r="P94" s="288" t="str">
        <f t="shared" si="9"/>
        <v/>
      </c>
      <c r="Q94" s="225" t="str">
        <f t="shared" si="10"/>
        <v/>
      </c>
      <c r="R94" s="289"/>
      <c r="S94" s="66"/>
    </row>
    <row r="95" spans="1:19" ht="20.100000000000001" customHeight="1" x14ac:dyDescent="0.25">
      <c r="A95" s="191">
        <v>89</v>
      </c>
      <c r="B95" s="286" t="str">
        <f>IF('Frais de salaires'!B94="","",'Frais de salaires'!B94)</f>
        <v/>
      </c>
      <c r="C95" s="286" t="str">
        <f>IF('Frais de salaires'!C94="","",'Frais de salaires'!C94)</f>
        <v/>
      </c>
      <c r="D95" s="286" t="str">
        <f>IF('Frais de salaires'!D94="","",'Frais de salaires'!D94)</f>
        <v/>
      </c>
      <c r="E95" s="286" t="str">
        <f>IF('Frais de salaires'!E94="","",'Frais de salaires'!E94)</f>
        <v/>
      </c>
      <c r="F95" s="286" t="str">
        <f>IF('Frais de salaires'!F94="","",'Frais de salaires'!F94)</f>
        <v/>
      </c>
      <c r="G95" s="287" t="str">
        <f>IF('Frais de salaires'!G94="","",'Frais de salaires'!G94)</f>
        <v/>
      </c>
      <c r="H95" s="287" t="str">
        <f>IF('Frais de salaires'!H94="","",'Frais de salaires'!H94)</f>
        <v/>
      </c>
      <c r="I95" s="286" t="str">
        <f>IF('Frais de salaires'!I94="","",'Frais de salaires'!I94)</f>
        <v/>
      </c>
      <c r="J95" s="63"/>
      <c r="K95" s="38"/>
      <c r="L95" s="38"/>
      <c r="M95" s="58" t="str">
        <f t="shared" si="6"/>
        <v/>
      </c>
      <c r="N95" s="203" t="str">
        <f t="shared" si="7"/>
        <v/>
      </c>
      <c r="O95" s="205" t="str">
        <f t="shared" si="8"/>
        <v/>
      </c>
      <c r="P95" s="288" t="str">
        <f t="shared" si="9"/>
        <v/>
      </c>
      <c r="Q95" s="225" t="str">
        <f t="shared" si="10"/>
        <v/>
      </c>
      <c r="R95" s="289"/>
      <c r="S95" s="66"/>
    </row>
    <row r="96" spans="1:19" ht="20.100000000000001" customHeight="1" x14ac:dyDescent="0.25">
      <c r="A96" s="191">
        <v>90</v>
      </c>
      <c r="B96" s="286" t="str">
        <f>IF('Frais de salaires'!B95="","",'Frais de salaires'!B95)</f>
        <v/>
      </c>
      <c r="C96" s="286" t="str">
        <f>IF('Frais de salaires'!C95="","",'Frais de salaires'!C95)</f>
        <v/>
      </c>
      <c r="D96" s="286" t="str">
        <f>IF('Frais de salaires'!D95="","",'Frais de salaires'!D95)</f>
        <v/>
      </c>
      <c r="E96" s="286" t="str">
        <f>IF('Frais de salaires'!E95="","",'Frais de salaires'!E95)</f>
        <v/>
      </c>
      <c r="F96" s="286" t="str">
        <f>IF('Frais de salaires'!F95="","",'Frais de salaires'!F95)</f>
        <v/>
      </c>
      <c r="G96" s="287" t="str">
        <f>IF('Frais de salaires'!G95="","",'Frais de salaires'!G95)</f>
        <v/>
      </c>
      <c r="H96" s="287" t="str">
        <f>IF('Frais de salaires'!H95="","",'Frais de salaires'!H95)</f>
        <v/>
      </c>
      <c r="I96" s="286" t="str">
        <f>IF('Frais de salaires'!I95="","",'Frais de salaires'!I95)</f>
        <v/>
      </c>
      <c r="J96" s="63"/>
      <c r="K96" s="38"/>
      <c r="L96" s="38"/>
      <c r="M96" s="58" t="str">
        <f t="shared" si="6"/>
        <v/>
      </c>
      <c r="N96" s="203" t="str">
        <f t="shared" si="7"/>
        <v/>
      </c>
      <c r="O96" s="205" t="str">
        <f t="shared" si="8"/>
        <v/>
      </c>
      <c r="P96" s="288" t="str">
        <f t="shared" si="9"/>
        <v/>
      </c>
      <c r="Q96" s="225" t="str">
        <f t="shared" si="10"/>
        <v/>
      </c>
      <c r="R96" s="289"/>
      <c r="S96" s="66"/>
    </row>
    <row r="97" spans="1:19" ht="20.100000000000001" customHeight="1" x14ac:dyDescent="0.25">
      <c r="A97" s="191">
        <v>91</v>
      </c>
      <c r="B97" s="286" t="str">
        <f>IF('Frais de salaires'!B96="","",'Frais de salaires'!B96)</f>
        <v/>
      </c>
      <c r="C97" s="286" t="str">
        <f>IF('Frais de salaires'!C96="","",'Frais de salaires'!C96)</f>
        <v/>
      </c>
      <c r="D97" s="286" t="str">
        <f>IF('Frais de salaires'!D96="","",'Frais de salaires'!D96)</f>
        <v/>
      </c>
      <c r="E97" s="286" t="str">
        <f>IF('Frais de salaires'!E96="","",'Frais de salaires'!E96)</f>
        <v/>
      </c>
      <c r="F97" s="286" t="str">
        <f>IF('Frais de salaires'!F96="","",'Frais de salaires'!F96)</f>
        <v/>
      </c>
      <c r="G97" s="287" t="str">
        <f>IF('Frais de salaires'!G96="","",'Frais de salaires'!G96)</f>
        <v/>
      </c>
      <c r="H97" s="287" t="str">
        <f>IF('Frais de salaires'!H96="","",'Frais de salaires'!H96)</f>
        <v/>
      </c>
      <c r="I97" s="286" t="str">
        <f>IF('Frais de salaires'!I96="","",'Frais de salaires'!I96)</f>
        <v/>
      </c>
      <c r="J97" s="63"/>
      <c r="K97" s="38"/>
      <c r="L97" s="38"/>
      <c r="M97" s="58" t="str">
        <f t="shared" si="6"/>
        <v/>
      </c>
      <c r="N97" s="203" t="str">
        <f t="shared" si="7"/>
        <v/>
      </c>
      <c r="O97" s="205" t="str">
        <f t="shared" si="8"/>
        <v/>
      </c>
      <c r="P97" s="288" t="str">
        <f t="shared" si="9"/>
        <v/>
      </c>
      <c r="Q97" s="225" t="str">
        <f t="shared" si="10"/>
        <v/>
      </c>
      <c r="R97" s="289"/>
      <c r="S97" s="66"/>
    </row>
    <row r="98" spans="1:19" ht="20.100000000000001" customHeight="1" x14ac:dyDescent="0.25">
      <c r="A98" s="191">
        <v>92</v>
      </c>
      <c r="B98" s="286" t="str">
        <f>IF('Frais de salaires'!B97="","",'Frais de salaires'!B97)</f>
        <v/>
      </c>
      <c r="C98" s="286" t="str">
        <f>IF('Frais de salaires'!C97="","",'Frais de salaires'!C97)</f>
        <v/>
      </c>
      <c r="D98" s="286" t="str">
        <f>IF('Frais de salaires'!D97="","",'Frais de salaires'!D97)</f>
        <v/>
      </c>
      <c r="E98" s="286" t="str">
        <f>IF('Frais de salaires'!E97="","",'Frais de salaires'!E97)</f>
        <v/>
      </c>
      <c r="F98" s="286" t="str">
        <f>IF('Frais de salaires'!F97="","",'Frais de salaires'!F97)</f>
        <v/>
      </c>
      <c r="G98" s="287" t="str">
        <f>IF('Frais de salaires'!G97="","",'Frais de salaires'!G97)</f>
        <v/>
      </c>
      <c r="H98" s="287" t="str">
        <f>IF('Frais de salaires'!H97="","",'Frais de salaires'!H97)</f>
        <v/>
      </c>
      <c r="I98" s="286" t="str">
        <f>IF('Frais de salaires'!I97="","",'Frais de salaires'!I97)</f>
        <v/>
      </c>
      <c r="J98" s="63"/>
      <c r="K98" s="38"/>
      <c r="L98" s="38"/>
      <c r="M98" s="58" t="str">
        <f t="shared" si="6"/>
        <v/>
      </c>
      <c r="N98" s="203" t="str">
        <f t="shared" si="7"/>
        <v/>
      </c>
      <c r="O98" s="205" t="str">
        <f t="shared" si="8"/>
        <v/>
      </c>
      <c r="P98" s="288" t="str">
        <f t="shared" si="9"/>
        <v/>
      </c>
      <c r="Q98" s="225" t="str">
        <f t="shared" si="10"/>
        <v/>
      </c>
      <c r="R98" s="289"/>
      <c r="S98" s="66"/>
    </row>
    <row r="99" spans="1:19" ht="20.100000000000001" customHeight="1" x14ac:dyDescent="0.25">
      <c r="A99" s="191">
        <v>93</v>
      </c>
      <c r="B99" s="286" t="str">
        <f>IF('Frais de salaires'!B98="","",'Frais de salaires'!B98)</f>
        <v/>
      </c>
      <c r="C99" s="286" t="str">
        <f>IF('Frais de salaires'!C98="","",'Frais de salaires'!C98)</f>
        <v/>
      </c>
      <c r="D99" s="286" t="str">
        <f>IF('Frais de salaires'!D98="","",'Frais de salaires'!D98)</f>
        <v/>
      </c>
      <c r="E99" s="286" t="str">
        <f>IF('Frais de salaires'!E98="","",'Frais de salaires'!E98)</f>
        <v/>
      </c>
      <c r="F99" s="286" t="str">
        <f>IF('Frais de salaires'!F98="","",'Frais de salaires'!F98)</f>
        <v/>
      </c>
      <c r="G99" s="287" t="str">
        <f>IF('Frais de salaires'!G98="","",'Frais de salaires'!G98)</f>
        <v/>
      </c>
      <c r="H99" s="287" t="str">
        <f>IF('Frais de salaires'!H98="","",'Frais de salaires'!H98)</f>
        <v/>
      </c>
      <c r="I99" s="286" t="str">
        <f>IF('Frais de salaires'!I98="","",'Frais de salaires'!I98)</f>
        <v/>
      </c>
      <c r="J99" s="63"/>
      <c r="K99" s="38"/>
      <c r="L99" s="38"/>
      <c r="M99" s="58" t="str">
        <f t="shared" si="6"/>
        <v/>
      </c>
      <c r="N99" s="203" t="str">
        <f t="shared" si="7"/>
        <v/>
      </c>
      <c r="O99" s="205" t="str">
        <f t="shared" si="8"/>
        <v/>
      </c>
      <c r="P99" s="288" t="str">
        <f t="shared" si="9"/>
        <v/>
      </c>
      <c r="Q99" s="225" t="str">
        <f t="shared" si="10"/>
        <v/>
      </c>
      <c r="R99" s="289"/>
      <c r="S99" s="66"/>
    </row>
    <row r="100" spans="1:19" ht="20.100000000000001" customHeight="1" x14ac:dyDescent="0.25">
      <c r="A100" s="191">
        <v>94</v>
      </c>
      <c r="B100" s="286" t="str">
        <f>IF('Frais de salaires'!B99="","",'Frais de salaires'!B99)</f>
        <v/>
      </c>
      <c r="C100" s="286" t="str">
        <f>IF('Frais de salaires'!C99="","",'Frais de salaires'!C99)</f>
        <v/>
      </c>
      <c r="D100" s="286" t="str">
        <f>IF('Frais de salaires'!D99="","",'Frais de salaires'!D99)</f>
        <v/>
      </c>
      <c r="E100" s="286" t="str">
        <f>IF('Frais de salaires'!E99="","",'Frais de salaires'!E99)</f>
        <v/>
      </c>
      <c r="F100" s="286" t="str">
        <f>IF('Frais de salaires'!F99="","",'Frais de salaires'!F99)</f>
        <v/>
      </c>
      <c r="G100" s="287" t="str">
        <f>IF('Frais de salaires'!G99="","",'Frais de salaires'!G99)</f>
        <v/>
      </c>
      <c r="H100" s="287" t="str">
        <f>IF('Frais de salaires'!H99="","",'Frais de salaires'!H99)</f>
        <v/>
      </c>
      <c r="I100" s="286" t="str">
        <f>IF('Frais de salaires'!I99="","",'Frais de salaires'!I99)</f>
        <v/>
      </c>
      <c r="J100" s="63"/>
      <c r="K100" s="38"/>
      <c r="L100" s="38"/>
      <c r="M100" s="58" t="str">
        <f t="shared" si="6"/>
        <v/>
      </c>
      <c r="N100" s="203" t="str">
        <f t="shared" si="7"/>
        <v/>
      </c>
      <c r="O100" s="205" t="str">
        <f t="shared" si="8"/>
        <v/>
      </c>
      <c r="P100" s="288" t="str">
        <f t="shared" si="9"/>
        <v/>
      </c>
      <c r="Q100" s="225" t="str">
        <f t="shared" si="10"/>
        <v/>
      </c>
      <c r="R100" s="289"/>
      <c r="S100" s="66"/>
    </row>
    <row r="101" spans="1:19" ht="20.100000000000001" customHeight="1" x14ac:dyDescent="0.25">
      <c r="A101" s="191">
        <v>95</v>
      </c>
      <c r="B101" s="286" t="str">
        <f>IF('Frais de salaires'!B100="","",'Frais de salaires'!B100)</f>
        <v/>
      </c>
      <c r="C101" s="286" t="str">
        <f>IF('Frais de salaires'!C100="","",'Frais de salaires'!C100)</f>
        <v/>
      </c>
      <c r="D101" s="286" t="str">
        <f>IF('Frais de salaires'!D100="","",'Frais de salaires'!D100)</f>
        <v/>
      </c>
      <c r="E101" s="286" t="str">
        <f>IF('Frais de salaires'!E100="","",'Frais de salaires'!E100)</f>
        <v/>
      </c>
      <c r="F101" s="286" t="str">
        <f>IF('Frais de salaires'!F100="","",'Frais de salaires'!F100)</f>
        <v/>
      </c>
      <c r="G101" s="287" t="str">
        <f>IF('Frais de salaires'!G100="","",'Frais de salaires'!G100)</f>
        <v/>
      </c>
      <c r="H101" s="287" t="str">
        <f>IF('Frais de salaires'!H100="","",'Frais de salaires'!H100)</f>
        <v/>
      </c>
      <c r="I101" s="286" t="str">
        <f>IF('Frais de salaires'!I100="","",'Frais de salaires'!I100)</f>
        <v/>
      </c>
      <c r="J101" s="63"/>
      <c r="K101" s="38"/>
      <c r="L101" s="38"/>
      <c r="M101" s="58" t="str">
        <f t="shared" si="6"/>
        <v/>
      </c>
      <c r="N101" s="203" t="str">
        <f t="shared" si="7"/>
        <v/>
      </c>
      <c r="O101" s="205" t="str">
        <f t="shared" si="8"/>
        <v/>
      </c>
      <c r="P101" s="288" t="str">
        <f t="shared" si="9"/>
        <v/>
      </c>
      <c r="Q101" s="225" t="str">
        <f t="shared" si="10"/>
        <v/>
      </c>
      <c r="R101" s="289"/>
      <c r="S101" s="66"/>
    </row>
    <row r="102" spans="1:19" ht="20.100000000000001" customHeight="1" x14ac:dyDescent="0.25">
      <c r="A102" s="191">
        <v>96</v>
      </c>
      <c r="B102" s="286" t="str">
        <f>IF('Frais de salaires'!B101="","",'Frais de salaires'!B101)</f>
        <v/>
      </c>
      <c r="C102" s="286" t="str">
        <f>IF('Frais de salaires'!C101="","",'Frais de salaires'!C101)</f>
        <v/>
      </c>
      <c r="D102" s="286" t="str">
        <f>IF('Frais de salaires'!D101="","",'Frais de salaires'!D101)</f>
        <v/>
      </c>
      <c r="E102" s="286" t="str">
        <f>IF('Frais de salaires'!E101="","",'Frais de salaires'!E101)</f>
        <v/>
      </c>
      <c r="F102" s="286" t="str">
        <f>IF('Frais de salaires'!F101="","",'Frais de salaires'!F101)</f>
        <v/>
      </c>
      <c r="G102" s="287" t="str">
        <f>IF('Frais de salaires'!G101="","",'Frais de salaires'!G101)</f>
        <v/>
      </c>
      <c r="H102" s="287" t="str">
        <f>IF('Frais de salaires'!H101="","",'Frais de salaires'!H101)</f>
        <v/>
      </c>
      <c r="I102" s="286" t="str">
        <f>IF('Frais de salaires'!I101="","",'Frais de salaires'!I101)</f>
        <v/>
      </c>
      <c r="J102" s="63"/>
      <c r="K102" s="38"/>
      <c r="L102" s="38"/>
      <c r="M102" s="58" t="str">
        <f t="shared" si="6"/>
        <v/>
      </c>
      <c r="N102" s="203" t="str">
        <f t="shared" si="7"/>
        <v/>
      </c>
      <c r="O102" s="205" t="str">
        <f t="shared" si="8"/>
        <v/>
      </c>
      <c r="P102" s="288" t="str">
        <f t="shared" si="9"/>
        <v/>
      </c>
      <c r="Q102" s="225" t="str">
        <f t="shared" si="10"/>
        <v/>
      </c>
      <c r="R102" s="289"/>
      <c r="S102" s="66"/>
    </row>
    <row r="103" spans="1:19" ht="20.100000000000001" customHeight="1" x14ac:dyDescent="0.25">
      <c r="A103" s="191">
        <v>97</v>
      </c>
      <c r="B103" s="286" t="str">
        <f>IF('Frais de salaires'!B102="","",'Frais de salaires'!B102)</f>
        <v/>
      </c>
      <c r="C103" s="286" t="str">
        <f>IF('Frais de salaires'!C102="","",'Frais de salaires'!C102)</f>
        <v/>
      </c>
      <c r="D103" s="286" t="str">
        <f>IF('Frais de salaires'!D102="","",'Frais de salaires'!D102)</f>
        <v/>
      </c>
      <c r="E103" s="286" t="str">
        <f>IF('Frais de salaires'!E102="","",'Frais de salaires'!E102)</f>
        <v/>
      </c>
      <c r="F103" s="286" t="str">
        <f>IF('Frais de salaires'!F102="","",'Frais de salaires'!F102)</f>
        <v/>
      </c>
      <c r="G103" s="287" t="str">
        <f>IF('Frais de salaires'!G102="","",'Frais de salaires'!G102)</f>
        <v/>
      </c>
      <c r="H103" s="287" t="str">
        <f>IF('Frais de salaires'!H102="","",'Frais de salaires'!H102)</f>
        <v/>
      </c>
      <c r="I103" s="286" t="str">
        <f>IF('Frais de salaires'!I102="","",'Frais de salaires'!I102)</f>
        <v/>
      </c>
      <c r="J103" s="63"/>
      <c r="K103" s="38"/>
      <c r="L103" s="38"/>
      <c r="M103" s="58" t="str">
        <f t="shared" si="6"/>
        <v/>
      </c>
      <c r="N103" s="203" t="str">
        <f t="shared" si="7"/>
        <v/>
      </c>
      <c r="O103" s="205" t="str">
        <f t="shared" si="8"/>
        <v/>
      </c>
      <c r="P103" s="288" t="str">
        <f t="shared" si="9"/>
        <v/>
      </c>
      <c r="Q103" s="225" t="str">
        <f t="shared" si="10"/>
        <v/>
      </c>
      <c r="R103" s="289"/>
      <c r="S103" s="66"/>
    </row>
    <row r="104" spans="1:19" ht="20.100000000000001" customHeight="1" x14ac:dyDescent="0.25">
      <c r="A104" s="191">
        <v>98</v>
      </c>
      <c r="B104" s="286" t="str">
        <f>IF('Frais de salaires'!B103="","",'Frais de salaires'!B103)</f>
        <v/>
      </c>
      <c r="C104" s="286" t="str">
        <f>IF('Frais de salaires'!C103="","",'Frais de salaires'!C103)</f>
        <v/>
      </c>
      <c r="D104" s="286" t="str">
        <f>IF('Frais de salaires'!D103="","",'Frais de salaires'!D103)</f>
        <v/>
      </c>
      <c r="E104" s="286" t="str">
        <f>IF('Frais de salaires'!E103="","",'Frais de salaires'!E103)</f>
        <v/>
      </c>
      <c r="F104" s="286" t="str">
        <f>IF('Frais de salaires'!F103="","",'Frais de salaires'!F103)</f>
        <v/>
      </c>
      <c r="G104" s="287" t="str">
        <f>IF('Frais de salaires'!G103="","",'Frais de salaires'!G103)</f>
        <v/>
      </c>
      <c r="H104" s="287" t="str">
        <f>IF('Frais de salaires'!H103="","",'Frais de salaires'!H103)</f>
        <v/>
      </c>
      <c r="I104" s="286" t="str">
        <f>IF('Frais de salaires'!I103="","",'Frais de salaires'!I103)</f>
        <v/>
      </c>
      <c r="J104" s="63"/>
      <c r="K104" s="38"/>
      <c r="L104" s="38"/>
      <c r="M104" s="58" t="str">
        <f t="shared" si="6"/>
        <v/>
      </c>
      <c r="N104" s="203" t="str">
        <f t="shared" si="7"/>
        <v/>
      </c>
      <c r="O104" s="205" t="str">
        <f t="shared" si="8"/>
        <v/>
      </c>
      <c r="P104" s="288" t="str">
        <f t="shared" si="9"/>
        <v/>
      </c>
      <c r="Q104" s="225" t="str">
        <f t="shared" si="10"/>
        <v/>
      </c>
      <c r="R104" s="289"/>
      <c r="S104" s="66"/>
    </row>
    <row r="105" spans="1:19" ht="20.100000000000001" customHeight="1" x14ac:dyDescent="0.25">
      <c r="A105" s="191">
        <v>99</v>
      </c>
      <c r="B105" s="286" t="str">
        <f>IF('Frais de salaires'!B104="","",'Frais de salaires'!B104)</f>
        <v/>
      </c>
      <c r="C105" s="286" t="str">
        <f>IF('Frais de salaires'!C104="","",'Frais de salaires'!C104)</f>
        <v/>
      </c>
      <c r="D105" s="286" t="str">
        <f>IF('Frais de salaires'!D104="","",'Frais de salaires'!D104)</f>
        <v/>
      </c>
      <c r="E105" s="286" t="str">
        <f>IF('Frais de salaires'!E104="","",'Frais de salaires'!E104)</f>
        <v/>
      </c>
      <c r="F105" s="286" t="str">
        <f>IF('Frais de salaires'!F104="","",'Frais de salaires'!F104)</f>
        <v/>
      </c>
      <c r="G105" s="287" t="str">
        <f>IF('Frais de salaires'!G104="","",'Frais de salaires'!G104)</f>
        <v/>
      </c>
      <c r="H105" s="287" t="str">
        <f>IF('Frais de salaires'!H104="","",'Frais de salaires'!H104)</f>
        <v/>
      </c>
      <c r="I105" s="286" t="str">
        <f>IF('Frais de salaires'!I104="","",'Frais de salaires'!I104)</f>
        <v/>
      </c>
      <c r="J105" s="63"/>
      <c r="K105" s="38"/>
      <c r="L105" s="38"/>
      <c r="M105" s="58" t="str">
        <f t="shared" si="6"/>
        <v/>
      </c>
      <c r="N105" s="203" t="str">
        <f t="shared" si="7"/>
        <v/>
      </c>
      <c r="O105" s="205" t="str">
        <f t="shared" si="8"/>
        <v/>
      </c>
      <c r="P105" s="288" t="str">
        <f t="shared" si="9"/>
        <v/>
      </c>
      <c r="Q105" s="225" t="str">
        <f t="shared" si="10"/>
        <v/>
      </c>
      <c r="R105" s="289"/>
      <c r="S105" s="66"/>
    </row>
    <row r="106" spans="1:19" ht="20.100000000000001" customHeight="1" x14ac:dyDescent="0.25">
      <c r="A106" s="191">
        <v>100</v>
      </c>
      <c r="B106" s="286" t="str">
        <f>IF('Frais de salaires'!B105="","",'Frais de salaires'!B105)</f>
        <v/>
      </c>
      <c r="C106" s="286" t="str">
        <f>IF('Frais de salaires'!C105="","",'Frais de salaires'!C105)</f>
        <v/>
      </c>
      <c r="D106" s="286" t="str">
        <f>IF('Frais de salaires'!D105="","",'Frais de salaires'!D105)</f>
        <v/>
      </c>
      <c r="E106" s="286" t="str">
        <f>IF('Frais de salaires'!E105="","",'Frais de salaires'!E105)</f>
        <v/>
      </c>
      <c r="F106" s="286" t="str">
        <f>IF('Frais de salaires'!F105="","",'Frais de salaires'!F105)</f>
        <v/>
      </c>
      <c r="G106" s="287" t="str">
        <f>IF('Frais de salaires'!G105="","",'Frais de salaires'!G105)</f>
        <v/>
      </c>
      <c r="H106" s="287" t="str">
        <f>IF('Frais de salaires'!H105="","",'Frais de salaires'!H105)</f>
        <v/>
      </c>
      <c r="I106" s="286" t="str">
        <f>IF('Frais de salaires'!I105="","",'Frais de salaires'!I105)</f>
        <v/>
      </c>
      <c r="J106" s="63"/>
      <c r="K106" s="38"/>
      <c r="L106" s="38"/>
      <c r="M106" s="58" t="str">
        <f t="shared" si="6"/>
        <v/>
      </c>
      <c r="N106" s="203" t="str">
        <f t="shared" si="7"/>
        <v/>
      </c>
      <c r="O106" s="205" t="str">
        <f t="shared" si="8"/>
        <v/>
      </c>
      <c r="P106" s="288" t="str">
        <f t="shared" si="9"/>
        <v/>
      </c>
      <c r="Q106" s="225" t="str">
        <f t="shared" si="10"/>
        <v/>
      </c>
      <c r="R106" s="289"/>
      <c r="S106" s="66"/>
    </row>
    <row r="107" spans="1:19" ht="20.100000000000001" customHeight="1" x14ac:dyDescent="0.25">
      <c r="A107" s="191">
        <v>101</v>
      </c>
      <c r="B107" s="286" t="str">
        <f>IF('Frais de salaires'!B106="","",'Frais de salaires'!B106)</f>
        <v/>
      </c>
      <c r="C107" s="286" t="str">
        <f>IF('Frais de salaires'!C106="","",'Frais de salaires'!C106)</f>
        <v/>
      </c>
      <c r="D107" s="286" t="str">
        <f>IF('Frais de salaires'!D106="","",'Frais de salaires'!D106)</f>
        <v/>
      </c>
      <c r="E107" s="286" t="str">
        <f>IF('Frais de salaires'!E106="","",'Frais de salaires'!E106)</f>
        <v/>
      </c>
      <c r="F107" s="286" t="str">
        <f>IF('Frais de salaires'!F106="","",'Frais de salaires'!F106)</f>
        <v/>
      </c>
      <c r="G107" s="287" t="str">
        <f>IF('Frais de salaires'!G106="","",'Frais de salaires'!G106)</f>
        <v/>
      </c>
      <c r="H107" s="287" t="str">
        <f>IF('Frais de salaires'!H106="","",'Frais de salaires'!H106)</f>
        <v/>
      </c>
      <c r="I107" s="286" t="str">
        <f>IF('Frais de salaires'!I106="","",'Frais de salaires'!I106)</f>
        <v/>
      </c>
      <c r="J107" s="63"/>
      <c r="K107" s="38"/>
      <c r="L107" s="38"/>
      <c r="M107" s="58" t="str">
        <f t="shared" si="6"/>
        <v/>
      </c>
      <c r="N107" s="203" t="str">
        <f t="shared" si="7"/>
        <v/>
      </c>
      <c r="O107" s="205" t="str">
        <f t="shared" si="8"/>
        <v/>
      </c>
      <c r="P107" s="288" t="str">
        <f t="shared" si="9"/>
        <v/>
      </c>
      <c r="Q107" s="225" t="str">
        <f t="shared" si="10"/>
        <v/>
      </c>
      <c r="R107" s="289"/>
      <c r="S107" s="66"/>
    </row>
    <row r="108" spans="1:19" ht="20.100000000000001" customHeight="1" x14ac:dyDescent="0.25">
      <c r="A108" s="191">
        <v>102</v>
      </c>
      <c r="B108" s="286" t="str">
        <f>IF('Frais de salaires'!B107="","",'Frais de salaires'!B107)</f>
        <v/>
      </c>
      <c r="C108" s="286" t="str">
        <f>IF('Frais de salaires'!C107="","",'Frais de salaires'!C107)</f>
        <v/>
      </c>
      <c r="D108" s="286" t="str">
        <f>IF('Frais de salaires'!D107="","",'Frais de salaires'!D107)</f>
        <v/>
      </c>
      <c r="E108" s="286" t="str">
        <f>IF('Frais de salaires'!E107="","",'Frais de salaires'!E107)</f>
        <v/>
      </c>
      <c r="F108" s="286" t="str">
        <f>IF('Frais de salaires'!F107="","",'Frais de salaires'!F107)</f>
        <v/>
      </c>
      <c r="G108" s="287" t="str">
        <f>IF('Frais de salaires'!G107="","",'Frais de salaires'!G107)</f>
        <v/>
      </c>
      <c r="H108" s="287" t="str">
        <f>IF('Frais de salaires'!H107="","",'Frais de salaires'!H107)</f>
        <v/>
      </c>
      <c r="I108" s="286" t="str">
        <f>IF('Frais de salaires'!I107="","",'Frais de salaires'!I107)</f>
        <v/>
      </c>
      <c r="J108" s="63"/>
      <c r="K108" s="38"/>
      <c r="L108" s="38"/>
      <c r="M108" s="58" t="str">
        <f t="shared" si="6"/>
        <v/>
      </c>
      <c r="N108" s="203" t="str">
        <f t="shared" si="7"/>
        <v/>
      </c>
      <c r="O108" s="205" t="str">
        <f t="shared" si="8"/>
        <v/>
      </c>
      <c r="P108" s="288" t="str">
        <f t="shared" si="9"/>
        <v/>
      </c>
      <c r="Q108" s="225" t="str">
        <f t="shared" si="10"/>
        <v/>
      </c>
      <c r="R108" s="289"/>
      <c r="S108" s="66"/>
    </row>
    <row r="109" spans="1:19" ht="20.100000000000001" customHeight="1" x14ac:dyDescent="0.25">
      <c r="A109" s="191">
        <v>103</v>
      </c>
      <c r="B109" s="286" t="str">
        <f>IF('Frais de salaires'!B108="","",'Frais de salaires'!B108)</f>
        <v/>
      </c>
      <c r="C109" s="286" t="str">
        <f>IF('Frais de salaires'!C108="","",'Frais de salaires'!C108)</f>
        <v/>
      </c>
      <c r="D109" s="286" t="str">
        <f>IF('Frais de salaires'!D108="","",'Frais de salaires'!D108)</f>
        <v/>
      </c>
      <c r="E109" s="286" t="str">
        <f>IF('Frais de salaires'!E108="","",'Frais de salaires'!E108)</f>
        <v/>
      </c>
      <c r="F109" s="286" t="str">
        <f>IF('Frais de salaires'!F108="","",'Frais de salaires'!F108)</f>
        <v/>
      </c>
      <c r="G109" s="287" t="str">
        <f>IF('Frais de salaires'!G108="","",'Frais de salaires'!G108)</f>
        <v/>
      </c>
      <c r="H109" s="287" t="str">
        <f>IF('Frais de salaires'!H108="","",'Frais de salaires'!H108)</f>
        <v/>
      </c>
      <c r="I109" s="286" t="str">
        <f>IF('Frais de salaires'!I108="","",'Frais de salaires'!I108)</f>
        <v/>
      </c>
      <c r="J109" s="63"/>
      <c r="K109" s="38"/>
      <c r="L109" s="38"/>
      <c r="M109" s="58" t="str">
        <f t="shared" si="6"/>
        <v/>
      </c>
      <c r="N109" s="203" t="str">
        <f t="shared" si="7"/>
        <v/>
      </c>
      <c r="O109" s="205" t="str">
        <f t="shared" si="8"/>
        <v/>
      </c>
      <c r="P109" s="288" t="str">
        <f t="shared" si="9"/>
        <v/>
      </c>
      <c r="Q109" s="225" t="str">
        <f t="shared" si="10"/>
        <v/>
      </c>
      <c r="R109" s="289"/>
      <c r="S109" s="66"/>
    </row>
    <row r="110" spans="1:19" ht="20.100000000000001" customHeight="1" x14ac:dyDescent="0.25">
      <c r="A110" s="191">
        <v>104</v>
      </c>
      <c r="B110" s="286" t="str">
        <f>IF('Frais de salaires'!B109="","",'Frais de salaires'!B109)</f>
        <v/>
      </c>
      <c r="C110" s="286" t="str">
        <f>IF('Frais de salaires'!C109="","",'Frais de salaires'!C109)</f>
        <v/>
      </c>
      <c r="D110" s="286" t="str">
        <f>IF('Frais de salaires'!D109="","",'Frais de salaires'!D109)</f>
        <v/>
      </c>
      <c r="E110" s="286" t="str">
        <f>IF('Frais de salaires'!E109="","",'Frais de salaires'!E109)</f>
        <v/>
      </c>
      <c r="F110" s="286" t="str">
        <f>IF('Frais de salaires'!F109="","",'Frais de salaires'!F109)</f>
        <v/>
      </c>
      <c r="G110" s="287" t="str">
        <f>IF('Frais de salaires'!G109="","",'Frais de salaires'!G109)</f>
        <v/>
      </c>
      <c r="H110" s="287" t="str">
        <f>IF('Frais de salaires'!H109="","",'Frais de salaires'!H109)</f>
        <v/>
      </c>
      <c r="I110" s="286" t="str">
        <f>IF('Frais de salaires'!I109="","",'Frais de salaires'!I109)</f>
        <v/>
      </c>
      <c r="J110" s="63"/>
      <c r="K110" s="38"/>
      <c r="L110" s="38"/>
      <c r="M110" s="58" t="str">
        <f t="shared" si="6"/>
        <v/>
      </c>
      <c r="N110" s="203" t="str">
        <f t="shared" si="7"/>
        <v/>
      </c>
      <c r="O110" s="205" t="str">
        <f t="shared" si="8"/>
        <v/>
      </c>
      <c r="P110" s="288" t="str">
        <f t="shared" si="9"/>
        <v/>
      </c>
      <c r="Q110" s="225" t="str">
        <f t="shared" si="10"/>
        <v/>
      </c>
      <c r="R110" s="289"/>
      <c r="S110" s="66"/>
    </row>
    <row r="111" spans="1:19" ht="20.100000000000001" customHeight="1" x14ac:dyDescent="0.25">
      <c r="A111" s="191">
        <v>105</v>
      </c>
      <c r="B111" s="286" t="str">
        <f>IF('Frais de salaires'!B110="","",'Frais de salaires'!B110)</f>
        <v/>
      </c>
      <c r="C111" s="286" t="str">
        <f>IF('Frais de salaires'!C110="","",'Frais de salaires'!C110)</f>
        <v/>
      </c>
      <c r="D111" s="286" t="str">
        <f>IF('Frais de salaires'!D110="","",'Frais de salaires'!D110)</f>
        <v/>
      </c>
      <c r="E111" s="286" t="str">
        <f>IF('Frais de salaires'!E110="","",'Frais de salaires'!E110)</f>
        <v/>
      </c>
      <c r="F111" s="286" t="str">
        <f>IF('Frais de salaires'!F110="","",'Frais de salaires'!F110)</f>
        <v/>
      </c>
      <c r="G111" s="287" t="str">
        <f>IF('Frais de salaires'!G110="","",'Frais de salaires'!G110)</f>
        <v/>
      </c>
      <c r="H111" s="287" t="str">
        <f>IF('Frais de salaires'!H110="","",'Frais de salaires'!H110)</f>
        <v/>
      </c>
      <c r="I111" s="286" t="str">
        <f>IF('Frais de salaires'!I110="","",'Frais de salaires'!I110)</f>
        <v/>
      </c>
      <c r="J111" s="63"/>
      <c r="K111" s="38"/>
      <c r="L111" s="38"/>
      <c r="M111" s="58" t="str">
        <f t="shared" si="6"/>
        <v/>
      </c>
      <c r="N111" s="203" t="str">
        <f t="shared" si="7"/>
        <v/>
      </c>
      <c r="O111" s="205" t="str">
        <f t="shared" si="8"/>
        <v/>
      </c>
      <c r="P111" s="288" t="str">
        <f t="shared" si="9"/>
        <v/>
      </c>
      <c r="Q111" s="225" t="str">
        <f t="shared" si="10"/>
        <v/>
      </c>
      <c r="R111" s="289"/>
      <c r="S111" s="66"/>
    </row>
    <row r="112" spans="1:19" ht="20.100000000000001" customHeight="1" x14ac:dyDescent="0.25">
      <c r="A112" s="191">
        <v>106</v>
      </c>
      <c r="B112" s="286" t="str">
        <f>IF('Frais de salaires'!B111="","",'Frais de salaires'!B111)</f>
        <v/>
      </c>
      <c r="C112" s="286" t="str">
        <f>IF('Frais de salaires'!C111="","",'Frais de salaires'!C111)</f>
        <v/>
      </c>
      <c r="D112" s="286" t="str">
        <f>IF('Frais de salaires'!D111="","",'Frais de salaires'!D111)</f>
        <v/>
      </c>
      <c r="E112" s="286" t="str">
        <f>IF('Frais de salaires'!E111="","",'Frais de salaires'!E111)</f>
        <v/>
      </c>
      <c r="F112" s="286" t="str">
        <f>IF('Frais de salaires'!F111="","",'Frais de salaires'!F111)</f>
        <v/>
      </c>
      <c r="G112" s="287" t="str">
        <f>IF('Frais de salaires'!G111="","",'Frais de salaires'!G111)</f>
        <v/>
      </c>
      <c r="H112" s="287" t="str">
        <f>IF('Frais de salaires'!H111="","",'Frais de salaires'!H111)</f>
        <v/>
      </c>
      <c r="I112" s="286" t="str">
        <f>IF('Frais de salaires'!I111="","",'Frais de salaires'!I111)</f>
        <v/>
      </c>
      <c r="J112" s="63"/>
      <c r="K112" s="38"/>
      <c r="L112" s="38"/>
      <c r="M112" s="58" t="str">
        <f t="shared" si="6"/>
        <v/>
      </c>
      <c r="N112" s="203" t="str">
        <f t="shared" si="7"/>
        <v/>
      </c>
      <c r="O112" s="205" t="str">
        <f t="shared" si="8"/>
        <v/>
      </c>
      <c r="P112" s="288" t="str">
        <f t="shared" si="9"/>
        <v/>
      </c>
      <c r="Q112" s="225" t="str">
        <f t="shared" si="10"/>
        <v/>
      </c>
      <c r="R112" s="289"/>
      <c r="S112" s="66"/>
    </row>
    <row r="113" spans="1:19" ht="20.100000000000001" customHeight="1" x14ac:dyDescent="0.25">
      <c r="A113" s="191">
        <v>107</v>
      </c>
      <c r="B113" s="286" t="str">
        <f>IF('Frais de salaires'!B112="","",'Frais de salaires'!B112)</f>
        <v/>
      </c>
      <c r="C113" s="286" t="str">
        <f>IF('Frais de salaires'!C112="","",'Frais de salaires'!C112)</f>
        <v/>
      </c>
      <c r="D113" s="286" t="str">
        <f>IF('Frais de salaires'!D112="","",'Frais de salaires'!D112)</f>
        <v/>
      </c>
      <c r="E113" s="286" t="str">
        <f>IF('Frais de salaires'!E112="","",'Frais de salaires'!E112)</f>
        <v/>
      </c>
      <c r="F113" s="286" t="str">
        <f>IF('Frais de salaires'!F112="","",'Frais de salaires'!F112)</f>
        <v/>
      </c>
      <c r="G113" s="287" t="str">
        <f>IF('Frais de salaires'!G112="","",'Frais de salaires'!G112)</f>
        <v/>
      </c>
      <c r="H113" s="287" t="str">
        <f>IF('Frais de salaires'!H112="","",'Frais de salaires'!H112)</f>
        <v/>
      </c>
      <c r="I113" s="286" t="str">
        <f>IF('Frais de salaires'!I112="","",'Frais de salaires'!I112)</f>
        <v/>
      </c>
      <c r="J113" s="63"/>
      <c r="K113" s="38"/>
      <c r="L113" s="38"/>
      <c r="M113" s="58" t="str">
        <f t="shared" si="6"/>
        <v/>
      </c>
      <c r="N113" s="203" t="str">
        <f t="shared" si="7"/>
        <v/>
      </c>
      <c r="O113" s="205" t="str">
        <f t="shared" si="8"/>
        <v/>
      </c>
      <c r="P113" s="288" t="str">
        <f t="shared" si="9"/>
        <v/>
      </c>
      <c r="Q113" s="225" t="str">
        <f t="shared" si="10"/>
        <v/>
      </c>
      <c r="R113" s="289"/>
      <c r="S113" s="66"/>
    </row>
    <row r="114" spans="1:19" ht="20.100000000000001" customHeight="1" x14ac:dyDescent="0.25">
      <c r="A114" s="191">
        <v>108</v>
      </c>
      <c r="B114" s="286" t="str">
        <f>IF('Frais de salaires'!B113="","",'Frais de salaires'!B113)</f>
        <v/>
      </c>
      <c r="C114" s="286" t="str">
        <f>IF('Frais de salaires'!C113="","",'Frais de salaires'!C113)</f>
        <v/>
      </c>
      <c r="D114" s="286" t="str">
        <f>IF('Frais de salaires'!D113="","",'Frais de salaires'!D113)</f>
        <v/>
      </c>
      <c r="E114" s="286" t="str">
        <f>IF('Frais de salaires'!E113="","",'Frais de salaires'!E113)</f>
        <v/>
      </c>
      <c r="F114" s="286" t="str">
        <f>IF('Frais de salaires'!F113="","",'Frais de salaires'!F113)</f>
        <v/>
      </c>
      <c r="G114" s="287" t="str">
        <f>IF('Frais de salaires'!G113="","",'Frais de salaires'!G113)</f>
        <v/>
      </c>
      <c r="H114" s="287" t="str">
        <f>IF('Frais de salaires'!H113="","",'Frais de salaires'!H113)</f>
        <v/>
      </c>
      <c r="I114" s="286" t="str">
        <f>IF('Frais de salaires'!I113="","",'Frais de salaires'!I113)</f>
        <v/>
      </c>
      <c r="J114" s="63"/>
      <c r="K114" s="38"/>
      <c r="L114" s="38"/>
      <c r="M114" s="58" t="str">
        <f t="shared" si="6"/>
        <v/>
      </c>
      <c r="N114" s="203" t="str">
        <f t="shared" si="7"/>
        <v/>
      </c>
      <c r="O114" s="205" t="str">
        <f t="shared" si="8"/>
        <v/>
      </c>
      <c r="P114" s="288" t="str">
        <f t="shared" si="9"/>
        <v/>
      </c>
      <c r="Q114" s="225" t="str">
        <f t="shared" si="10"/>
        <v/>
      </c>
      <c r="R114" s="289"/>
      <c r="S114" s="66"/>
    </row>
    <row r="115" spans="1:19" ht="20.100000000000001" customHeight="1" x14ac:dyDescent="0.25">
      <c r="A115" s="191">
        <v>109</v>
      </c>
      <c r="B115" s="286" t="str">
        <f>IF('Frais de salaires'!B114="","",'Frais de salaires'!B114)</f>
        <v/>
      </c>
      <c r="C115" s="286" t="str">
        <f>IF('Frais de salaires'!C114="","",'Frais de salaires'!C114)</f>
        <v/>
      </c>
      <c r="D115" s="286" t="str">
        <f>IF('Frais de salaires'!D114="","",'Frais de salaires'!D114)</f>
        <v/>
      </c>
      <c r="E115" s="286" t="str">
        <f>IF('Frais de salaires'!E114="","",'Frais de salaires'!E114)</f>
        <v/>
      </c>
      <c r="F115" s="286" t="str">
        <f>IF('Frais de salaires'!F114="","",'Frais de salaires'!F114)</f>
        <v/>
      </c>
      <c r="G115" s="287" t="str">
        <f>IF('Frais de salaires'!G114="","",'Frais de salaires'!G114)</f>
        <v/>
      </c>
      <c r="H115" s="287" t="str">
        <f>IF('Frais de salaires'!H114="","",'Frais de salaires'!H114)</f>
        <v/>
      </c>
      <c r="I115" s="286" t="str">
        <f>IF('Frais de salaires'!I114="","",'Frais de salaires'!I114)</f>
        <v/>
      </c>
      <c r="J115" s="63"/>
      <c r="K115" s="38"/>
      <c r="L115" s="38"/>
      <c r="M115" s="58" t="str">
        <f t="shared" si="6"/>
        <v/>
      </c>
      <c r="N115" s="203" t="str">
        <f t="shared" si="7"/>
        <v/>
      </c>
      <c r="O115" s="205" t="str">
        <f t="shared" si="8"/>
        <v/>
      </c>
      <c r="P115" s="288" t="str">
        <f t="shared" si="9"/>
        <v/>
      </c>
      <c r="Q115" s="225" t="str">
        <f t="shared" si="10"/>
        <v/>
      </c>
      <c r="R115" s="289"/>
      <c r="S115" s="66"/>
    </row>
    <row r="116" spans="1:19" ht="20.100000000000001" customHeight="1" x14ac:dyDescent="0.25">
      <c r="A116" s="191">
        <v>110</v>
      </c>
      <c r="B116" s="286" t="str">
        <f>IF('Frais de salaires'!B115="","",'Frais de salaires'!B115)</f>
        <v/>
      </c>
      <c r="C116" s="286" t="str">
        <f>IF('Frais de salaires'!C115="","",'Frais de salaires'!C115)</f>
        <v/>
      </c>
      <c r="D116" s="286" t="str">
        <f>IF('Frais de salaires'!D115="","",'Frais de salaires'!D115)</f>
        <v/>
      </c>
      <c r="E116" s="286" t="str">
        <f>IF('Frais de salaires'!E115="","",'Frais de salaires'!E115)</f>
        <v/>
      </c>
      <c r="F116" s="286" t="str">
        <f>IF('Frais de salaires'!F115="","",'Frais de salaires'!F115)</f>
        <v/>
      </c>
      <c r="G116" s="287" t="str">
        <f>IF('Frais de salaires'!G115="","",'Frais de salaires'!G115)</f>
        <v/>
      </c>
      <c r="H116" s="287" t="str">
        <f>IF('Frais de salaires'!H115="","",'Frais de salaires'!H115)</f>
        <v/>
      </c>
      <c r="I116" s="286" t="str">
        <f>IF('Frais de salaires'!I115="","",'Frais de salaires'!I115)</f>
        <v/>
      </c>
      <c r="J116" s="63"/>
      <c r="K116" s="38"/>
      <c r="L116" s="38"/>
      <c r="M116" s="58" t="str">
        <f t="shared" si="6"/>
        <v/>
      </c>
      <c r="N116" s="203" t="str">
        <f t="shared" si="7"/>
        <v/>
      </c>
      <c r="O116" s="205" t="str">
        <f t="shared" si="8"/>
        <v/>
      </c>
      <c r="P116" s="288" t="str">
        <f t="shared" si="9"/>
        <v/>
      </c>
      <c r="Q116" s="225" t="str">
        <f t="shared" si="10"/>
        <v/>
      </c>
      <c r="R116" s="289"/>
      <c r="S116" s="66"/>
    </row>
    <row r="117" spans="1:19" ht="20.100000000000001" customHeight="1" x14ac:dyDescent="0.25">
      <c r="A117" s="191">
        <v>111</v>
      </c>
      <c r="B117" s="286" t="str">
        <f>IF('Frais de salaires'!B116="","",'Frais de salaires'!B116)</f>
        <v/>
      </c>
      <c r="C117" s="286" t="str">
        <f>IF('Frais de salaires'!C116="","",'Frais de salaires'!C116)</f>
        <v/>
      </c>
      <c r="D117" s="286" t="str">
        <f>IF('Frais de salaires'!D116="","",'Frais de salaires'!D116)</f>
        <v/>
      </c>
      <c r="E117" s="286" t="str">
        <f>IF('Frais de salaires'!E116="","",'Frais de salaires'!E116)</f>
        <v/>
      </c>
      <c r="F117" s="286" t="str">
        <f>IF('Frais de salaires'!F116="","",'Frais de salaires'!F116)</f>
        <v/>
      </c>
      <c r="G117" s="287" t="str">
        <f>IF('Frais de salaires'!G116="","",'Frais de salaires'!G116)</f>
        <v/>
      </c>
      <c r="H117" s="287" t="str">
        <f>IF('Frais de salaires'!H116="","",'Frais de salaires'!H116)</f>
        <v/>
      </c>
      <c r="I117" s="286" t="str">
        <f>IF('Frais de salaires'!I116="","",'Frais de salaires'!I116)</f>
        <v/>
      </c>
      <c r="J117" s="63"/>
      <c r="K117" s="38"/>
      <c r="L117" s="38"/>
      <c r="M117" s="58" t="str">
        <f t="shared" si="6"/>
        <v/>
      </c>
      <c r="N117" s="203" t="str">
        <f t="shared" si="7"/>
        <v/>
      </c>
      <c r="O117" s="205" t="str">
        <f t="shared" si="8"/>
        <v/>
      </c>
      <c r="P117" s="288" t="str">
        <f t="shared" si="9"/>
        <v/>
      </c>
      <c r="Q117" s="225" t="str">
        <f t="shared" si="10"/>
        <v/>
      </c>
      <c r="R117" s="289"/>
      <c r="S117" s="66"/>
    </row>
    <row r="118" spans="1:19" ht="20.100000000000001" customHeight="1" x14ac:dyDescent="0.25">
      <c r="A118" s="191">
        <v>112</v>
      </c>
      <c r="B118" s="286" t="str">
        <f>IF('Frais de salaires'!B117="","",'Frais de salaires'!B117)</f>
        <v/>
      </c>
      <c r="C118" s="286" t="str">
        <f>IF('Frais de salaires'!C117="","",'Frais de salaires'!C117)</f>
        <v/>
      </c>
      <c r="D118" s="286" t="str">
        <f>IF('Frais de salaires'!D117="","",'Frais de salaires'!D117)</f>
        <v/>
      </c>
      <c r="E118" s="286" t="str">
        <f>IF('Frais de salaires'!E117="","",'Frais de salaires'!E117)</f>
        <v/>
      </c>
      <c r="F118" s="286" t="str">
        <f>IF('Frais de salaires'!F117="","",'Frais de salaires'!F117)</f>
        <v/>
      </c>
      <c r="G118" s="287" t="str">
        <f>IF('Frais de salaires'!G117="","",'Frais de salaires'!G117)</f>
        <v/>
      </c>
      <c r="H118" s="287" t="str">
        <f>IF('Frais de salaires'!H117="","",'Frais de salaires'!H117)</f>
        <v/>
      </c>
      <c r="I118" s="286" t="str">
        <f>IF('Frais de salaires'!I117="","",'Frais de salaires'!I117)</f>
        <v/>
      </c>
      <c r="J118" s="63"/>
      <c r="K118" s="38"/>
      <c r="L118" s="38"/>
      <c r="M118" s="58" t="str">
        <f t="shared" si="6"/>
        <v/>
      </c>
      <c r="N118" s="203" t="str">
        <f t="shared" si="7"/>
        <v/>
      </c>
      <c r="O118" s="205" t="str">
        <f t="shared" si="8"/>
        <v/>
      </c>
      <c r="P118" s="288" t="str">
        <f t="shared" si="9"/>
        <v/>
      </c>
      <c r="Q118" s="225" t="str">
        <f t="shared" si="10"/>
        <v/>
      </c>
      <c r="R118" s="289"/>
      <c r="S118" s="66"/>
    </row>
    <row r="119" spans="1:19" ht="20.100000000000001" customHeight="1" x14ac:dyDescent="0.25">
      <c r="A119" s="191">
        <v>113</v>
      </c>
      <c r="B119" s="286" t="str">
        <f>IF('Frais de salaires'!B118="","",'Frais de salaires'!B118)</f>
        <v/>
      </c>
      <c r="C119" s="286" t="str">
        <f>IF('Frais de salaires'!C118="","",'Frais de salaires'!C118)</f>
        <v/>
      </c>
      <c r="D119" s="286" t="str">
        <f>IF('Frais de salaires'!D118="","",'Frais de salaires'!D118)</f>
        <v/>
      </c>
      <c r="E119" s="286" t="str">
        <f>IF('Frais de salaires'!E118="","",'Frais de salaires'!E118)</f>
        <v/>
      </c>
      <c r="F119" s="286" t="str">
        <f>IF('Frais de salaires'!F118="","",'Frais de salaires'!F118)</f>
        <v/>
      </c>
      <c r="G119" s="287" t="str">
        <f>IF('Frais de salaires'!G118="","",'Frais de salaires'!G118)</f>
        <v/>
      </c>
      <c r="H119" s="287" t="str">
        <f>IF('Frais de salaires'!H118="","",'Frais de salaires'!H118)</f>
        <v/>
      </c>
      <c r="I119" s="286" t="str">
        <f>IF('Frais de salaires'!I118="","",'Frais de salaires'!I118)</f>
        <v/>
      </c>
      <c r="J119" s="63"/>
      <c r="K119" s="38"/>
      <c r="L119" s="38"/>
      <c r="M119" s="58" t="str">
        <f t="shared" si="6"/>
        <v/>
      </c>
      <c r="N119" s="203" t="str">
        <f t="shared" si="7"/>
        <v/>
      </c>
      <c r="O119" s="205" t="str">
        <f t="shared" si="8"/>
        <v/>
      </c>
      <c r="P119" s="288" t="str">
        <f t="shared" si="9"/>
        <v/>
      </c>
      <c r="Q119" s="225" t="str">
        <f t="shared" si="10"/>
        <v/>
      </c>
      <c r="R119" s="289"/>
      <c r="S119" s="66"/>
    </row>
    <row r="120" spans="1:19" ht="20.100000000000001" customHeight="1" x14ac:dyDescent="0.25">
      <c r="A120" s="191">
        <v>114</v>
      </c>
      <c r="B120" s="286" t="str">
        <f>IF('Frais de salaires'!B119="","",'Frais de salaires'!B119)</f>
        <v/>
      </c>
      <c r="C120" s="286" t="str">
        <f>IF('Frais de salaires'!C119="","",'Frais de salaires'!C119)</f>
        <v/>
      </c>
      <c r="D120" s="286" t="str">
        <f>IF('Frais de salaires'!D119="","",'Frais de salaires'!D119)</f>
        <v/>
      </c>
      <c r="E120" s="286" t="str">
        <f>IF('Frais de salaires'!E119="","",'Frais de salaires'!E119)</f>
        <v/>
      </c>
      <c r="F120" s="286" t="str">
        <f>IF('Frais de salaires'!F119="","",'Frais de salaires'!F119)</f>
        <v/>
      </c>
      <c r="G120" s="287" t="str">
        <f>IF('Frais de salaires'!G119="","",'Frais de salaires'!G119)</f>
        <v/>
      </c>
      <c r="H120" s="287" t="str">
        <f>IF('Frais de salaires'!H119="","",'Frais de salaires'!H119)</f>
        <v/>
      </c>
      <c r="I120" s="286" t="str">
        <f>IF('Frais de salaires'!I119="","",'Frais de salaires'!I119)</f>
        <v/>
      </c>
      <c r="J120" s="63"/>
      <c r="K120" s="38"/>
      <c r="L120" s="38"/>
      <c r="M120" s="58" t="str">
        <f t="shared" si="6"/>
        <v/>
      </c>
      <c r="N120" s="203" t="str">
        <f t="shared" si="7"/>
        <v/>
      </c>
      <c r="O120" s="205" t="str">
        <f t="shared" si="8"/>
        <v/>
      </c>
      <c r="P120" s="288" t="str">
        <f t="shared" si="9"/>
        <v/>
      </c>
      <c r="Q120" s="225" t="str">
        <f t="shared" si="10"/>
        <v/>
      </c>
      <c r="R120" s="289"/>
      <c r="S120" s="66"/>
    </row>
    <row r="121" spans="1:19" ht="20.100000000000001" customHeight="1" x14ac:dyDescent="0.25">
      <c r="A121" s="191">
        <v>115</v>
      </c>
      <c r="B121" s="286" t="str">
        <f>IF('Frais de salaires'!B120="","",'Frais de salaires'!B120)</f>
        <v/>
      </c>
      <c r="C121" s="286" t="str">
        <f>IF('Frais de salaires'!C120="","",'Frais de salaires'!C120)</f>
        <v/>
      </c>
      <c r="D121" s="286" t="str">
        <f>IF('Frais de salaires'!D120="","",'Frais de salaires'!D120)</f>
        <v/>
      </c>
      <c r="E121" s="286" t="str">
        <f>IF('Frais de salaires'!E120="","",'Frais de salaires'!E120)</f>
        <v/>
      </c>
      <c r="F121" s="286" t="str">
        <f>IF('Frais de salaires'!F120="","",'Frais de salaires'!F120)</f>
        <v/>
      </c>
      <c r="G121" s="287" t="str">
        <f>IF('Frais de salaires'!G120="","",'Frais de salaires'!G120)</f>
        <v/>
      </c>
      <c r="H121" s="287" t="str">
        <f>IF('Frais de salaires'!H120="","",'Frais de salaires'!H120)</f>
        <v/>
      </c>
      <c r="I121" s="286" t="str">
        <f>IF('Frais de salaires'!I120="","",'Frais de salaires'!I120)</f>
        <v/>
      </c>
      <c r="J121" s="63"/>
      <c r="K121" s="38"/>
      <c r="L121" s="38"/>
      <c r="M121" s="58" t="str">
        <f t="shared" si="6"/>
        <v/>
      </c>
      <c r="N121" s="203" t="str">
        <f t="shared" si="7"/>
        <v/>
      </c>
      <c r="O121" s="205" t="str">
        <f t="shared" si="8"/>
        <v/>
      </c>
      <c r="P121" s="288" t="str">
        <f t="shared" si="9"/>
        <v/>
      </c>
      <c r="Q121" s="225" t="str">
        <f t="shared" si="10"/>
        <v/>
      </c>
      <c r="R121" s="289"/>
      <c r="S121" s="66"/>
    </row>
    <row r="122" spans="1:19" ht="20.100000000000001" customHeight="1" x14ac:dyDescent="0.25">
      <c r="A122" s="191">
        <v>116</v>
      </c>
      <c r="B122" s="286" t="str">
        <f>IF('Frais de salaires'!B121="","",'Frais de salaires'!B121)</f>
        <v/>
      </c>
      <c r="C122" s="286" t="str">
        <f>IF('Frais de salaires'!C121="","",'Frais de salaires'!C121)</f>
        <v/>
      </c>
      <c r="D122" s="286" t="str">
        <f>IF('Frais de salaires'!D121="","",'Frais de salaires'!D121)</f>
        <v/>
      </c>
      <c r="E122" s="286" t="str">
        <f>IF('Frais de salaires'!E121="","",'Frais de salaires'!E121)</f>
        <v/>
      </c>
      <c r="F122" s="286" t="str">
        <f>IF('Frais de salaires'!F121="","",'Frais de salaires'!F121)</f>
        <v/>
      </c>
      <c r="G122" s="287" t="str">
        <f>IF('Frais de salaires'!G121="","",'Frais de salaires'!G121)</f>
        <v/>
      </c>
      <c r="H122" s="287" t="str">
        <f>IF('Frais de salaires'!H121="","",'Frais de salaires'!H121)</f>
        <v/>
      </c>
      <c r="I122" s="286" t="str">
        <f>IF('Frais de salaires'!I121="","",'Frais de salaires'!I121)</f>
        <v/>
      </c>
      <c r="J122" s="63"/>
      <c r="K122" s="38"/>
      <c r="L122" s="38"/>
      <c r="M122" s="58" t="str">
        <f t="shared" si="6"/>
        <v/>
      </c>
      <c r="N122" s="203" t="str">
        <f t="shared" si="7"/>
        <v/>
      </c>
      <c r="O122" s="205" t="str">
        <f t="shared" si="8"/>
        <v/>
      </c>
      <c r="P122" s="288" t="str">
        <f t="shared" si="9"/>
        <v/>
      </c>
      <c r="Q122" s="225" t="str">
        <f t="shared" si="10"/>
        <v/>
      </c>
      <c r="R122" s="289"/>
      <c r="S122" s="66"/>
    </row>
    <row r="123" spans="1:19" ht="20.100000000000001" customHeight="1" x14ac:dyDescent="0.25">
      <c r="A123" s="191">
        <v>117</v>
      </c>
      <c r="B123" s="286" t="str">
        <f>IF('Frais de salaires'!B122="","",'Frais de salaires'!B122)</f>
        <v/>
      </c>
      <c r="C123" s="286" t="str">
        <f>IF('Frais de salaires'!C122="","",'Frais de salaires'!C122)</f>
        <v/>
      </c>
      <c r="D123" s="286" t="str">
        <f>IF('Frais de salaires'!D122="","",'Frais de salaires'!D122)</f>
        <v/>
      </c>
      <c r="E123" s="286" t="str">
        <f>IF('Frais de salaires'!E122="","",'Frais de salaires'!E122)</f>
        <v/>
      </c>
      <c r="F123" s="286" t="str">
        <f>IF('Frais de salaires'!F122="","",'Frais de salaires'!F122)</f>
        <v/>
      </c>
      <c r="G123" s="287" t="str">
        <f>IF('Frais de salaires'!G122="","",'Frais de salaires'!G122)</f>
        <v/>
      </c>
      <c r="H123" s="287" t="str">
        <f>IF('Frais de salaires'!H122="","",'Frais de salaires'!H122)</f>
        <v/>
      </c>
      <c r="I123" s="286" t="str">
        <f>IF('Frais de salaires'!I122="","",'Frais de salaires'!I122)</f>
        <v/>
      </c>
      <c r="J123" s="63"/>
      <c r="K123" s="38"/>
      <c r="L123" s="38"/>
      <c r="M123" s="58" t="str">
        <f t="shared" si="6"/>
        <v/>
      </c>
      <c r="N123" s="203" t="str">
        <f t="shared" si="7"/>
        <v/>
      </c>
      <c r="O123" s="205" t="str">
        <f t="shared" si="8"/>
        <v/>
      </c>
      <c r="P123" s="288" t="str">
        <f t="shared" si="9"/>
        <v/>
      </c>
      <c r="Q123" s="225" t="str">
        <f t="shared" si="10"/>
        <v/>
      </c>
      <c r="R123" s="289"/>
      <c r="S123" s="66"/>
    </row>
    <row r="124" spans="1:19" ht="20.100000000000001" customHeight="1" x14ac:dyDescent="0.25">
      <c r="A124" s="191">
        <v>118</v>
      </c>
      <c r="B124" s="286" t="str">
        <f>IF('Frais de salaires'!B123="","",'Frais de salaires'!B123)</f>
        <v/>
      </c>
      <c r="C124" s="286" t="str">
        <f>IF('Frais de salaires'!C123="","",'Frais de salaires'!C123)</f>
        <v/>
      </c>
      <c r="D124" s="286" t="str">
        <f>IF('Frais de salaires'!D123="","",'Frais de salaires'!D123)</f>
        <v/>
      </c>
      <c r="E124" s="286" t="str">
        <f>IF('Frais de salaires'!E123="","",'Frais de salaires'!E123)</f>
        <v/>
      </c>
      <c r="F124" s="286" t="str">
        <f>IF('Frais de salaires'!F123="","",'Frais de salaires'!F123)</f>
        <v/>
      </c>
      <c r="G124" s="287" t="str">
        <f>IF('Frais de salaires'!G123="","",'Frais de salaires'!G123)</f>
        <v/>
      </c>
      <c r="H124" s="287" t="str">
        <f>IF('Frais de salaires'!H123="","",'Frais de salaires'!H123)</f>
        <v/>
      </c>
      <c r="I124" s="286" t="str">
        <f>IF('Frais de salaires'!I123="","",'Frais de salaires'!I123)</f>
        <v/>
      </c>
      <c r="J124" s="63"/>
      <c r="K124" s="38"/>
      <c r="L124" s="38"/>
      <c r="M124" s="58" t="str">
        <f t="shared" si="6"/>
        <v/>
      </c>
      <c r="N124" s="203" t="str">
        <f t="shared" si="7"/>
        <v/>
      </c>
      <c r="O124" s="205" t="str">
        <f t="shared" si="8"/>
        <v/>
      </c>
      <c r="P124" s="288" t="str">
        <f t="shared" si="9"/>
        <v/>
      </c>
      <c r="Q124" s="225" t="str">
        <f t="shared" si="10"/>
        <v/>
      </c>
      <c r="R124" s="289"/>
      <c r="S124" s="66"/>
    </row>
    <row r="125" spans="1:19" ht="20.100000000000001" customHeight="1" x14ac:dyDescent="0.25">
      <c r="A125" s="191">
        <v>119</v>
      </c>
      <c r="B125" s="286" t="str">
        <f>IF('Frais de salaires'!B124="","",'Frais de salaires'!B124)</f>
        <v/>
      </c>
      <c r="C125" s="286" t="str">
        <f>IF('Frais de salaires'!C124="","",'Frais de salaires'!C124)</f>
        <v/>
      </c>
      <c r="D125" s="286" t="str">
        <f>IF('Frais de salaires'!D124="","",'Frais de salaires'!D124)</f>
        <v/>
      </c>
      <c r="E125" s="286" t="str">
        <f>IF('Frais de salaires'!E124="","",'Frais de salaires'!E124)</f>
        <v/>
      </c>
      <c r="F125" s="286" t="str">
        <f>IF('Frais de salaires'!F124="","",'Frais de salaires'!F124)</f>
        <v/>
      </c>
      <c r="G125" s="287" t="str">
        <f>IF('Frais de salaires'!G124="","",'Frais de salaires'!G124)</f>
        <v/>
      </c>
      <c r="H125" s="287" t="str">
        <f>IF('Frais de salaires'!H124="","",'Frais de salaires'!H124)</f>
        <v/>
      </c>
      <c r="I125" s="286" t="str">
        <f>IF('Frais de salaires'!I124="","",'Frais de salaires'!I124)</f>
        <v/>
      </c>
      <c r="J125" s="63"/>
      <c r="K125" s="38"/>
      <c r="L125" s="38"/>
      <c r="M125" s="58" t="str">
        <f t="shared" si="6"/>
        <v/>
      </c>
      <c r="N125" s="203" t="str">
        <f t="shared" si="7"/>
        <v/>
      </c>
      <c r="O125" s="205" t="str">
        <f t="shared" si="8"/>
        <v/>
      </c>
      <c r="P125" s="288" t="str">
        <f t="shared" si="9"/>
        <v/>
      </c>
      <c r="Q125" s="225" t="str">
        <f t="shared" si="10"/>
        <v/>
      </c>
      <c r="R125" s="289"/>
      <c r="S125" s="66"/>
    </row>
    <row r="126" spans="1:19" ht="20.100000000000001" customHeight="1" x14ac:dyDescent="0.25">
      <c r="A126" s="191">
        <v>120</v>
      </c>
      <c r="B126" s="286" t="str">
        <f>IF('Frais de salaires'!B125="","",'Frais de salaires'!B125)</f>
        <v/>
      </c>
      <c r="C126" s="286" t="str">
        <f>IF('Frais de salaires'!C125="","",'Frais de salaires'!C125)</f>
        <v/>
      </c>
      <c r="D126" s="286" t="str">
        <f>IF('Frais de salaires'!D125="","",'Frais de salaires'!D125)</f>
        <v/>
      </c>
      <c r="E126" s="286" t="str">
        <f>IF('Frais de salaires'!E125="","",'Frais de salaires'!E125)</f>
        <v/>
      </c>
      <c r="F126" s="286" t="str">
        <f>IF('Frais de salaires'!F125="","",'Frais de salaires'!F125)</f>
        <v/>
      </c>
      <c r="G126" s="287" t="str">
        <f>IF('Frais de salaires'!G125="","",'Frais de salaires'!G125)</f>
        <v/>
      </c>
      <c r="H126" s="287" t="str">
        <f>IF('Frais de salaires'!H125="","",'Frais de salaires'!H125)</f>
        <v/>
      </c>
      <c r="I126" s="286" t="str">
        <f>IF('Frais de salaires'!I125="","",'Frais de salaires'!I125)</f>
        <v/>
      </c>
      <c r="J126" s="63"/>
      <c r="K126" s="38"/>
      <c r="L126" s="38"/>
      <c r="M126" s="58" t="str">
        <f t="shared" si="6"/>
        <v/>
      </c>
      <c r="N126" s="203" t="str">
        <f t="shared" si="7"/>
        <v/>
      </c>
      <c r="O126" s="205" t="str">
        <f t="shared" si="8"/>
        <v/>
      </c>
      <c r="P126" s="288" t="str">
        <f t="shared" si="9"/>
        <v/>
      </c>
      <c r="Q126" s="225" t="str">
        <f t="shared" si="10"/>
        <v/>
      </c>
      <c r="R126" s="289"/>
      <c r="S126" s="66"/>
    </row>
    <row r="127" spans="1:19" ht="20.100000000000001" customHeight="1" x14ac:dyDescent="0.25">
      <c r="A127" s="191">
        <v>121</v>
      </c>
      <c r="B127" s="286" t="str">
        <f>IF('Frais de salaires'!B126="","",'Frais de salaires'!B126)</f>
        <v/>
      </c>
      <c r="C127" s="286" t="str">
        <f>IF('Frais de salaires'!C126="","",'Frais de salaires'!C126)</f>
        <v/>
      </c>
      <c r="D127" s="286" t="str">
        <f>IF('Frais de salaires'!D126="","",'Frais de salaires'!D126)</f>
        <v/>
      </c>
      <c r="E127" s="286" t="str">
        <f>IF('Frais de salaires'!E126="","",'Frais de salaires'!E126)</f>
        <v/>
      </c>
      <c r="F127" s="286" t="str">
        <f>IF('Frais de salaires'!F126="","",'Frais de salaires'!F126)</f>
        <v/>
      </c>
      <c r="G127" s="287" t="str">
        <f>IF('Frais de salaires'!G126="","",'Frais de salaires'!G126)</f>
        <v/>
      </c>
      <c r="H127" s="287" t="str">
        <f>IF('Frais de salaires'!H126="","",'Frais de salaires'!H126)</f>
        <v/>
      </c>
      <c r="I127" s="286" t="str">
        <f>IF('Frais de salaires'!I126="","",'Frais de salaires'!I126)</f>
        <v/>
      </c>
      <c r="J127" s="63"/>
      <c r="K127" s="38"/>
      <c r="L127" s="38"/>
      <c r="M127" s="58" t="str">
        <f t="shared" si="6"/>
        <v/>
      </c>
      <c r="N127" s="203" t="str">
        <f t="shared" si="7"/>
        <v/>
      </c>
      <c r="O127" s="205" t="str">
        <f t="shared" si="8"/>
        <v/>
      </c>
      <c r="P127" s="288" t="str">
        <f t="shared" si="9"/>
        <v/>
      </c>
      <c r="Q127" s="225" t="str">
        <f t="shared" si="10"/>
        <v/>
      </c>
      <c r="R127" s="289"/>
      <c r="S127" s="66"/>
    </row>
    <row r="128" spans="1:19" ht="20.100000000000001" customHeight="1" x14ac:dyDescent="0.25">
      <c r="A128" s="191">
        <v>122</v>
      </c>
      <c r="B128" s="286" t="str">
        <f>IF('Frais de salaires'!B127="","",'Frais de salaires'!B127)</f>
        <v/>
      </c>
      <c r="C128" s="286" t="str">
        <f>IF('Frais de salaires'!C127="","",'Frais de salaires'!C127)</f>
        <v/>
      </c>
      <c r="D128" s="286" t="str">
        <f>IF('Frais de salaires'!D127="","",'Frais de salaires'!D127)</f>
        <v/>
      </c>
      <c r="E128" s="286" t="str">
        <f>IF('Frais de salaires'!E127="","",'Frais de salaires'!E127)</f>
        <v/>
      </c>
      <c r="F128" s="286" t="str">
        <f>IF('Frais de salaires'!F127="","",'Frais de salaires'!F127)</f>
        <v/>
      </c>
      <c r="G128" s="287" t="str">
        <f>IF('Frais de salaires'!G127="","",'Frais de salaires'!G127)</f>
        <v/>
      </c>
      <c r="H128" s="287" t="str">
        <f>IF('Frais de salaires'!H127="","",'Frais de salaires'!H127)</f>
        <v/>
      </c>
      <c r="I128" s="286" t="str">
        <f>IF('Frais de salaires'!I127="","",'Frais de salaires'!I127)</f>
        <v/>
      </c>
      <c r="J128" s="63"/>
      <c r="K128" s="38"/>
      <c r="L128" s="38"/>
      <c r="M128" s="58" t="str">
        <f t="shared" si="6"/>
        <v/>
      </c>
      <c r="N128" s="203" t="str">
        <f t="shared" si="7"/>
        <v/>
      </c>
      <c r="O128" s="205" t="str">
        <f t="shared" si="8"/>
        <v/>
      </c>
      <c r="P128" s="288" t="str">
        <f t="shared" si="9"/>
        <v/>
      </c>
      <c r="Q128" s="225" t="str">
        <f t="shared" si="10"/>
        <v/>
      </c>
      <c r="R128" s="289"/>
      <c r="S128" s="66"/>
    </row>
    <row r="129" spans="1:19" ht="20.100000000000001" customHeight="1" x14ac:dyDescent="0.25">
      <c r="A129" s="191">
        <v>123</v>
      </c>
      <c r="B129" s="286" t="str">
        <f>IF('Frais de salaires'!B128="","",'Frais de salaires'!B128)</f>
        <v/>
      </c>
      <c r="C129" s="286" t="str">
        <f>IF('Frais de salaires'!C128="","",'Frais de salaires'!C128)</f>
        <v/>
      </c>
      <c r="D129" s="286" t="str">
        <f>IF('Frais de salaires'!D128="","",'Frais de salaires'!D128)</f>
        <v/>
      </c>
      <c r="E129" s="286" t="str">
        <f>IF('Frais de salaires'!E128="","",'Frais de salaires'!E128)</f>
        <v/>
      </c>
      <c r="F129" s="286" t="str">
        <f>IF('Frais de salaires'!F128="","",'Frais de salaires'!F128)</f>
        <v/>
      </c>
      <c r="G129" s="287" t="str">
        <f>IF('Frais de salaires'!G128="","",'Frais de salaires'!G128)</f>
        <v/>
      </c>
      <c r="H129" s="287" t="str">
        <f>IF('Frais de salaires'!H128="","",'Frais de salaires'!H128)</f>
        <v/>
      </c>
      <c r="I129" s="286" t="str">
        <f>IF('Frais de salaires'!I128="","",'Frais de salaires'!I128)</f>
        <v/>
      </c>
      <c r="J129" s="63"/>
      <c r="K129" s="38"/>
      <c r="L129" s="38"/>
      <c r="M129" s="58" t="str">
        <f t="shared" si="6"/>
        <v/>
      </c>
      <c r="N129" s="203" t="str">
        <f t="shared" si="7"/>
        <v/>
      </c>
      <c r="O129" s="205" t="str">
        <f t="shared" si="8"/>
        <v/>
      </c>
      <c r="P129" s="288" t="str">
        <f t="shared" si="9"/>
        <v/>
      </c>
      <c r="Q129" s="225" t="str">
        <f t="shared" si="10"/>
        <v/>
      </c>
      <c r="R129" s="289"/>
      <c r="S129" s="66"/>
    </row>
    <row r="130" spans="1:19" ht="20.100000000000001" customHeight="1" x14ac:dyDescent="0.25">
      <c r="A130" s="191">
        <v>124</v>
      </c>
      <c r="B130" s="286" t="str">
        <f>IF('Frais de salaires'!B129="","",'Frais de salaires'!B129)</f>
        <v/>
      </c>
      <c r="C130" s="286" t="str">
        <f>IF('Frais de salaires'!C129="","",'Frais de salaires'!C129)</f>
        <v/>
      </c>
      <c r="D130" s="286" t="str">
        <f>IF('Frais de salaires'!D129="","",'Frais de salaires'!D129)</f>
        <v/>
      </c>
      <c r="E130" s="286" t="str">
        <f>IF('Frais de salaires'!E129="","",'Frais de salaires'!E129)</f>
        <v/>
      </c>
      <c r="F130" s="286" t="str">
        <f>IF('Frais de salaires'!F129="","",'Frais de salaires'!F129)</f>
        <v/>
      </c>
      <c r="G130" s="287" t="str">
        <f>IF('Frais de salaires'!G129="","",'Frais de salaires'!G129)</f>
        <v/>
      </c>
      <c r="H130" s="287" t="str">
        <f>IF('Frais de salaires'!H129="","",'Frais de salaires'!H129)</f>
        <v/>
      </c>
      <c r="I130" s="286" t="str">
        <f>IF('Frais de salaires'!I129="","",'Frais de salaires'!I129)</f>
        <v/>
      </c>
      <c r="J130" s="63"/>
      <c r="K130" s="38"/>
      <c r="L130" s="38"/>
      <c r="M130" s="58" t="str">
        <f t="shared" si="6"/>
        <v/>
      </c>
      <c r="N130" s="203" t="str">
        <f t="shared" si="7"/>
        <v/>
      </c>
      <c r="O130" s="205" t="str">
        <f t="shared" si="8"/>
        <v/>
      </c>
      <c r="P130" s="288" t="str">
        <f t="shared" si="9"/>
        <v/>
      </c>
      <c r="Q130" s="225" t="str">
        <f t="shared" si="10"/>
        <v/>
      </c>
      <c r="R130" s="289"/>
      <c r="S130" s="66"/>
    </row>
    <row r="131" spans="1:19" ht="20.100000000000001" customHeight="1" x14ac:dyDescent="0.25">
      <c r="A131" s="191">
        <v>125</v>
      </c>
      <c r="B131" s="286" t="str">
        <f>IF('Frais de salaires'!B130="","",'Frais de salaires'!B130)</f>
        <v/>
      </c>
      <c r="C131" s="286" t="str">
        <f>IF('Frais de salaires'!C130="","",'Frais de salaires'!C130)</f>
        <v/>
      </c>
      <c r="D131" s="286" t="str">
        <f>IF('Frais de salaires'!D130="","",'Frais de salaires'!D130)</f>
        <v/>
      </c>
      <c r="E131" s="286" t="str">
        <f>IF('Frais de salaires'!E130="","",'Frais de salaires'!E130)</f>
        <v/>
      </c>
      <c r="F131" s="286" t="str">
        <f>IF('Frais de salaires'!F130="","",'Frais de salaires'!F130)</f>
        <v/>
      </c>
      <c r="G131" s="287" t="str">
        <f>IF('Frais de salaires'!G130="","",'Frais de salaires'!G130)</f>
        <v/>
      </c>
      <c r="H131" s="287" t="str">
        <f>IF('Frais de salaires'!H130="","",'Frais de salaires'!H130)</f>
        <v/>
      </c>
      <c r="I131" s="286" t="str">
        <f>IF('Frais de salaires'!I130="","",'Frais de salaires'!I130)</f>
        <v/>
      </c>
      <c r="J131" s="63"/>
      <c r="K131" s="38"/>
      <c r="L131" s="38"/>
      <c r="M131" s="58" t="str">
        <f t="shared" si="6"/>
        <v/>
      </c>
      <c r="N131" s="203" t="str">
        <f t="shared" si="7"/>
        <v/>
      </c>
      <c r="O131" s="205" t="str">
        <f t="shared" si="8"/>
        <v/>
      </c>
      <c r="P131" s="288" t="str">
        <f t="shared" si="9"/>
        <v/>
      </c>
      <c r="Q131" s="225" t="str">
        <f t="shared" si="10"/>
        <v/>
      </c>
      <c r="R131" s="289"/>
      <c r="S131" s="66"/>
    </row>
    <row r="132" spans="1:19" ht="20.100000000000001" customHeight="1" x14ac:dyDescent="0.25">
      <c r="A132" s="191">
        <v>126</v>
      </c>
      <c r="B132" s="286" t="str">
        <f>IF('Frais de salaires'!B131="","",'Frais de salaires'!B131)</f>
        <v/>
      </c>
      <c r="C132" s="286" t="str">
        <f>IF('Frais de salaires'!C131="","",'Frais de salaires'!C131)</f>
        <v/>
      </c>
      <c r="D132" s="286" t="str">
        <f>IF('Frais de salaires'!D131="","",'Frais de salaires'!D131)</f>
        <v/>
      </c>
      <c r="E132" s="286" t="str">
        <f>IF('Frais de salaires'!E131="","",'Frais de salaires'!E131)</f>
        <v/>
      </c>
      <c r="F132" s="286" t="str">
        <f>IF('Frais de salaires'!F131="","",'Frais de salaires'!F131)</f>
        <v/>
      </c>
      <c r="G132" s="287" t="str">
        <f>IF('Frais de salaires'!G131="","",'Frais de salaires'!G131)</f>
        <v/>
      </c>
      <c r="H132" s="287" t="str">
        <f>IF('Frais de salaires'!H131="","",'Frais de salaires'!H131)</f>
        <v/>
      </c>
      <c r="I132" s="286" t="str">
        <f>IF('Frais de salaires'!I131="","",'Frais de salaires'!I131)</f>
        <v/>
      </c>
      <c r="J132" s="63"/>
      <c r="K132" s="38"/>
      <c r="L132" s="38"/>
      <c r="M132" s="58" t="str">
        <f t="shared" si="6"/>
        <v/>
      </c>
      <c r="N132" s="203" t="str">
        <f t="shared" si="7"/>
        <v/>
      </c>
      <c r="O132" s="205" t="str">
        <f t="shared" si="8"/>
        <v/>
      </c>
      <c r="P132" s="288" t="str">
        <f t="shared" si="9"/>
        <v/>
      </c>
      <c r="Q132" s="225" t="str">
        <f t="shared" si="10"/>
        <v/>
      </c>
      <c r="R132" s="289"/>
      <c r="S132" s="66"/>
    </row>
    <row r="133" spans="1:19" ht="20.100000000000001" customHeight="1" x14ac:dyDescent="0.25">
      <c r="A133" s="191">
        <v>127</v>
      </c>
      <c r="B133" s="286" t="str">
        <f>IF('Frais de salaires'!B132="","",'Frais de salaires'!B132)</f>
        <v/>
      </c>
      <c r="C133" s="286" t="str">
        <f>IF('Frais de salaires'!C132="","",'Frais de salaires'!C132)</f>
        <v/>
      </c>
      <c r="D133" s="286" t="str">
        <f>IF('Frais de salaires'!D132="","",'Frais de salaires'!D132)</f>
        <v/>
      </c>
      <c r="E133" s="286" t="str">
        <f>IF('Frais de salaires'!E132="","",'Frais de salaires'!E132)</f>
        <v/>
      </c>
      <c r="F133" s="286" t="str">
        <f>IF('Frais de salaires'!F132="","",'Frais de salaires'!F132)</f>
        <v/>
      </c>
      <c r="G133" s="287" t="str">
        <f>IF('Frais de salaires'!G132="","",'Frais de salaires'!G132)</f>
        <v/>
      </c>
      <c r="H133" s="287" t="str">
        <f>IF('Frais de salaires'!H132="","",'Frais de salaires'!H132)</f>
        <v/>
      </c>
      <c r="I133" s="286" t="str">
        <f>IF('Frais de salaires'!I132="","",'Frais de salaires'!I132)</f>
        <v/>
      </c>
      <c r="J133" s="63"/>
      <c r="K133" s="38"/>
      <c r="L133" s="38"/>
      <c r="M133" s="58" t="str">
        <f t="shared" si="6"/>
        <v/>
      </c>
      <c r="N133" s="203" t="str">
        <f t="shared" si="7"/>
        <v/>
      </c>
      <c r="O133" s="205" t="str">
        <f t="shared" si="8"/>
        <v/>
      </c>
      <c r="P133" s="288" t="str">
        <f t="shared" si="9"/>
        <v/>
      </c>
      <c r="Q133" s="225" t="str">
        <f t="shared" si="10"/>
        <v/>
      </c>
      <c r="R133" s="289"/>
      <c r="S133" s="66"/>
    </row>
    <row r="134" spans="1:19" ht="20.100000000000001" customHeight="1" x14ac:dyDescent="0.25">
      <c r="A134" s="191">
        <v>128</v>
      </c>
      <c r="B134" s="286" t="str">
        <f>IF('Frais de salaires'!B133="","",'Frais de salaires'!B133)</f>
        <v/>
      </c>
      <c r="C134" s="286" t="str">
        <f>IF('Frais de salaires'!C133="","",'Frais de salaires'!C133)</f>
        <v/>
      </c>
      <c r="D134" s="286" t="str">
        <f>IF('Frais de salaires'!D133="","",'Frais de salaires'!D133)</f>
        <v/>
      </c>
      <c r="E134" s="286" t="str">
        <f>IF('Frais de salaires'!E133="","",'Frais de salaires'!E133)</f>
        <v/>
      </c>
      <c r="F134" s="286" t="str">
        <f>IF('Frais de salaires'!F133="","",'Frais de salaires'!F133)</f>
        <v/>
      </c>
      <c r="G134" s="287" t="str">
        <f>IF('Frais de salaires'!G133="","",'Frais de salaires'!G133)</f>
        <v/>
      </c>
      <c r="H134" s="287" t="str">
        <f>IF('Frais de salaires'!H133="","",'Frais de salaires'!H133)</f>
        <v/>
      </c>
      <c r="I134" s="286" t="str">
        <f>IF('Frais de salaires'!I133="","",'Frais de salaires'!I133)</f>
        <v/>
      </c>
      <c r="J134" s="63"/>
      <c r="K134" s="38"/>
      <c r="L134" s="38"/>
      <c r="M134" s="58" t="str">
        <f t="shared" si="6"/>
        <v/>
      </c>
      <c r="N134" s="203" t="str">
        <f t="shared" si="7"/>
        <v/>
      </c>
      <c r="O134" s="205" t="str">
        <f t="shared" si="8"/>
        <v/>
      </c>
      <c r="P134" s="288" t="str">
        <f t="shared" si="9"/>
        <v/>
      </c>
      <c r="Q134" s="225" t="str">
        <f t="shared" si="10"/>
        <v/>
      </c>
      <c r="R134" s="289"/>
      <c r="S134" s="66"/>
    </row>
    <row r="135" spans="1:19" ht="20.100000000000001" customHeight="1" x14ac:dyDescent="0.25">
      <c r="A135" s="191">
        <v>129</v>
      </c>
      <c r="B135" s="286" t="str">
        <f>IF('Frais de salaires'!B134="","",'Frais de salaires'!B134)</f>
        <v/>
      </c>
      <c r="C135" s="286" t="str">
        <f>IF('Frais de salaires'!C134="","",'Frais de salaires'!C134)</f>
        <v/>
      </c>
      <c r="D135" s="286" t="str">
        <f>IF('Frais de salaires'!D134="","",'Frais de salaires'!D134)</f>
        <v/>
      </c>
      <c r="E135" s="286" t="str">
        <f>IF('Frais de salaires'!E134="","",'Frais de salaires'!E134)</f>
        <v/>
      </c>
      <c r="F135" s="286" t="str">
        <f>IF('Frais de salaires'!F134="","",'Frais de salaires'!F134)</f>
        <v/>
      </c>
      <c r="G135" s="287" t="str">
        <f>IF('Frais de salaires'!G134="","",'Frais de salaires'!G134)</f>
        <v/>
      </c>
      <c r="H135" s="287" t="str">
        <f>IF('Frais de salaires'!H134="","",'Frais de salaires'!H134)</f>
        <v/>
      </c>
      <c r="I135" s="286" t="str">
        <f>IF('Frais de salaires'!I134="","",'Frais de salaires'!I134)</f>
        <v/>
      </c>
      <c r="J135" s="63"/>
      <c r="K135" s="38"/>
      <c r="L135" s="38"/>
      <c r="M135" s="58" t="str">
        <f t="shared" ref="M135:M198" si="11">IF($E135="","",IF(OR(($J135=0),($K135=0)),0,$J135/$K135*$L135))</f>
        <v/>
      </c>
      <c r="N135" s="203" t="str">
        <f t="shared" ref="N135:N198" si="12">IF($I135="","",IF($M135&gt;$I135,"Le montant éligible ne peut etre supérieur au montant présenté",""))</f>
        <v/>
      </c>
      <c r="O135" s="205" t="str">
        <f t="shared" si="8"/>
        <v/>
      </c>
      <c r="P135" s="288" t="str">
        <f t="shared" si="9"/>
        <v/>
      </c>
      <c r="Q135" s="225" t="str">
        <f t="shared" si="10"/>
        <v/>
      </c>
      <c r="R135" s="289"/>
      <c r="S135" s="66"/>
    </row>
    <row r="136" spans="1:19" ht="20.100000000000001" customHeight="1" x14ac:dyDescent="0.25">
      <c r="A136" s="191">
        <v>130</v>
      </c>
      <c r="B136" s="286" t="str">
        <f>IF('Frais de salaires'!B135="","",'Frais de salaires'!B135)</f>
        <v/>
      </c>
      <c r="C136" s="286" t="str">
        <f>IF('Frais de salaires'!C135="","",'Frais de salaires'!C135)</f>
        <v/>
      </c>
      <c r="D136" s="286" t="str">
        <f>IF('Frais de salaires'!D135="","",'Frais de salaires'!D135)</f>
        <v/>
      </c>
      <c r="E136" s="286" t="str">
        <f>IF('Frais de salaires'!E135="","",'Frais de salaires'!E135)</f>
        <v/>
      </c>
      <c r="F136" s="286" t="str">
        <f>IF('Frais de salaires'!F135="","",'Frais de salaires'!F135)</f>
        <v/>
      </c>
      <c r="G136" s="287" t="str">
        <f>IF('Frais de salaires'!G135="","",'Frais de salaires'!G135)</f>
        <v/>
      </c>
      <c r="H136" s="287" t="str">
        <f>IF('Frais de salaires'!H135="","",'Frais de salaires'!H135)</f>
        <v/>
      </c>
      <c r="I136" s="286" t="str">
        <f>IF('Frais de salaires'!I135="","",'Frais de salaires'!I135)</f>
        <v/>
      </c>
      <c r="J136" s="63"/>
      <c r="K136" s="38"/>
      <c r="L136" s="38"/>
      <c r="M136" s="58" t="str">
        <f t="shared" si="11"/>
        <v/>
      </c>
      <c r="N136" s="203" t="str">
        <f t="shared" si="12"/>
        <v/>
      </c>
      <c r="O136" s="205" t="str">
        <f t="shared" ref="O136:O199" si="13">IF(OR(M136=0, ISBLANK(M136)), "", M136)</f>
        <v/>
      </c>
      <c r="P136" s="288" t="str">
        <f t="shared" ref="P136:P199" si="14">IF(L136="","",IF(E136="Assistant administratif et/ou financier",MIN(30000/1607*L136,30000),IF(E136="Chargé de mission",MIN(40000/1607*L136,40000),IF(E136="Coordinateur / chef de projet",MIN(50000/1607*L136,50000),IF(E136="Directeur",MIN(60000/1607*L136,60000))))))</f>
        <v/>
      </c>
      <c r="Q136" s="225" t="str">
        <f t="shared" ref="Q136:Q199" si="15">IF(MIN(O136,P136)=0,"",MIN(O136,P136))</f>
        <v/>
      </c>
      <c r="R136" s="289"/>
      <c r="S136" s="66"/>
    </row>
    <row r="137" spans="1:19" ht="20.100000000000001" customHeight="1" x14ac:dyDescent="0.25">
      <c r="A137" s="191">
        <v>131</v>
      </c>
      <c r="B137" s="286" t="str">
        <f>IF('Frais de salaires'!B136="","",'Frais de salaires'!B136)</f>
        <v/>
      </c>
      <c r="C137" s="286" t="str">
        <f>IF('Frais de salaires'!C136="","",'Frais de salaires'!C136)</f>
        <v/>
      </c>
      <c r="D137" s="286" t="str">
        <f>IF('Frais de salaires'!D136="","",'Frais de salaires'!D136)</f>
        <v/>
      </c>
      <c r="E137" s="286" t="str">
        <f>IF('Frais de salaires'!E136="","",'Frais de salaires'!E136)</f>
        <v/>
      </c>
      <c r="F137" s="286" t="str">
        <f>IF('Frais de salaires'!F136="","",'Frais de salaires'!F136)</f>
        <v/>
      </c>
      <c r="G137" s="287" t="str">
        <f>IF('Frais de salaires'!G136="","",'Frais de salaires'!G136)</f>
        <v/>
      </c>
      <c r="H137" s="287" t="str">
        <f>IF('Frais de salaires'!H136="","",'Frais de salaires'!H136)</f>
        <v/>
      </c>
      <c r="I137" s="286" t="str">
        <f>IF('Frais de salaires'!I136="","",'Frais de salaires'!I136)</f>
        <v/>
      </c>
      <c r="J137" s="63"/>
      <c r="K137" s="38"/>
      <c r="L137" s="38"/>
      <c r="M137" s="58" t="str">
        <f t="shared" si="11"/>
        <v/>
      </c>
      <c r="N137" s="203" t="str">
        <f t="shared" si="12"/>
        <v/>
      </c>
      <c r="O137" s="205" t="str">
        <f t="shared" si="13"/>
        <v/>
      </c>
      <c r="P137" s="288" t="str">
        <f t="shared" si="14"/>
        <v/>
      </c>
      <c r="Q137" s="225" t="str">
        <f t="shared" si="15"/>
        <v/>
      </c>
      <c r="R137" s="289"/>
      <c r="S137" s="66"/>
    </row>
    <row r="138" spans="1:19" ht="20.100000000000001" customHeight="1" x14ac:dyDescent="0.25">
      <c r="A138" s="191">
        <v>132</v>
      </c>
      <c r="B138" s="286" t="str">
        <f>IF('Frais de salaires'!B137="","",'Frais de salaires'!B137)</f>
        <v/>
      </c>
      <c r="C138" s="286" t="str">
        <f>IF('Frais de salaires'!C137="","",'Frais de salaires'!C137)</f>
        <v/>
      </c>
      <c r="D138" s="286" t="str">
        <f>IF('Frais de salaires'!D137="","",'Frais de salaires'!D137)</f>
        <v/>
      </c>
      <c r="E138" s="286" t="str">
        <f>IF('Frais de salaires'!E137="","",'Frais de salaires'!E137)</f>
        <v/>
      </c>
      <c r="F138" s="286" t="str">
        <f>IF('Frais de salaires'!F137="","",'Frais de salaires'!F137)</f>
        <v/>
      </c>
      <c r="G138" s="287" t="str">
        <f>IF('Frais de salaires'!G137="","",'Frais de salaires'!G137)</f>
        <v/>
      </c>
      <c r="H138" s="287" t="str">
        <f>IF('Frais de salaires'!H137="","",'Frais de salaires'!H137)</f>
        <v/>
      </c>
      <c r="I138" s="286" t="str">
        <f>IF('Frais de salaires'!I137="","",'Frais de salaires'!I137)</f>
        <v/>
      </c>
      <c r="J138" s="63"/>
      <c r="K138" s="38"/>
      <c r="L138" s="38"/>
      <c r="M138" s="58" t="str">
        <f t="shared" si="11"/>
        <v/>
      </c>
      <c r="N138" s="203" t="str">
        <f t="shared" si="12"/>
        <v/>
      </c>
      <c r="O138" s="205" t="str">
        <f t="shared" si="13"/>
        <v/>
      </c>
      <c r="P138" s="288" t="str">
        <f t="shared" si="14"/>
        <v/>
      </c>
      <c r="Q138" s="225" t="str">
        <f t="shared" si="15"/>
        <v/>
      </c>
      <c r="R138" s="289"/>
      <c r="S138" s="66"/>
    </row>
    <row r="139" spans="1:19" ht="20.100000000000001" customHeight="1" x14ac:dyDescent="0.25">
      <c r="A139" s="191">
        <v>133</v>
      </c>
      <c r="B139" s="286" t="str">
        <f>IF('Frais de salaires'!B138="","",'Frais de salaires'!B138)</f>
        <v/>
      </c>
      <c r="C139" s="286" t="str">
        <f>IF('Frais de salaires'!C138="","",'Frais de salaires'!C138)</f>
        <v/>
      </c>
      <c r="D139" s="286" t="str">
        <f>IF('Frais de salaires'!D138="","",'Frais de salaires'!D138)</f>
        <v/>
      </c>
      <c r="E139" s="286" t="str">
        <f>IF('Frais de salaires'!E138="","",'Frais de salaires'!E138)</f>
        <v/>
      </c>
      <c r="F139" s="286" t="str">
        <f>IF('Frais de salaires'!F138="","",'Frais de salaires'!F138)</f>
        <v/>
      </c>
      <c r="G139" s="287" t="str">
        <f>IF('Frais de salaires'!G138="","",'Frais de salaires'!G138)</f>
        <v/>
      </c>
      <c r="H139" s="287" t="str">
        <f>IF('Frais de salaires'!H138="","",'Frais de salaires'!H138)</f>
        <v/>
      </c>
      <c r="I139" s="286" t="str">
        <f>IF('Frais de salaires'!I138="","",'Frais de salaires'!I138)</f>
        <v/>
      </c>
      <c r="J139" s="63"/>
      <c r="K139" s="38"/>
      <c r="L139" s="38"/>
      <c r="M139" s="58" t="str">
        <f t="shared" si="11"/>
        <v/>
      </c>
      <c r="N139" s="203" t="str">
        <f t="shared" si="12"/>
        <v/>
      </c>
      <c r="O139" s="205" t="str">
        <f t="shared" si="13"/>
        <v/>
      </c>
      <c r="P139" s="288" t="str">
        <f t="shared" si="14"/>
        <v/>
      </c>
      <c r="Q139" s="225" t="str">
        <f t="shared" si="15"/>
        <v/>
      </c>
      <c r="R139" s="289"/>
      <c r="S139" s="66"/>
    </row>
    <row r="140" spans="1:19" ht="20.100000000000001" customHeight="1" x14ac:dyDescent="0.25">
      <c r="A140" s="191">
        <v>134</v>
      </c>
      <c r="B140" s="286" t="str">
        <f>IF('Frais de salaires'!B139="","",'Frais de salaires'!B139)</f>
        <v/>
      </c>
      <c r="C140" s="286" t="str">
        <f>IF('Frais de salaires'!C139="","",'Frais de salaires'!C139)</f>
        <v/>
      </c>
      <c r="D140" s="286" t="str">
        <f>IF('Frais de salaires'!D139="","",'Frais de salaires'!D139)</f>
        <v/>
      </c>
      <c r="E140" s="286" t="str">
        <f>IF('Frais de salaires'!E139="","",'Frais de salaires'!E139)</f>
        <v/>
      </c>
      <c r="F140" s="286" t="str">
        <f>IF('Frais de salaires'!F139="","",'Frais de salaires'!F139)</f>
        <v/>
      </c>
      <c r="G140" s="287" t="str">
        <f>IF('Frais de salaires'!G139="","",'Frais de salaires'!G139)</f>
        <v/>
      </c>
      <c r="H140" s="287" t="str">
        <f>IF('Frais de salaires'!H139="","",'Frais de salaires'!H139)</f>
        <v/>
      </c>
      <c r="I140" s="286" t="str">
        <f>IF('Frais de salaires'!I139="","",'Frais de salaires'!I139)</f>
        <v/>
      </c>
      <c r="J140" s="63"/>
      <c r="K140" s="38"/>
      <c r="L140" s="38"/>
      <c r="M140" s="58" t="str">
        <f t="shared" si="11"/>
        <v/>
      </c>
      <c r="N140" s="203" t="str">
        <f t="shared" si="12"/>
        <v/>
      </c>
      <c r="O140" s="205" t="str">
        <f t="shared" si="13"/>
        <v/>
      </c>
      <c r="P140" s="288" t="str">
        <f t="shared" si="14"/>
        <v/>
      </c>
      <c r="Q140" s="225" t="str">
        <f t="shared" si="15"/>
        <v/>
      </c>
      <c r="R140" s="289"/>
      <c r="S140" s="66"/>
    </row>
    <row r="141" spans="1:19" ht="20.100000000000001" customHeight="1" x14ac:dyDescent="0.25">
      <c r="A141" s="191">
        <v>135</v>
      </c>
      <c r="B141" s="286" t="str">
        <f>IF('Frais de salaires'!B140="","",'Frais de salaires'!B140)</f>
        <v/>
      </c>
      <c r="C141" s="286" t="str">
        <f>IF('Frais de salaires'!C140="","",'Frais de salaires'!C140)</f>
        <v/>
      </c>
      <c r="D141" s="286" t="str">
        <f>IF('Frais de salaires'!D140="","",'Frais de salaires'!D140)</f>
        <v/>
      </c>
      <c r="E141" s="286" t="str">
        <f>IF('Frais de salaires'!E140="","",'Frais de salaires'!E140)</f>
        <v/>
      </c>
      <c r="F141" s="286" t="str">
        <f>IF('Frais de salaires'!F140="","",'Frais de salaires'!F140)</f>
        <v/>
      </c>
      <c r="G141" s="287" t="str">
        <f>IF('Frais de salaires'!G140="","",'Frais de salaires'!G140)</f>
        <v/>
      </c>
      <c r="H141" s="287" t="str">
        <f>IF('Frais de salaires'!H140="","",'Frais de salaires'!H140)</f>
        <v/>
      </c>
      <c r="I141" s="286" t="str">
        <f>IF('Frais de salaires'!I140="","",'Frais de salaires'!I140)</f>
        <v/>
      </c>
      <c r="J141" s="63"/>
      <c r="K141" s="38"/>
      <c r="L141" s="38"/>
      <c r="M141" s="58" t="str">
        <f t="shared" si="11"/>
        <v/>
      </c>
      <c r="N141" s="203" t="str">
        <f t="shared" si="12"/>
        <v/>
      </c>
      <c r="O141" s="205" t="str">
        <f t="shared" si="13"/>
        <v/>
      </c>
      <c r="P141" s="288" t="str">
        <f t="shared" si="14"/>
        <v/>
      </c>
      <c r="Q141" s="225" t="str">
        <f t="shared" si="15"/>
        <v/>
      </c>
      <c r="R141" s="289"/>
      <c r="S141" s="66"/>
    </row>
    <row r="142" spans="1:19" ht="20.100000000000001" customHeight="1" x14ac:dyDescent="0.25">
      <c r="A142" s="191">
        <v>136</v>
      </c>
      <c r="B142" s="286" t="str">
        <f>IF('Frais de salaires'!B141="","",'Frais de salaires'!B141)</f>
        <v/>
      </c>
      <c r="C142" s="286" t="str">
        <f>IF('Frais de salaires'!C141="","",'Frais de salaires'!C141)</f>
        <v/>
      </c>
      <c r="D142" s="286" t="str">
        <f>IF('Frais de salaires'!D141="","",'Frais de salaires'!D141)</f>
        <v/>
      </c>
      <c r="E142" s="286" t="str">
        <f>IF('Frais de salaires'!E141="","",'Frais de salaires'!E141)</f>
        <v/>
      </c>
      <c r="F142" s="286" t="str">
        <f>IF('Frais de salaires'!F141="","",'Frais de salaires'!F141)</f>
        <v/>
      </c>
      <c r="G142" s="287" t="str">
        <f>IF('Frais de salaires'!G141="","",'Frais de salaires'!G141)</f>
        <v/>
      </c>
      <c r="H142" s="287" t="str">
        <f>IF('Frais de salaires'!H141="","",'Frais de salaires'!H141)</f>
        <v/>
      </c>
      <c r="I142" s="286" t="str">
        <f>IF('Frais de salaires'!I141="","",'Frais de salaires'!I141)</f>
        <v/>
      </c>
      <c r="J142" s="63"/>
      <c r="K142" s="38"/>
      <c r="L142" s="38"/>
      <c r="M142" s="58" t="str">
        <f t="shared" si="11"/>
        <v/>
      </c>
      <c r="N142" s="203" t="str">
        <f t="shared" si="12"/>
        <v/>
      </c>
      <c r="O142" s="205" t="str">
        <f t="shared" si="13"/>
        <v/>
      </c>
      <c r="P142" s="288" t="str">
        <f t="shared" si="14"/>
        <v/>
      </c>
      <c r="Q142" s="225" t="str">
        <f t="shared" si="15"/>
        <v/>
      </c>
      <c r="R142" s="289"/>
      <c r="S142" s="66"/>
    </row>
    <row r="143" spans="1:19" ht="20.100000000000001" customHeight="1" x14ac:dyDescent="0.25">
      <c r="A143" s="191">
        <v>137</v>
      </c>
      <c r="B143" s="286" t="str">
        <f>IF('Frais de salaires'!B142="","",'Frais de salaires'!B142)</f>
        <v/>
      </c>
      <c r="C143" s="286" t="str">
        <f>IF('Frais de salaires'!C142="","",'Frais de salaires'!C142)</f>
        <v/>
      </c>
      <c r="D143" s="286" t="str">
        <f>IF('Frais de salaires'!D142="","",'Frais de salaires'!D142)</f>
        <v/>
      </c>
      <c r="E143" s="286" t="str">
        <f>IF('Frais de salaires'!E142="","",'Frais de salaires'!E142)</f>
        <v/>
      </c>
      <c r="F143" s="286" t="str">
        <f>IF('Frais de salaires'!F142="","",'Frais de salaires'!F142)</f>
        <v/>
      </c>
      <c r="G143" s="287" t="str">
        <f>IF('Frais de salaires'!G142="","",'Frais de salaires'!G142)</f>
        <v/>
      </c>
      <c r="H143" s="287" t="str">
        <f>IF('Frais de salaires'!H142="","",'Frais de salaires'!H142)</f>
        <v/>
      </c>
      <c r="I143" s="286" t="str">
        <f>IF('Frais de salaires'!I142="","",'Frais de salaires'!I142)</f>
        <v/>
      </c>
      <c r="J143" s="63"/>
      <c r="K143" s="38"/>
      <c r="L143" s="38"/>
      <c r="M143" s="58" t="str">
        <f t="shared" si="11"/>
        <v/>
      </c>
      <c r="N143" s="203" t="str">
        <f t="shared" si="12"/>
        <v/>
      </c>
      <c r="O143" s="205" t="str">
        <f t="shared" si="13"/>
        <v/>
      </c>
      <c r="P143" s="288" t="str">
        <f t="shared" si="14"/>
        <v/>
      </c>
      <c r="Q143" s="225" t="str">
        <f t="shared" si="15"/>
        <v/>
      </c>
      <c r="R143" s="289"/>
      <c r="S143" s="66"/>
    </row>
    <row r="144" spans="1:19" ht="20.100000000000001" customHeight="1" x14ac:dyDescent="0.25">
      <c r="A144" s="191">
        <v>138</v>
      </c>
      <c r="B144" s="286" t="str">
        <f>IF('Frais de salaires'!B143="","",'Frais de salaires'!B143)</f>
        <v/>
      </c>
      <c r="C144" s="286" t="str">
        <f>IF('Frais de salaires'!C143="","",'Frais de salaires'!C143)</f>
        <v/>
      </c>
      <c r="D144" s="286" t="str">
        <f>IF('Frais de salaires'!D143="","",'Frais de salaires'!D143)</f>
        <v/>
      </c>
      <c r="E144" s="286" t="str">
        <f>IF('Frais de salaires'!E143="","",'Frais de salaires'!E143)</f>
        <v/>
      </c>
      <c r="F144" s="286" t="str">
        <f>IF('Frais de salaires'!F143="","",'Frais de salaires'!F143)</f>
        <v/>
      </c>
      <c r="G144" s="287" t="str">
        <f>IF('Frais de salaires'!G143="","",'Frais de salaires'!G143)</f>
        <v/>
      </c>
      <c r="H144" s="287" t="str">
        <f>IF('Frais de salaires'!H143="","",'Frais de salaires'!H143)</f>
        <v/>
      </c>
      <c r="I144" s="286" t="str">
        <f>IF('Frais de salaires'!I143="","",'Frais de salaires'!I143)</f>
        <v/>
      </c>
      <c r="J144" s="63"/>
      <c r="K144" s="38"/>
      <c r="L144" s="38"/>
      <c r="M144" s="58" t="str">
        <f t="shared" si="11"/>
        <v/>
      </c>
      <c r="N144" s="203" t="str">
        <f t="shared" si="12"/>
        <v/>
      </c>
      <c r="O144" s="205" t="str">
        <f t="shared" si="13"/>
        <v/>
      </c>
      <c r="P144" s="288" t="str">
        <f t="shared" si="14"/>
        <v/>
      </c>
      <c r="Q144" s="225" t="str">
        <f t="shared" si="15"/>
        <v/>
      </c>
      <c r="R144" s="289"/>
      <c r="S144" s="66"/>
    </row>
    <row r="145" spans="1:19" ht="20.100000000000001" customHeight="1" x14ac:dyDescent="0.25">
      <c r="A145" s="191">
        <v>139</v>
      </c>
      <c r="B145" s="286" t="str">
        <f>IF('Frais de salaires'!B144="","",'Frais de salaires'!B144)</f>
        <v/>
      </c>
      <c r="C145" s="286" t="str">
        <f>IF('Frais de salaires'!C144="","",'Frais de salaires'!C144)</f>
        <v/>
      </c>
      <c r="D145" s="286" t="str">
        <f>IF('Frais de salaires'!D144="","",'Frais de salaires'!D144)</f>
        <v/>
      </c>
      <c r="E145" s="286" t="str">
        <f>IF('Frais de salaires'!E144="","",'Frais de salaires'!E144)</f>
        <v/>
      </c>
      <c r="F145" s="286" t="str">
        <f>IF('Frais de salaires'!F144="","",'Frais de salaires'!F144)</f>
        <v/>
      </c>
      <c r="G145" s="287" t="str">
        <f>IF('Frais de salaires'!G144="","",'Frais de salaires'!G144)</f>
        <v/>
      </c>
      <c r="H145" s="287" t="str">
        <f>IF('Frais de salaires'!H144="","",'Frais de salaires'!H144)</f>
        <v/>
      </c>
      <c r="I145" s="286" t="str">
        <f>IF('Frais de salaires'!I144="","",'Frais de salaires'!I144)</f>
        <v/>
      </c>
      <c r="J145" s="63"/>
      <c r="K145" s="38"/>
      <c r="L145" s="38"/>
      <c r="M145" s="58" t="str">
        <f t="shared" si="11"/>
        <v/>
      </c>
      <c r="N145" s="203" t="str">
        <f t="shared" si="12"/>
        <v/>
      </c>
      <c r="O145" s="205" t="str">
        <f t="shared" si="13"/>
        <v/>
      </c>
      <c r="P145" s="288" t="str">
        <f t="shared" si="14"/>
        <v/>
      </c>
      <c r="Q145" s="225" t="str">
        <f t="shared" si="15"/>
        <v/>
      </c>
      <c r="R145" s="289"/>
      <c r="S145" s="66"/>
    </row>
    <row r="146" spans="1:19" ht="20.100000000000001" customHeight="1" x14ac:dyDescent="0.25">
      <c r="A146" s="191">
        <v>140</v>
      </c>
      <c r="B146" s="286" t="str">
        <f>IF('Frais de salaires'!B145="","",'Frais de salaires'!B145)</f>
        <v/>
      </c>
      <c r="C146" s="286" t="str">
        <f>IF('Frais de salaires'!C145="","",'Frais de salaires'!C145)</f>
        <v/>
      </c>
      <c r="D146" s="286" t="str">
        <f>IF('Frais de salaires'!D145="","",'Frais de salaires'!D145)</f>
        <v/>
      </c>
      <c r="E146" s="286" t="str">
        <f>IF('Frais de salaires'!E145="","",'Frais de salaires'!E145)</f>
        <v/>
      </c>
      <c r="F146" s="286" t="str">
        <f>IF('Frais de salaires'!F145="","",'Frais de salaires'!F145)</f>
        <v/>
      </c>
      <c r="G146" s="287" t="str">
        <f>IF('Frais de salaires'!G145="","",'Frais de salaires'!G145)</f>
        <v/>
      </c>
      <c r="H146" s="287" t="str">
        <f>IF('Frais de salaires'!H145="","",'Frais de salaires'!H145)</f>
        <v/>
      </c>
      <c r="I146" s="286" t="str">
        <f>IF('Frais de salaires'!I145="","",'Frais de salaires'!I145)</f>
        <v/>
      </c>
      <c r="J146" s="63"/>
      <c r="K146" s="38"/>
      <c r="L146" s="38"/>
      <c r="M146" s="58" t="str">
        <f t="shared" si="11"/>
        <v/>
      </c>
      <c r="N146" s="203" t="str">
        <f t="shared" si="12"/>
        <v/>
      </c>
      <c r="O146" s="205" t="str">
        <f t="shared" si="13"/>
        <v/>
      </c>
      <c r="P146" s="288" t="str">
        <f t="shared" si="14"/>
        <v/>
      </c>
      <c r="Q146" s="225" t="str">
        <f t="shared" si="15"/>
        <v/>
      </c>
      <c r="R146" s="289"/>
      <c r="S146" s="66"/>
    </row>
    <row r="147" spans="1:19" ht="20.100000000000001" customHeight="1" x14ac:dyDescent="0.25">
      <c r="A147" s="191">
        <v>141</v>
      </c>
      <c r="B147" s="286" t="str">
        <f>IF('Frais de salaires'!B146="","",'Frais de salaires'!B146)</f>
        <v/>
      </c>
      <c r="C147" s="286" t="str">
        <f>IF('Frais de salaires'!C146="","",'Frais de salaires'!C146)</f>
        <v/>
      </c>
      <c r="D147" s="286" t="str">
        <f>IF('Frais de salaires'!D146="","",'Frais de salaires'!D146)</f>
        <v/>
      </c>
      <c r="E147" s="286" t="str">
        <f>IF('Frais de salaires'!E146="","",'Frais de salaires'!E146)</f>
        <v/>
      </c>
      <c r="F147" s="286" t="str">
        <f>IF('Frais de salaires'!F146="","",'Frais de salaires'!F146)</f>
        <v/>
      </c>
      <c r="G147" s="287" t="str">
        <f>IF('Frais de salaires'!G146="","",'Frais de salaires'!G146)</f>
        <v/>
      </c>
      <c r="H147" s="287" t="str">
        <f>IF('Frais de salaires'!H146="","",'Frais de salaires'!H146)</f>
        <v/>
      </c>
      <c r="I147" s="286" t="str">
        <f>IF('Frais de salaires'!I146="","",'Frais de salaires'!I146)</f>
        <v/>
      </c>
      <c r="J147" s="63"/>
      <c r="K147" s="38"/>
      <c r="L147" s="38"/>
      <c r="M147" s="58" t="str">
        <f t="shared" si="11"/>
        <v/>
      </c>
      <c r="N147" s="203" t="str">
        <f t="shared" si="12"/>
        <v/>
      </c>
      <c r="O147" s="205" t="str">
        <f t="shared" si="13"/>
        <v/>
      </c>
      <c r="P147" s="288" t="str">
        <f t="shared" si="14"/>
        <v/>
      </c>
      <c r="Q147" s="225" t="str">
        <f t="shared" si="15"/>
        <v/>
      </c>
      <c r="R147" s="289"/>
      <c r="S147" s="66"/>
    </row>
    <row r="148" spans="1:19" ht="20.100000000000001" customHeight="1" x14ac:dyDescent="0.25">
      <c r="A148" s="191">
        <v>142</v>
      </c>
      <c r="B148" s="286" t="str">
        <f>IF('Frais de salaires'!B147="","",'Frais de salaires'!B147)</f>
        <v/>
      </c>
      <c r="C148" s="286" t="str">
        <f>IF('Frais de salaires'!C147="","",'Frais de salaires'!C147)</f>
        <v/>
      </c>
      <c r="D148" s="286" t="str">
        <f>IF('Frais de salaires'!D147="","",'Frais de salaires'!D147)</f>
        <v/>
      </c>
      <c r="E148" s="286" t="str">
        <f>IF('Frais de salaires'!E147="","",'Frais de salaires'!E147)</f>
        <v/>
      </c>
      <c r="F148" s="286" t="str">
        <f>IF('Frais de salaires'!F147="","",'Frais de salaires'!F147)</f>
        <v/>
      </c>
      <c r="G148" s="287" t="str">
        <f>IF('Frais de salaires'!G147="","",'Frais de salaires'!G147)</f>
        <v/>
      </c>
      <c r="H148" s="287" t="str">
        <f>IF('Frais de salaires'!H147="","",'Frais de salaires'!H147)</f>
        <v/>
      </c>
      <c r="I148" s="286" t="str">
        <f>IF('Frais de salaires'!I147="","",'Frais de salaires'!I147)</f>
        <v/>
      </c>
      <c r="J148" s="63"/>
      <c r="K148" s="38"/>
      <c r="L148" s="38"/>
      <c r="M148" s="58" t="str">
        <f t="shared" si="11"/>
        <v/>
      </c>
      <c r="N148" s="203" t="str">
        <f t="shared" si="12"/>
        <v/>
      </c>
      <c r="O148" s="205" t="str">
        <f t="shared" si="13"/>
        <v/>
      </c>
      <c r="P148" s="288" t="str">
        <f t="shared" si="14"/>
        <v/>
      </c>
      <c r="Q148" s="225" t="str">
        <f t="shared" si="15"/>
        <v/>
      </c>
      <c r="R148" s="289"/>
      <c r="S148" s="66"/>
    </row>
    <row r="149" spans="1:19" ht="20.100000000000001" customHeight="1" x14ac:dyDescent="0.25">
      <c r="A149" s="191">
        <v>143</v>
      </c>
      <c r="B149" s="286" t="str">
        <f>IF('Frais de salaires'!B148="","",'Frais de salaires'!B148)</f>
        <v/>
      </c>
      <c r="C149" s="286" t="str">
        <f>IF('Frais de salaires'!C148="","",'Frais de salaires'!C148)</f>
        <v/>
      </c>
      <c r="D149" s="286" t="str">
        <f>IF('Frais de salaires'!D148="","",'Frais de salaires'!D148)</f>
        <v/>
      </c>
      <c r="E149" s="286" t="str">
        <f>IF('Frais de salaires'!E148="","",'Frais de salaires'!E148)</f>
        <v/>
      </c>
      <c r="F149" s="286" t="str">
        <f>IF('Frais de salaires'!F148="","",'Frais de salaires'!F148)</f>
        <v/>
      </c>
      <c r="G149" s="287" t="str">
        <f>IF('Frais de salaires'!G148="","",'Frais de salaires'!G148)</f>
        <v/>
      </c>
      <c r="H149" s="287" t="str">
        <f>IF('Frais de salaires'!H148="","",'Frais de salaires'!H148)</f>
        <v/>
      </c>
      <c r="I149" s="286" t="str">
        <f>IF('Frais de salaires'!I148="","",'Frais de salaires'!I148)</f>
        <v/>
      </c>
      <c r="J149" s="63"/>
      <c r="K149" s="38"/>
      <c r="L149" s="38"/>
      <c r="M149" s="58" t="str">
        <f t="shared" si="11"/>
        <v/>
      </c>
      <c r="N149" s="203" t="str">
        <f t="shared" si="12"/>
        <v/>
      </c>
      <c r="O149" s="205" t="str">
        <f t="shared" si="13"/>
        <v/>
      </c>
      <c r="P149" s="288" t="str">
        <f t="shared" si="14"/>
        <v/>
      </c>
      <c r="Q149" s="225" t="str">
        <f t="shared" si="15"/>
        <v/>
      </c>
      <c r="R149" s="289"/>
      <c r="S149" s="66"/>
    </row>
    <row r="150" spans="1:19" ht="20.100000000000001" customHeight="1" x14ac:dyDescent="0.25">
      <c r="A150" s="191">
        <v>144</v>
      </c>
      <c r="B150" s="286" t="str">
        <f>IF('Frais de salaires'!B149="","",'Frais de salaires'!B149)</f>
        <v/>
      </c>
      <c r="C150" s="286" t="str">
        <f>IF('Frais de salaires'!C149="","",'Frais de salaires'!C149)</f>
        <v/>
      </c>
      <c r="D150" s="286" t="str">
        <f>IF('Frais de salaires'!D149="","",'Frais de salaires'!D149)</f>
        <v/>
      </c>
      <c r="E150" s="286" t="str">
        <f>IF('Frais de salaires'!E149="","",'Frais de salaires'!E149)</f>
        <v/>
      </c>
      <c r="F150" s="286" t="str">
        <f>IF('Frais de salaires'!F149="","",'Frais de salaires'!F149)</f>
        <v/>
      </c>
      <c r="G150" s="287" t="str">
        <f>IF('Frais de salaires'!G149="","",'Frais de salaires'!G149)</f>
        <v/>
      </c>
      <c r="H150" s="287" t="str">
        <f>IF('Frais de salaires'!H149="","",'Frais de salaires'!H149)</f>
        <v/>
      </c>
      <c r="I150" s="286" t="str">
        <f>IF('Frais de salaires'!I149="","",'Frais de salaires'!I149)</f>
        <v/>
      </c>
      <c r="J150" s="63"/>
      <c r="K150" s="38"/>
      <c r="L150" s="38"/>
      <c r="M150" s="58" t="str">
        <f t="shared" si="11"/>
        <v/>
      </c>
      <c r="N150" s="203" t="str">
        <f t="shared" si="12"/>
        <v/>
      </c>
      <c r="O150" s="205" t="str">
        <f t="shared" si="13"/>
        <v/>
      </c>
      <c r="P150" s="288" t="str">
        <f t="shared" si="14"/>
        <v/>
      </c>
      <c r="Q150" s="225" t="str">
        <f t="shared" si="15"/>
        <v/>
      </c>
      <c r="R150" s="289"/>
      <c r="S150" s="66"/>
    </row>
    <row r="151" spans="1:19" ht="20.100000000000001" customHeight="1" x14ac:dyDescent="0.25">
      <c r="A151" s="191">
        <v>145</v>
      </c>
      <c r="B151" s="286" t="str">
        <f>IF('Frais de salaires'!B150="","",'Frais de salaires'!B150)</f>
        <v/>
      </c>
      <c r="C151" s="286" t="str">
        <f>IF('Frais de salaires'!C150="","",'Frais de salaires'!C150)</f>
        <v/>
      </c>
      <c r="D151" s="286" t="str">
        <f>IF('Frais de salaires'!D150="","",'Frais de salaires'!D150)</f>
        <v/>
      </c>
      <c r="E151" s="286" t="str">
        <f>IF('Frais de salaires'!E150="","",'Frais de salaires'!E150)</f>
        <v/>
      </c>
      <c r="F151" s="286" t="str">
        <f>IF('Frais de salaires'!F150="","",'Frais de salaires'!F150)</f>
        <v/>
      </c>
      <c r="G151" s="287" t="str">
        <f>IF('Frais de salaires'!G150="","",'Frais de salaires'!G150)</f>
        <v/>
      </c>
      <c r="H151" s="287" t="str">
        <f>IF('Frais de salaires'!H150="","",'Frais de salaires'!H150)</f>
        <v/>
      </c>
      <c r="I151" s="286" t="str">
        <f>IF('Frais de salaires'!I150="","",'Frais de salaires'!I150)</f>
        <v/>
      </c>
      <c r="J151" s="63"/>
      <c r="K151" s="38"/>
      <c r="L151" s="38"/>
      <c r="M151" s="58" t="str">
        <f t="shared" si="11"/>
        <v/>
      </c>
      <c r="N151" s="203" t="str">
        <f t="shared" si="12"/>
        <v/>
      </c>
      <c r="O151" s="205" t="str">
        <f t="shared" si="13"/>
        <v/>
      </c>
      <c r="P151" s="288" t="str">
        <f t="shared" si="14"/>
        <v/>
      </c>
      <c r="Q151" s="225" t="str">
        <f t="shared" si="15"/>
        <v/>
      </c>
      <c r="R151" s="289"/>
      <c r="S151" s="66"/>
    </row>
    <row r="152" spans="1:19" ht="20.100000000000001" customHeight="1" x14ac:dyDescent="0.25">
      <c r="A152" s="191">
        <v>146</v>
      </c>
      <c r="B152" s="286" t="str">
        <f>IF('Frais de salaires'!B151="","",'Frais de salaires'!B151)</f>
        <v/>
      </c>
      <c r="C152" s="286" t="str">
        <f>IF('Frais de salaires'!C151="","",'Frais de salaires'!C151)</f>
        <v/>
      </c>
      <c r="D152" s="286" t="str">
        <f>IF('Frais de salaires'!D151="","",'Frais de salaires'!D151)</f>
        <v/>
      </c>
      <c r="E152" s="286" t="str">
        <f>IF('Frais de salaires'!E151="","",'Frais de salaires'!E151)</f>
        <v/>
      </c>
      <c r="F152" s="286" t="str">
        <f>IF('Frais de salaires'!F151="","",'Frais de salaires'!F151)</f>
        <v/>
      </c>
      <c r="G152" s="287" t="str">
        <f>IF('Frais de salaires'!G151="","",'Frais de salaires'!G151)</f>
        <v/>
      </c>
      <c r="H152" s="287" t="str">
        <f>IF('Frais de salaires'!H151="","",'Frais de salaires'!H151)</f>
        <v/>
      </c>
      <c r="I152" s="286" t="str">
        <f>IF('Frais de salaires'!I151="","",'Frais de salaires'!I151)</f>
        <v/>
      </c>
      <c r="J152" s="63"/>
      <c r="K152" s="38"/>
      <c r="L152" s="38"/>
      <c r="M152" s="58" t="str">
        <f t="shared" si="11"/>
        <v/>
      </c>
      <c r="N152" s="203" t="str">
        <f t="shared" si="12"/>
        <v/>
      </c>
      <c r="O152" s="205" t="str">
        <f t="shared" si="13"/>
        <v/>
      </c>
      <c r="P152" s="288" t="str">
        <f t="shared" si="14"/>
        <v/>
      </c>
      <c r="Q152" s="225" t="str">
        <f t="shared" si="15"/>
        <v/>
      </c>
      <c r="R152" s="289"/>
      <c r="S152" s="66"/>
    </row>
    <row r="153" spans="1:19" ht="20.100000000000001" customHeight="1" x14ac:dyDescent="0.25">
      <c r="A153" s="191">
        <v>147</v>
      </c>
      <c r="B153" s="286" t="str">
        <f>IF('Frais de salaires'!B152="","",'Frais de salaires'!B152)</f>
        <v/>
      </c>
      <c r="C153" s="286" t="str">
        <f>IF('Frais de salaires'!C152="","",'Frais de salaires'!C152)</f>
        <v/>
      </c>
      <c r="D153" s="286" t="str">
        <f>IF('Frais de salaires'!D152="","",'Frais de salaires'!D152)</f>
        <v/>
      </c>
      <c r="E153" s="286" t="str">
        <f>IF('Frais de salaires'!E152="","",'Frais de salaires'!E152)</f>
        <v/>
      </c>
      <c r="F153" s="286" t="str">
        <f>IF('Frais de salaires'!F152="","",'Frais de salaires'!F152)</f>
        <v/>
      </c>
      <c r="G153" s="287" t="str">
        <f>IF('Frais de salaires'!G152="","",'Frais de salaires'!G152)</f>
        <v/>
      </c>
      <c r="H153" s="287" t="str">
        <f>IF('Frais de salaires'!H152="","",'Frais de salaires'!H152)</f>
        <v/>
      </c>
      <c r="I153" s="286" t="str">
        <f>IF('Frais de salaires'!I152="","",'Frais de salaires'!I152)</f>
        <v/>
      </c>
      <c r="J153" s="63"/>
      <c r="K153" s="38"/>
      <c r="L153" s="38"/>
      <c r="M153" s="58" t="str">
        <f t="shared" si="11"/>
        <v/>
      </c>
      <c r="N153" s="203" t="str">
        <f t="shared" si="12"/>
        <v/>
      </c>
      <c r="O153" s="205" t="str">
        <f t="shared" si="13"/>
        <v/>
      </c>
      <c r="P153" s="288" t="str">
        <f t="shared" si="14"/>
        <v/>
      </c>
      <c r="Q153" s="225" t="str">
        <f t="shared" si="15"/>
        <v/>
      </c>
      <c r="R153" s="289"/>
      <c r="S153" s="66"/>
    </row>
    <row r="154" spans="1:19" ht="20.100000000000001" customHeight="1" x14ac:dyDescent="0.25">
      <c r="A154" s="191">
        <v>148</v>
      </c>
      <c r="B154" s="286" t="str">
        <f>IF('Frais de salaires'!B153="","",'Frais de salaires'!B153)</f>
        <v/>
      </c>
      <c r="C154" s="286" t="str">
        <f>IF('Frais de salaires'!C153="","",'Frais de salaires'!C153)</f>
        <v/>
      </c>
      <c r="D154" s="286" t="str">
        <f>IF('Frais de salaires'!D153="","",'Frais de salaires'!D153)</f>
        <v/>
      </c>
      <c r="E154" s="286" t="str">
        <f>IF('Frais de salaires'!E153="","",'Frais de salaires'!E153)</f>
        <v/>
      </c>
      <c r="F154" s="286" t="str">
        <f>IF('Frais de salaires'!F153="","",'Frais de salaires'!F153)</f>
        <v/>
      </c>
      <c r="G154" s="287" t="str">
        <f>IF('Frais de salaires'!G153="","",'Frais de salaires'!G153)</f>
        <v/>
      </c>
      <c r="H154" s="287" t="str">
        <f>IF('Frais de salaires'!H153="","",'Frais de salaires'!H153)</f>
        <v/>
      </c>
      <c r="I154" s="286" t="str">
        <f>IF('Frais de salaires'!I153="","",'Frais de salaires'!I153)</f>
        <v/>
      </c>
      <c r="J154" s="63"/>
      <c r="K154" s="38"/>
      <c r="L154" s="38"/>
      <c r="M154" s="58" t="str">
        <f t="shared" si="11"/>
        <v/>
      </c>
      <c r="N154" s="203" t="str">
        <f t="shared" si="12"/>
        <v/>
      </c>
      <c r="O154" s="205" t="str">
        <f t="shared" si="13"/>
        <v/>
      </c>
      <c r="P154" s="288" t="str">
        <f t="shared" si="14"/>
        <v/>
      </c>
      <c r="Q154" s="225" t="str">
        <f t="shared" si="15"/>
        <v/>
      </c>
      <c r="R154" s="289"/>
      <c r="S154" s="66"/>
    </row>
    <row r="155" spans="1:19" ht="20.100000000000001" customHeight="1" x14ac:dyDescent="0.25">
      <c r="A155" s="191">
        <v>149</v>
      </c>
      <c r="B155" s="286" t="str">
        <f>IF('Frais de salaires'!B154="","",'Frais de salaires'!B154)</f>
        <v/>
      </c>
      <c r="C155" s="286" t="str">
        <f>IF('Frais de salaires'!C154="","",'Frais de salaires'!C154)</f>
        <v/>
      </c>
      <c r="D155" s="286" t="str">
        <f>IF('Frais de salaires'!D154="","",'Frais de salaires'!D154)</f>
        <v/>
      </c>
      <c r="E155" s="286" t="str">
        <f>IF('Frais de salaires'!E154="","",'Frais de salaires'!E154)</f>
        <v/>
      </c>
      <c r="F155" s="286" t="str">
        <f>IF('Frais de salaires'!F154="","",'Frais de salaires'!F154)</f>
        <v/>
      </c>
      <c r="G155" s="287" t="str">
        <f>IF('Frais de salaires'!G154="","",'Frais de salaires'!G154)</f>
        <v/>
      </c>
      <c r="H155" s="287" t="str">
        <f>IF('Frais de salaires'!H154="","",'Frais de salaires'!H154)</f>
        <v/>
      </c>
      <c r="I155" s="286" t="str">
        <f>IF('Frais de salaires'!I154="","",'Frais de salaires'!I154)</f>
        <v/>
      </c>
      <c r="J155" s="63"/>
      <c r="K155" s="38"/>
      <c r="L155" s="38"/>
      <c r="M155" s="58" t="str">
        <f t="shared" si="11"/>
        <v/>
      </c>
      <c r="N155" s="203" t="str">
        <f t="shared" si="12"/>
        <v/>
      </c>
      <c r="O155" s="205" t="str">
        <f t="shared" si="13"/>
        <v/>
      </c>
      <c r="P155" s="288" t="str">
        <f t="shared" si="14"/>
        <v/>
      </c>
      <c r="Q155" s="225" t="str">
        <f t="shared" si="15"/>
        <v/>
      </c>
      <c r="R155" s="289"/>
      <c r="S155" s="66"/>
    </row>
    <row r="156" spans="1:19" ht="20.100000000000001" customHeight="1" x14ac:dyDescent="0.25">
      <c r="A156" s="191">
        <v>150</v>
      </c>
      <c r="B156" s="286" t="str">
        <f>IF('Frais de salaires'!B155="","",'Frais de salaires'!B155)</f>
        <v/>
      </c>
      <c r="C156" s="286" t="str">
        <f>IF('Frais de salaires'!C155="","",'Frais de salaires'!C155)</f>
        <v/>
      </c>
      <c r="D156" s="286" t="str">
        <f>IF('Frais de salaires'!D155="","",'Frais de salaires'!D155)</f>
        <v/>
      </c>
      <c r="E156" s="286" t="str">
        <f>IF('Frais de salaires'!E155="","",'Frais de salaires'!E155)</f>
        <v/>
      </c>
      <c r="F156" s="286" t="str">
        <f>IF('Frais de salaires'!F155="","",'Frais de salaires'!F155)</f>
        <v/>
      </c>
      <c r="G156" s="287" t="str">
        <f>IF('Frais de salaires'!G155="","",'Frais de salaires'!G155)</f>
        <v/>
      </c>
      <c r="H156" s="287" t="str">
        <f>IF('Frais de salaires'!H155="","",'Frais de salaires'!H155)</f>
        <v/>
      </c>
      <c r="I156" s="286" t="str">
        <f>IF('Frais de salaires'!I155="","",'Frais de salaires'!I155)</f>
        <v/>
      </c>
      <c r="J156" s="63"/>
      <c r="K156" s="38"/>
      <c r="L156" s="38"/>
      <c r="M156" s="58" t="str">
        <f t="shared" si="11"/>
        <v/>
      </c>
      <c r="N156" s="203" t="str">
        <f t="shared" si="12"/>
        <v/>
      </c>
      <c r="O156" s="205" t="str">
        <f t="shared" si="13"/>
        <v/>
      </c>
      <c r="P156" s="288" t="str">
        <f t="shared" si="14"/>
        <v/>
      </c>
      <c r="Q156" s="225" t="str">
        <f t="shared" si="15"/>
        <v/>
      </c>
      <c r="R156" s="289"/>
      <c r="S156" s="66"/>
    </row>
    <row r="157" spans="1:19" ht="20.100000000000001" customHeight="1" x14ac:dyDescent="0.25">
      <c r="A157" s="191">
        <v>151</v>
      </c>
      <c r="B157" s="286" t="str">
        <f>IF('Frais de salaires'!B156="","",'Frais de salaires'!B156)</f>
        <v/>
      </c>
      <c r="C157" s="286" t="str">
        <f>IF('Frais de salaires'!C156="","",'Frais de salaires'!C156)</f>
        <v/>
      </c>
      <c r="D157" s="286" t="str">
        <f>IF('Frais de salaires'!D156="","",'Frais de salaires'!D156)</f>
        <v/>
      </c>
      <c r="E157" s="286" t="str">
        <f>IF('Frais de salaires'!E156="","",'Frais de salaires'!E156)</f>
        <v/>
      </c>
      <c r="F157" s="286" t="str">
        <f>IF('Frais de salaires'!F156="","",'Frais de salaires'!F156)</f>
        <v/>
      </c>
      <c r="G157" s="287" t="str">
        <f>IF('Frais de salaires'!G156="","",'Frais de salaires'!G156)</f>
        <v/>
      </c>
      <c r="H157" s="287" t="str">
        <f>IF('Frais de salaires'!H156="","",'Frais de salaires'!H156)</f>
        <v/>
      </c>
      <c r="I157" s="286" t="str">
        <f>IF('Frais de salaires'!I156="","",'Frais de salaires'!I156)</f>
        <v/>
      </c>
      <c r="J157" s="63"/>
      <c r="K157" s="38"/>
      <c r="L157" s="38"/>
      <c r="M157" s="58" t="str">
        <f t="shared" si="11"/>
        <v/>
      </c>
      <c r="N157" s="203" t="str">
        <f t="shared" si="12"/>
        <v/>
      </c>
      <c r="O157" s="205" t="str">
        <f t="shared" si="13"/>
        <v/>
      </c>
      <c r="P157" s="288" t="str">
        <f t="shared" si="14"/>
        <v/>
      </c>
      <c r="Q157" s="225" t="str">
        <f t="shared" si="15"/>
        <v/>
      </c>
      <c r="R157" s="289"/>
      <c r="S157" s="66"/>
    </row>
    <row r="158" spans="1:19" ht="20.100000000000001" customHeight="1" x14ac:dyDescent="0.25">
      <c r="A158" s="191">
        <v>152</v>
      </c>
      <c r="B158" s="286" t="str">
        <f>IF('Frais de salaires'!B157="","",'Frais de salaires'!B157)</f>
        <v/>
      </c>
      <c r="C158" s="286" t="str">
        <f>IF('Frais de salaires'!C157="","",'Frais de salaires'!C157)</f>
        <v/>
      </c>
      <c r="D158" s="286" t="str">
        <f>IF('Frais de salaires'!D157="","",'Frais de salaires'!D157)</f>
        <v/>
      </c>
      <c r="E158" s="286" t="str">
        <f>IF('Frais de salaires'!E157="","",'Frais de salaires'!E157)</f>
        <v/>
      </c>
      <c r="F158" s="286" t="str">
        <f>IF('Frais de salaires'!F157="","",'Frais de salaires'!F157)</f>
        <v/>
      </c>
      <c r="G158" s="287" t="str">
        <f>IF('Frais de salaires'!G157="","",'Frais de salaires'!G157)</f>
        <v/>
      </c>
      <c r="H158" s="287" t="str">
        <f>IF('Frais de salaires'!H157="","",'Frais de salaires'!H157)</f>
        <v/>
      </c>
      <c r="I158" s="286" t="str">
        <f>IF('Frais de salaires'!I157="","",'Frais de salaires'!I157)</f>
        <v/>
      </c>
      <c r="J158" s="63"/>
      <c r="K158" s="38"/>
      <c r="L158" s="38"/>
      <c r="M158" s="58" t="str">
        <f t="shared" si="11"/>
        <v/>
      </c>
      <c r="N158" s="203" t="str">
        <f t="shared" si="12"/>
        <v/>
      </c>
      <c r="O158" s="205" t="str">
        <f t="shared" si="13"/>
        <v/>
      </c>
      <c r="P158" s="288" t="str">
        <f t="shared" si="14"/>
        <v/>
      </c>
      <c r="Q158" s="225" t="str">
        <f t="shared" si="15"/>
        <v/>
      </c>
      <c r="R158" s="289"/>
      <c r="S158" s="66"/>
    </row>
    <row r="159" spans="1:19" ht="20.100000000000001" customHeight="1" x14ac:dyDescent="0.25">
      <c r="A159" s="191">
        <v>153</v>
      </c>
      <c r="B159" s="286" t="str">
        <f>IF('Frais de salaires'!B158="","",'Frais de salaires'!B158)</f>
        <v/>
      </c>
      <c r="C159" s="286" t="str">
        <f>IF('Frais de salaires'!C158="","",'Frais de salaires'!C158)</f>
        <v/>
      </c>
      <c r="D159" s="286" t="str">
        <f>IF('Frais de salaires'!D158="","",'Frais de salaires'!D158)</f>
        <v/>
      </c>
      <c r="E159" s="286" t="str">
        <f>IF('Frais de salaires'!E158="","",'Frais de salaires'!E158)</f>
        <v/>
      </c>
      <c r="F159" s="286" t="str">
        <f>IF('Frais de salaires'!F158="","",'Frais de salaires'!F158)</f>
        <v/>
      </c>
      <c r="G159" s="287" t="str">
        <f>IF('Frais de salaires'!G158="","",'Frais de salaires'!G158)</f>
        <v/>
      </c>
      <c r="H159" s="287" t="str">
        <f>IF('Frais de salaires'!H158="","",'Frais de salaires'!H158)</f>
        <v/>
      </c>
      <c r="I159" s="286" t="str">
        <f>IF('Frais de salaires'!I158="","",'Frais de salaires'!I158)</f>
        <v/>
      </c>
      <c r="J159" s="63"/>
      <c r="K159" s="38"/>
      <c r="L159" s="38"/>
      <c r="M159" s="58" t="str">
        <f t="shared" si="11"/>
        <v/>
      </c>
      <c r="N159" s="203" t="str">
        <f t="shared" si="12"/>
        <v/>
      </c>
      <c r="O159" s="205" t="str">
        <f t="shared" si="13"/>
        <v/>
      </c>
      <c r="P159" s="288" t="str">
        <f t="shared" si="14"/>
        <v/>
      </c>
      <c r="Q159" s="225" t="str">
        <f t="shared" si="15"/>
        <v/>
      </c>
      <c r="R159" s="289"/>
      <c r="S159" s="66"/>
    </row>
    <row r="160" spans="1:19" ht="20.100000000000001" customHeight="1" x14ac:dyDescent="0.25">
      <c r="A160" s="191">
        <v>154</v>
      </c>
      <c r="B160" s="286" t="str">
        <f>IF('Frais de salaires'!B159="","",'Frais de salaires'!B159)</f>
        <v/>
      </c>
      <c r="C160" s="286" t="str">
        <f>IF('Frais de salaires'!C159="","",'Frais de salaires'!C159)</f>
        <v/>
      </c>
      <c r="D160" s="286" t="str">
        <f>IF('Frais de salaires'!D159="","",'Frais de salaires'!D159)</f>
        <v/>
      </c>
      <c r="E160" s="286" t="str">
        <f>IF('Frais de salaires'!E159="","",'Frais de salaires'!E159)</f>
        <v/>
      </c>
      <c r="F160" s="286" t="str">
        <f>IF('Frais de salaires'!F159="","",'Frais de salaires'!F159)</f>
        <v/>
      </c>
      <c r="G160" s="287" t="str">
        <f>IF('Frais de salaires'!G159="","",'Frais de salaires'!G159)</f>
        <v/>
      </c>
      <c r="H160" s="287" t="str">
        <f>IF('Frais de salaires'!H159="","",'Frais de salaires'!H159)</f>
        <v/>
      </c>
      <c r="I160" s="286" t="str">
        <f>IF('Frais de salaires'!I159="","",'Frais de salaires'!I159)</f>
        <v/>
      </c>
      <c r="J160" s="63"/>
      <c r="K160" s="38"/>
      <c r="L160" s="38"/>
      <c r="M160" s="58" t="str">
        <f t="shared" si="11"/>
        <v/>
      </c>
      <c r="N160" s="203" t="str">
        <f t="shared" si="12"/>
        <v/>
      </c>
      <c r="O160" s="205" t="str">
        <f t="shared" si="13"/>
        <v/>
      </c>
      <c r="P160" s="288" t="str">
        <f t="shared" si="14"/>
        <v/>
      </c>
      <c r="Q160" s="225" t="str">
        <f t="shared" si="15"/>
        <v/>
      </c>
      <c r="R160" s="289"/>
      <c r="S160" s="66"/>
    </row>
    <row r="161" spans="1:19" ht="20.100000000000001" customHeight="1" x14ac:dyDescent="0.25">
      <c r="A161" s="191">
        <v>155</v>
      </c>
      <c r="B161" s="286" t="str">
        <f>IF('Frais de salaires'!B160="","",'Frais de salaires'!B160)</f>
        <v/>
      </c>
      <c r="C161" s="286" t="str">
        <f>IF('Frais de salaires'!C160="","",'Frais de salaires'!C160)</f>
        <v/>
      </c>
      <c r="D161" s="286" t="str">
        <f>IF('Frais de salaires'!D160="","",'Frais de salaires'!D160)</f>
        <v/>
      </c>
      <c r="E161" s="286" t="str">
        <f>IF('Frais de salaires'!E160="","",'Frais de salaires'!E160)</f>
        <v/>
      </c>
      <c r="F161" s="286" t="str">
        <f>IF('Frais de salaires'!F160="","",'Frais de salaires'!F160)</f>
        <v/>
      </c>
      <c r="G161" s="287" t="str">
        <f>IF('Frais de salaires'!G160="","",'Frais de salaires'!G160)</f>
        <v/>
      </c>
      <c r="H161" s="287" t="str">
        <f>IF('Frais de salaires'!H160="","",'Frais de salaires'!H160)</f>
        <v/>
      </c>
      <c r="I161" s="286" t="str">
        <f>IF('Frais de salaires'!I160="","",'Frais de salaires'!I160)</f>
        <v/>
      </c>
      <c r="J161" s="63"/>
      <c r="K161" s="38"/>
      <c r="L161" s="38"/>
      <c r="M161" s="58" t="str">
        <f t="shared" si="11"/>
        <v/>
      </c>
      <c r="N161" s="203" t="str">
        <f t="shared" si="12"/>
        <v/>
      </c>
      <c r="O161" s="205" t="str">
        <f t="shared" si="13"/>
        <v/>
      </c>
      <c r="P161" s="288" t="str">
        <f t="shared" si="14"/>
        <v/>
      </c>
      <c r="Q161" s="225" t="str">
        <f t="shared" si="15"/>
        <v/>
      </c>
      <c r="R161" s="289"/>
      <c r="S161" s="66"/>
    </row>
    <row r="162" spans="1:19" ht="20.100000000000001" customHeight="1" x14ac:dyDescent="0.25">
      <c r="A162" s="191">
        <v>156</v>
      </c>
      <c r="B162" s="286" t="str">
        <f>IF('Frais de salaires'!B161="","",'Frais de salaires'!B161)</f>
        <v/>
      </c>
      <c r="C162" s="286" t="str">
        <f>IF('Frais de salaires'!C161="","",'Frais de salaires'!C161)</f>
        <v/>
      </c>
      <c r="D162" s="286" t="str">
        <f>IF('Frais de salaires'!D161="","",'Frais de salaires'!D161)</f>
        <v/>
      </c>
      <c r="E162" s="286" t="str">
        <f>IF('Frais de salaires'!E161="","",'Frais de salaires'!E161)</f>
        <v/>
      </c>
      <c r="F162" s="286" t="str">
        <f>IF('Frais de salaires'!F161="","",'Frais de salaires'!F161)</f>
        <v/>
      </c>
      <c r="G162" s="287" t="str">
        <f>IF('Frais de salaires'!G161="","",'Frais de salaires'!G161)</f>
        <v/>
      </c>
      <c r="H162" s="287" t="str">
        <f>IF('Frais de salaires'!H161="","",'Frais de salaires'!H161)</f>
        <v/>
      </c>
      <c r="I162" s="286" t="str">
        <f>IF('Frais de salaires'!I161="","",'Frais de salaires'!I161)</f>
        <v/>
      </c>
      <c r="J162" s="63"/>
      <c r="K162" s="38"/>
      <c r="L162" s="38"/>
      <c r="M162" s="58" t="str">
        <f t="shared" si="11"/>
        <v/>
      </c>
      <c r="N162" s="203" t="str">
        <f t="shared" si="12"/>
        <v/>
      </c>
      <c r="O162" s="205" t="str">
        <f t="shared" si="13"/>
        <v/>
      </c>
      <c r="P162" s="288" t="str">
        <f t="shared" si="14"/>
        <v/>
      </c>
      <c r="Q162" s="225" t="str">
        <f t="shared" si="15"/>
        <v/>
      </c>
      <c r="R162" s="289"/>
      <c r="S162" s="66"/>
    </row>
    <row r="163" spans="1:19" ht="20.100000000000001" customHeight="1" x14ac:dyDescent="0.25">
      <c r="A163" s="191">
        <v>157</v>
      </c>
      <c r="B163" s="286" t="str">
        <f>IF('Frais de salaires'!B162="","",'Frais de salaires'!B162)</f>
        <v/>
      </c>
      <c r="C163" s="286" t="str">
        <f>IF('Frais de salaires'!C162="","",'Frais de salaires'!C162)</f>
        <v/>
      </c>
      <c r="D163" s="286" t="str">
        <f>IF('Frais de salaires'!D162="","",'Frais de salaires'!D162)</f>
        <v/>
      </c>
      <c r="E163" s="286" t="str">
        <f>IF('Frais de salaires'!E162="","",'Frais de salaires'!E162)</f>
        <v/>
      </c>
      <c r="F163" s="286" t="str">
        <f>IF('Frais de salaires'!F162="","",'Frais de salaires'!F162)</f>
        <v/>
      </c>
      <c r="G163" s="287" t="str">
        <f>IF('Frais de salaires'!G162="","",'Frais de salaires'!G162)</f>
        <v/>
      </c>
      <c r="H163" s="287" t="str">
        <f>IF('Frais de salaires'!H162="","",'Frais de salaires'!H162)</f>
        <v/>
      </c>
      <c r="I163" s="286" t="str">
        <f>IF('Frais de salaires'!I162="","",'Frais de salaires'!I162)</f>
        <v/>
      </c>
      <c r="J163" s="63"/>
      <c r="K163" s="38"/>
      <c r="L163" s="38"/>
      <c r="M163" s="58" t="str">
        <f t="shared" si="11"/>
        <v/>
      </c>
      <c r="N163" s="203" t="str">
        <f t="shared" si="12"/>
        <v/>
      </c>
      <c r="O163" s="205" t="str">
        <f t="shared" si="13"/>
        <v/>
      </c>
      <c r="P163" s="288" t="str">
        <f t="shared" si="14"/>
        <v/>
      </c>
      <c r="Q163" s="225" t="str">
        <f t="shared" si="15"/>
        <v/>
      </c>
      <c r="R163" s="289"/>
      <c r="S163" s="66"/>
    </row>
    <row r="164" spans="1:19" ht="20.100000000000001" customHeight="1" x14ac:dyDescent="0.25">
      <c r="A164" s="191">
        <v>158</v>
      </c>
      <c r="B164" s="286" t="str">
        <f>IF('Frais de salaires'!B163="","",'Frais de salaires'!B163)</f>
        <v/>
      </c>
      <c r="C164" s="286" t="str">
        <f>IF('Frais de salaires'!C163="","",'Frais de salaires'!C163)</f>
        <v/>
      </c>
      <c r="D164" s="286" t="str">
        <f>IF('Frais de salaires'!D163="","",'Frais de salaires'!D163)</f>
        <v/>
      </c>
      <c r="E164" s="286" t="str">
        <f>IF('Frais de salaires'!E163="","",'Frais de salaires'!E163)</f>
        <v/>
      </c>
      <c r="F164" s="286" t="str">
        <f>IF('Frais de salaires'!F163="","",'Frais de salaires'!F163)</f>
        <v/>
      </c>
      <c r="G164" s="287" t="str">
        <f>IF('Frais de salaires'!G163="","",'Frais de salaires'!G163)</f>
        <v/>
      </c>
      <c r="H164" s="287" t="str">
        <f>IF('Frais de salaires'!H163="","",'Frais de salaires'!H163)</f>
        <v/>
      </c>
      <c r="I164" s="286" t="str">
        <f>IF('Frais de salaires'!I163="","",'Frais de salaires'!I163)</f>
        <v/>
      </c>
      <c r="J164" s="63"/>
      <c r="K164" s="38"/>
      <c r="L164" s="38"/>
      <c r="M164" s="58" t="str">
        <f t="shared" si="11"/>
        <v/>
      </c>
      <c r="N164" s="203" t="str">
        <f t="shared" si="12"/>
        <v/>
      </c>
      <c r="O164" s="205" t="str">
        <f t="shared" si="13"/>
        <v/>
      </c>
      <c r="P164" s="288" t="str">
        <f t="shared" si="14"/>
        <v/>
      </c>
      <c r="Q164" s="225" t="str">
        <f t="shared" si="15"/>
        <v/>
      </c>
      <c r="R164" s="289"/>
      <c r="S164" s="66"/>
    </row>
    <row r="165" spans="1:19" ht="20.100000000000001" customHeight="1" x14ac:dyDescent="0.25">
      <c r="A165" s="191">
        <v>159</v>
      </c>
      <c r="B165" s="286" t="str">
        <f>IF('Frais de salaires'!B164="","",'Frais de salaires'!B164)</f>
        <v/>
      </c>
      <c r="C165" s="286" t="str">
        <f>IF('Frais de salaires'!C164="","",'Frais de salaires'!C164)</f>
        <v/>
      </c>
      <c r="D165" s="286" t="str">
        <f>IF('Frais de salaires'!D164="","",'Frais de salaires'!D164)</f>
        <v/>
      </c>
      <c r="E165" s="286" t="str">
        <f>IF('Frais de salaires'!E164="","",'Frais de salaires'!E164)</f>
        <v/>
      </c>
      <c r="F165" s="286" t="str">
        <f>IF('Frais de salaires'!F164="","",'Frais de salaires'!F164)</f>
        <v/>
      </c>
      <c r="G165" s="287" t="str">
        <f>IF('Frais de salaires'!G164="","",'Frais de salaires'!G164)</f>
        <v/>
      </c>
      <c r="H165" s="287" t="str">
        <f>IF('Frais de salaires'!H164="","",'Frais de salaires'!H164)</f>
        <v/>
      </c>
      <c r="I165" s="286" t="str">
        <f>IF('Frais de salaires'!I164="","",'Frais de salaires'!I164)</f>
        <v/>
      </c>
      <c r="J165" s="63"/>
      <c r="K165" s="38"/>
      <c r="L165" s="38"/>
      <c r="M165" s="58" t="str">
        <f t="shared" si="11"/>
        <v/>
      </c>
      <c r="N165" s="203" t="str">
        <f t="shared" si="12"/>
        <v/>
      </c>
      <c r="O165" s="205" t="str">
        <f t="shared" si="13"/>
        <v/>
      </c>
      <c r="P165" s="288" t="str">
        <f t="shared" si="14"/>
        <v/>
      </c>
      <c r="Q165" s="225" t="str">
        <f t="shared" si="15"/>
        <v/>
      </c>
      <c r="R165" s="289"/>
      <c r="S165" s="66"/>
    </row>
    <row r="166" spans="1:19" ht="20.100000000000001" customHeight="1" x14ac:dyDescent="0.25">
      <c r="A166" s="191">
        <v>160</v>
      </c>
      <c r="B166" s="286" t="str">
        <f>IF('Frais de salaires'!B165="","",'Frais de salaires'!B165)</f>
        <v/>
      </c>
      <c r="C166" s="286" t="str">
        <f>IF('Frais de salaires'!C165="","",'Frais de salaires'!C165)</f>
        <v/>
      </c>
      <c r="D166" s="286" t="str">
        <f>IF('Frais de salaires'!D165="","",'Frais de salaires'!D165)</f>
        <v/>
      </c>
      <c r="E166" s="286" t="str">
        <f>IF('Frais de salaires'!E165="","",'Frais de salaires'!E165)</f>
        <v/>
      </c>
      <c r="F166" s="286" t="str">
        <f>IF('Frais de salaires'!F165="","",'Frais de salaires'!F165)</f>
        <v/>
      </c>
      <c r="G166" s="287" t="str">
        <f>IF('Frais de salaires'!G165="","",'Frais de salaires'!G165)</f>
        <v/>
      </c>
      <c r="H166" s="287" t="str">
        <f>IF('Frais de salaires'!H165="","",'Frais de salaires'!H165)</f>
        <v/>
      </c>
      <c r="I166" s="286" t="str">
        <f>IF('Frais de salaires'!I165="","",'Frais de salaires'!I165)</f>
        <v/>
      </c>
      <c r="J166" s="63"/>
      <c r="K166" s="38"/>
      <c r="L166" s="38"/>
      <c r="M166" s="58" t="str">
        <f t="shared" si="11"/>
        <v/>
      </c>
      <c r="N166" s="203" t="str">
        <f t="shared" si="12"/>
        <v/>
      </c>
      <c r="O166" s="205" t="str">
        <f t="shared" si="13"/>
        <v/>
      </c>
      <c r="P166" s="288" t="str">
        <f t="shared" si="14"/>
        <v/>
      </c>
      <c r="Q166" s="225" t="str">
        <f t="shared" si="15"/>
        <v/>
      </c>
      <c r="R166" s="289"/>
      <c r="S166" s="66"/>
    </row>
    <row r="167" spans="1:19" ht="20.100000000000001" customHeight="1" x14ac:dyDescent="0.25">
      <c r="A167" s="191">
        <v>161</v>
      </c>
      <c r="B167" s="286" t="str">
        <f>IF('Frais de salaires'!B166="","",'Frais de salaires'!B166)</f>
        <v/>
      </c>
      <c r="C167" s="286" t="str">
        <f>IF('Frais de salaires'!C166="","",'Frais de salaires'!C166)</f>
        <v/>
      </c>
      <c r="D167" s="286" t="str">
        <f>IF('Frais de salaires'!D166="","",'Frais de salaires'!D166)</f>
        <v/>
      </c>
      <c r="E167" s="286" t="str">
        <f>IF('Frais de salaires'!E166="","",'Frais de salaires'!E166)</f>
        <v/>
      </c>
      <c r="F167" s="286" t="str">
        <f>IF('Frais de salaires'!F166="","",'Frais de salaires'!F166)</f>
        <v/>
      </c>
      <c r="G167" s="287" t="str">
        <f>IF('Frais de salaires'!G166="","",'Frais de salaires'!G166)</f>
        <v/>
      </c>
      <c r="H167" s="287" t="str">
        <f>IF('Frais de salaires'!H166="","",'Frais de salaires'!H166)</f>
        <v/>
      </c>
      <c r="I167" s="286" t="str">
        <f>IF('Frais de salaires'!I166="","",'Frais de salaires'!I166)</f>
        <v/>
      </c>
      <c r="J167" s="63"/>
      <c r="K167" s="38"/>
      <c r="L167" s="38"/>
      <c r="M167" s="58" t="str">
        <f t="shared" si="11"/>
        <v/>
      </c>
      <c r="N167" s="203" t="str">
        <f t="shared" si="12"/>
        <v/>
      </c>
      <c r="O167" s="205" t="str">
        <f t="shared" si="13"/>
        <v/>
      </c>
      <c r="P167" s="288" t="str">
        <f t="shared" si="14"/>
        <v/>
      </c>
      <c r="Q167" s="225" t="str">
        <f t="shared" si="15"/>
        <v/>
      </c>
      <c r="R167" s="289"/>
      <c r="S167" s="66"/>
    </row>
    <row r="168" spans="1:19" ht="20.100000000000001" customHeight="1" x14ac:dyDescent="0.25">
      <c r="A168" s="191">
        <v>162</v>
      </c>
      <c r="B168" s="286" t="str">
        <f>IF('Frais de salaires'!B167="","",'Frais de salaires'!B167)</f>
        <v/>
      </c>
      <c r="C168" s="286" t="str">
        <f>IF('Frais de salaires'!C167="","",'Frais de salaires'!C167)</f>
        <v/>
      </c>
      <c r="D168" s="286" t="str">
        <f>IF('Frais de salaires'!D167="","",'Frais de salaires'!D167)</f>
        <v/>
      </c>
      <c r="E168" s="286" t="str">
        <f>IF('Frais de salaires'!E167="","",'Frais de salaires'!E167)</f>
        <v/>
      </c>
      <c r="F168" s="286" t="str">
        <f>IF('Frais de salaires'!F167="","",'Frais de salaires'!F167)</f>
        <v/>
      </c>
      <c r="G168" s="287" t="str">
        <f>IF('Frais de salaires'!G167="","",'Frais de salaires'!G167)</f>
        <v/>
      </c>
      <c r="H168" s="287" t="str">
        <f>IF('Frais de salaires'!H167="","",'Frais de salaires'!H167)</f>
        <v/>
      </c>
      <c r="I168" s="286" t="str">
        <f>IF('Frais de salaires'!I167="","",'Frais de salaires'!I167)</f>
        <v/>
      </c>
      <c r="J168" s="63"/>
      <c r="K168" s="38"/>
      <c r="L168" s="38"/>
      <c r="M168" s="58" t="str">
        <f t="shared" si="11"/>
        <v/>
      </c>
      <c r="N168" s="203" t="str">
        <f t="shared" si="12"/>
        <v/>
      </c>
      <c r="O168" s="205" t="str">
        <f t="shared" si="13"/>
        <v/>
      </c>
      <c r="P168" s="288" t="str">
        <f t="shared" si="14"/>
        <v/>
      </c>
      <c r="Q168" s="225" t="str">
        <f t="shared" si="15"/>
        <v/>
      </c>
      <c r="R168" s="289"/>
      <c r="S168" s="66"/>
    </row>
    <row r="169" spans="1:19" ht="20.100000000000001" customHeight="1" x14ac:dyDescent="0.25">
      <c r="A169" s="191">
        <v>163</v>
      </c>
      <c r="B169" s="286" t="str">
        <f>IF('Frais de salaires'!B168="","",'Frais de salaires'!B168)</f>
        <v/>
      </c>
      <c r="C169" s="286" t="str">
        <f>IF('Frais de salaires'!C168="","",'Frais de salaires'!C168)</f>
        <v/>
      </c>
      <c r="D169" s="286" t="str">
        <f>IF('Frais de salaires'!D168="","",'Frais de salaires'!D168)</f>
        <v/>
      </c>
      <c r="E169" s="286" t="str">
        <f>IF('Frais de salaires'!E168="","",'Frais de salaires'!E168)</f>
        <v/>
      </c>
      <c r="F169" s="286" t="str">
        <f>IF('Frais de salaires'!F168="","",'Frais de salaires'!F168)</f>
        <v/>
      </c>
      <c r="G169" s="287" t="str">
        <f>IF('Frais de salaires'!G168="","",'Frais de salaires'!G168)</f>
        <v/>
      </c>
      <c r="H169" s="287" t="str">
        <f>IF('Frais de salaires'!H168="","",'Frais de salaires'!H168)</f>
        <v/>
      </c>
      <c r="I169" s="286" t="str">
        <f>IF('Frais de salaires'!I168="","",'Frais de salaires'!I168)</f>
        <v/>
      </c>
      <c r="J169" s="63"/>
      <c r="K169" s="38"/>
      <c r="L169" s="38"/>
      <c r="M169" s="58" t="str">
        <f t="shared" si="11"/>
        <v/>
      </c>
      <c r="N169" s="203" t="str">
        <f t="shared" si="12"/>
        <v/>
      </c>
      <c r="O169" s="205" t="str">
        <f t="shared" si="13"/>
        <v/>
      </c>
      <c r="P169" s="288" t="str">
        <f t="shared" si="14"/>
        <v/>
      </c>
      <c r="Q169" s="225" t="str">
        <f t="shared" si="15"/>
        <v/>
      </c>
      <c r="R169" s="289"/>
      <c r="S169" s="66"/>
    </row>
    <row r="170" spans="1:19" ht="20.100000000000001" customHeight="1" x14ac:dyDescent="0.25">
      <c r="A170" s="191">
        <v>164</v>
      </c>
      <c r="B170" s="286" t="str">
        <f>IF('Frais de salaires'!B169="","",'Frais de salaires'!B169)</f>
        <v/>
      </c>
      <c r="C170" s="286" t="str">
        <f>IF('Frais de salaires'!C169="","",'Frais de salaires'!C169)</f>
        <v/>
      </c>
      <c r="D170" s="286" t="str">
        <f>IF('Frais de salaires'!D169="","",'Frais de salaires'!D169)</f>
        <v/>
      </c>
      <c r="E170" s="286" t="str">
        <f>IF('Frais de salaires'!E169="","",'Frais de salaires'!E169)</f>
        <v/>
      </c>
      <c r="F170" s="286" t="str">
        <f>IF('Frais de salaires'!F169="","",'Frais de salaires'!F169)</f>
        <v/>
      </c>
      <c r="G170" s="287" t="str">
        <f>IF('Frais de salaires'!G169="","",'Frais de salaires'!G169)</f>
        <v/>
      </c>
      <c r="H170" s="287" t="str">
        <f>IF('Frais de salaires'!H169="","",'Frais de salaires'!H169)</f>
        <v/>
      </c>
      <c r="I170" s="286" t="str">
        <f>IF('Frais de salaires'!I169="","",'Frais de salaires'!I169)</f>
        <v/>
      </c>
      <c r="J170" s="63"/>
      <c r="K170" s="38"/>
      <c r="L170" s="38"/>
      <c r="M170" s="58" t="str">
        <f t="shared" si="11"/>
        <v/>
      </c>
      <c r="N170" s="203" t="str">
        <f t="shared" si="12"/>
        <v/>
      </c>
      <c r="O170" s="205" t="str">
        <f t="shared" si="13"/>
        <v/>
      </c>
      <c r="P170" s="288" t="str">
        <f t="shared" si="14"/>
        <v/>
      </c>
      <c r="Q170" s="225" t="str">
        <f t="shared" si="15"/>
        <v/>
      </c>
      <c r="R170" s="289"/>
      <c r="S170" s="66"/>
    </row>
    <row r="171" spans="1:19" ht="20.100000000000001" customHeight="1" x14ac:dyDescent="0.25">
      <c r="A171" s="191">
        <v>165</v>
      </c>
      <c r="B171" s="286" t="str">
        <f>IF('Frais de salaires'!B170="","",'Frais de salaires'!B170)</f>
        <v/>
      </c>
      <c r="C171" s="286" t="str">
        <f>IF('Frais de salaires'!C170="","",'Frais de salaires'!C170)</f>
        <v/>
      </c>
      <c r="D171" s="286" t="str">
        <f>IF('Frais de salaires'!D170="","",'Frais de salaires'!D170)</f>
        <v/>
      </c>
      <c r="E171" s="286" t="str">
        <f>IF('Frais de salaires'!E170="","",'Frais de salaires'!E170)</f>
        <v/>
      </c>
      <c r="F171" s="286" t="str">
        <f>IF('Frais de salaires'!F170="","",'Frais de salaires'!F170)</f>
        <v/>
      </c>
      <c r="G171" s="287" t="str">
        <f>IF('Frais de salaires'!G170="","",'Frais de salaires'!G170)</f>
        <v/>
      </c>
      <c r="H171" s="287" t="str">
        <f>IF('Frais de salaires'!H170="","",'Frais de salaires'!H170)</f>
        <v/>
      </c>
      <c r="I171" s="286" t="str">
        <f>IF('Frais de salaires'!I170="","",'Frais de salaires'!I170)</f>
        <v/>
      </c>
      <c r="J171" s="63"/>
      <c r="K171" s="38"/>
      <c r="L171" s="38"/>
      <c r="M171" s="58" t="str">
        <f t="shared" si="11"/>
        <v/>
      </c>
      <c r="N171" s="203" t="str">
        <f t="shared" si="12"/>
        <v/>
      </c>
      <c r="O171" s="205" t="str">
        <f t="shared" si="13"/>
        <v/>
      </c>
      <c r="P171" s="288" t="str">
        <f t="shared" si="14"/>
        <v/>
      </c>
      <c r="Q171" s="225" t="str">
        <f t="shared" si="15"/>
        <v/>
      </c>
      <c r="R171" s="289"/>
      <c r="S171" s="66"/>
    </row>
    <row r="172" spans="1:19" ht="20.100000000000001" customHeight="1" x14ac:dyDescent="0.25">
      <c r="A172" s="191">
        <v>166</v>
      </c>
      <c r="B172" s="286" t="str">
        <f>IF('Frais de salaires'!B171="","",'Frais de salaires'!B171)</f>
        <v/>
      </c>
      <c r="C172" s="286" t="str">
        <f>IF('Frais de salaires'!C171="","",'Frais de salaires'!C171)</f>
        <v/>
      </c>
      <c r="D172" s="286" t="str">
        <f>IF('Frais de salaires'!D171="","",'Frais de salaires'!D171)</f>
        <v/>
      </c>
      <c r="E172" s="286" t="str">
        <f>IF('Frais de salaires'!E171="","",'Frais de salaires'!E171)</f>
        <v/>
      </c>
      <c r="F172" s="286" t="str">
        <f>IF('Frais de salaires'!F171="","",'Frais de salaires'!F171)</f>
        <v/>
      </c>
      <c r="G172" s="287" t="str">
        <f>IF('Frais de salaires'!G171="","",'Frais de salaires'!G171)</f>
        <v/>
      </c>
      <c r="H172" s="287" t="str">
        <f>IF('Frais de salaires'!H171="","",'Frais de salaires'!H171)</f>
        <v/>
      </c>
      <c r="I172" s="286" t="str">
        <f>IF('Frais de salaires'!I171="","",'Frais de salaires'!I171)</f>
        <v/>
      </c>
      <c r="J172" s="63"/>
      <c r="K172" s="38"/>
      <c r="L172" s="38"/>
      <c r="M172" s="58" t="str">
        <f t="shared" si="11"/>
        <v/>
      </c>
      <c r="N172" s="203" t="str">
        <f t="shared" si="12"/>
        <v/>
      </c>
      <c r="O172" s="205" t="str">
        <f t="shared" si="13"/>
        <v/>
      </c>
      <c r="P172" s="288" t="str">
        <f t="shared" si="14"/>
        <v/>
      </c>
      <c r="Q172" s="225" t="str">
        <f t="shared" si="15"/>
        <v/>
      </c>
      <c r="R172" s="289"/>
      <c r="S172" s="66"/>
    </row>
    <row r="173" spans="1:19" ht="20.100000000000001" customHeight="1" x14ac:dyDescent="0.25">
      <c r="A173" s="191">
        <v>167</v>
      </c>
      <c r="B173" s="286" t="str">
        <f>IF('Frais de salaires'!B172="","",'Frais de salaires'!B172)</f>
        <v/>
      </c>
      <c r="C173" s="286" t="str">
        <f>IF('Frais de salaires'!C172="","",'Frais de salaires'!C172)</f>
        <v/>
      </c>
      <c r="D173" s="286" t="str">
        <f>IF('Frais de salaires'!D172="","",'Frais de salaires'!D172)</f>
        <v/>
      </c>
      <c r="E173" s="286" t="str">
        <f>IF('Frais de salaires'!E172="","",'Frais de salaires'!E172)</f>
        <v/>
      </c>
      <c r="F173" s="286" t="str">
        <f>IF('Frais de salaires'!F172="","",'Frais de salaires'!F172)</f>
        <v/>
      </c>
      <c r="G173" s="287" t="str">
        <f>IF('Frais de salaires'!G172="","",'Frais de salaires'!G172)</f>
        <v/>
      </c>
      <c r="H173" s="287" t="str">
        <f>IF('Frais de salaires'!H172="","",'Frais de salaires'!H172)</f>
        <v/>
      </c>
      <c r="I173" s="286" t="str">
        <f>IF('Frais de salaires'!I172="","",'Frais de salaires'!I172)</f>
        <v/>
      </c>
      <c r="J173" s="63"/>
      <c r="K173" s="38"/>
      <c r="L173" s="38"/>
      <c r="M173" s="58" t="str">
        <f t="shared" si="11"/>
        <v/>
      </c>
      <c r="N173" s="203" t="str">
        <f t="shared" si="12"/>
        <v/>
      </c>
      <c r="O173" s="205" t="str">
        <f t="shared" si="13"/>
        <v/>
      </c>
      <c r="P173" s="288" t="str">
        <f t="shared" si="14"/>
        <v/>
      </c>
      <c r="Q173" s="225" t="str">
        <f t="shared" si="15"/>
        <v/>
      </c>
      <c r="R173" s="289"/>
      <c r="S173" s="66"/>
    </row>
    <row r="174" spans="1:19" ht="20.100000000000001" customHeight="1" x14ac:dyDescent="0.25">
      <c r="A174" s="191">
        <v>168</v>
      </c>
      <c r="B174" s="286" t="str">
        <f>IF('Frais de salaires'!B173="","",'Frais de salaires'!B173)</f>
        <v/>
      </c>
      <c r="C174" s="286" t="str">
        <f>IF('Frais de salaires'!C173="","",'Frais de salaires'!C173)</f>
        <v/>
      </c>
      <c r="D174" s="286" t="str">
        <f>IF('Frais de salaires'!D173="","",'Frais de salaires'!D173)</f>
        <v/>
      </c>
      <c r="E174" s="286" t="str">
        <f>IF('Frais de salaires'!E173="","",'Frais de salaires'!E173)</f>
        <v/>
      </c>
      <c r="F174" s="286" t="str">
        <f>IF('Frais de salaires'!F173="","",'Frais de salaires'!F173)</f>
        <v/>
      </c>
      <c r="G174" s="287" t="str">
        <f>IF('Frais de salaires'!G173="","",'Frais de salaires'!G173)</f>
        <v/>
      </c>
      <c r="H174" s="287" t="str">
        <f>IF('Frais de salaires'!H173="","",'Frais de salaires'!H173)</f>
        <v/>
      </c>
      <c r="I174" s="286" t="str">
        <f>IF('Frais de salaires'!I173="","",'Frais de salaires'!I173)</f>
        <v/>
      </c>
      <c r="J174" s="63"/>
      <c r="K174" s="38"/>
      <c r="L174" s="38"/>
      <c r="M174" s="58" t="str">
        <f t="shared" si="11"/>
        <v/>
      </c>
      <c r="N174" s="203" t="str">
        <f t="shared" si="12"/>
        <v/>
      </c>
      <c r="O174" s="205" t="str">
        <f t="shared" si="13"/>
        <v/>
      </c>
      <c r="P174" s="288" t="str">
        <f t="shared" si="14"/>
        <v/>
      </c>
      <c r="Q174" s="225" t="str">
        <f t="shared" si="15"/>
        <v/>
      </c>
      <c r="R174" s="289"/>
      <c r="S174" s="66"/>
    </row>
    <row r="175" spans="1:19" ht="20.100000000000001" customHeight="1" x14ac:dyDescent="0.25">
      <c r="A175" s="191">
        <v>169</v>
      </c>
      <c r="B175" s="286" t="str">
        <f>IF('Frais de salaires'!B174="","",'Frais de salaires'!B174)</f>
        <v/>
      </c>
      <c r="C175" s="286" t="str">
        <f>IF('Frais de salaires'!C174="","",'Frais de salaires'!C174)</f>
        <v/>
      </c>
      <c r="D175" s="286" t="str">
        <f>IF('Frais de salaires'!D174="","",'Frais de salaires'!D174)</f>
        <v/>
      </c>
      <c r="E175" s="286" t="str">
        <f>IF('Frais de salaires'!E174="","",'Frais de salaires'!E174)</f>
        <v/>
      </c>
      <c r="F175" s="286" t="str">
        <f>IF('Frais de salaires'!F174="","",'Frais de salaires'!F174)</f>
        <v/>
      </c>
      <c r="G175" s="287" t="str">
        <f>IF('Frais de salaires'!G174="","",'Frais de salaires'!G174)</f>
        <v/>
      </c>
      <c r="H175" s="287" t="str">
        <f>IF('Frais de salaires'!H174="","",'Frais de salaires'!H174)</f>
        <v/>
      </c>
      <c r="I175" s="286" t="str">
        <f>IF('Frais de salaires'!I174="","",'Frais de salaires'!I174)</f>
        <v/>
      </c>
      <c r="J175" s="63"/>
      <c r="K175" s="38"/>
      <c r="L175" s="38"/>
      <c r="M175" s="58" t="str">
        <f t="shared" si="11"/>
        <v/>
      </c>
      <c r="N175" s="203" t="str">
        <f t="shared" si="12"/>
        <v/>
      </c>
      <c r="O175" s="205" t="str">
        <f t="shared" si="13"/>
        <v/>
      </c>
      <c r="P175" s="288" t="str">
        <f t="shared" si="14"/>
        <v/>
      </c>
      <c r="Q175" s="225" t="str">
        <f t="shared" si="15"/>
        <v/>
      </c>
      <c r="R175" s="289"/>
      <c r="S175" s="66"/>
    </row>
    <row r="176" spans="1:19" ht="20.100000000000001" customHeight="1" x14ac:dyDescent="0.25">
      <c r="A176" s="191">
        <v>170</v>
      </c>
      <c r="B176" s="286" t="str">
        <f>IF('Frais de salaires'!B175="","",'Frais de salaires'!B175)</f>
        <v/>
      </c>
      <c r="C176" s="286" t="str">
        <f>IF('Frais de salaires'!C175="","",'Frais de salaires'!C175)</f>
        <v/>
      </c>
      <c r="D176" s="286" t="str">
        <f>IF('Frais de salaires'!D175="","",'Frais de salaires'!D175)</f>
        <v/>
      </c>
      <c r="E176" s="286" t="str">
        <f>IF('Frais de salaires'!E175="","",'Frais de salaires'!E175)</f>
        <v/>
      </c>
      <c r="F176" s="286" t="str">
        <f>IF('Frais de salaires'!F175="","",'Frais de salaires'!F175)</f>
        <v/>
      </c>
      <c r="G176" s="287" t="str">
        <f>IF('Frais de salaires'!G175="","",'Frais de salaires'!G175)</f>
        <v/>
      </c>
      <c r="H176" s="287" t="str">
        <f>IF('Frais de salaires'!H175="","",'Frais de salaires'!H175)</f>
        <v/>
      </c>
      <c r="I176" s="286" t="str">
        <f>IF('Frais de salaires'!I175="","",'Frais de salaires'!I175)</f>
        <v/>
      </c>
      <c r="J176" s="63"/>
      <c r="K176" s="38"/>
      <c r="L176" s="38"/>
      <c r="M176" s="58" t="str">
        <f t="shared" si="11"/>
        <v/>
      </c>
      <c r="N176" s="203" t="str">
        <f t="shared" si="12"/>
        <v/>
      </c>
      <c r="O176" s="205" t="str">
        <f t="shared" si="13"/>
        <v/>
      </c>
      <c r="P176" s="288" t="str">
        <f t="shared" si="14"/>
        <v/>
      </c>
      <c r="Q176" s="225" t="str">
        <f t="shared" si="15"/>
        <v/>
      </c>
      <c r="R176" s="289"/>
      <c r="S176" s="66"/>
    </row>
    <row r="177" spans="1:19" ht="20.100000000000001" customHeight="1" x14ac:dyDescent="0.25">
      <c r="A177" s="191">
        <v>171</v>
      </c>
      <c r="B177" s="286" t="str">
        <f>IF('Frais de salaires'!B176="","",'Frais de salaires'!B176)</f>
        <v/>
      </c>
      <c r="C177" s="286" t="str">
        <f>IF('Frais de salaires'!C176="","",'Frais de salaires'!C176)</f>
        <v/>
      </c>
      <c r="D177" s="286" t="str">
        <f>IF('Frais de salaires'!D176="","",'Frais de salaires'!D176)</f>
        <v/>
      </c>
      <c r="E177" s="286" t="str">
        <f>IF('Frais de salaires'!E176="","",'Frais de salaires'!E176)</f>
        <v/>
      </c>
      <c r="F177" s="286" t="str">
        <f>IF('Frais de salaires'!F176="","",'Frais de salaires'!F176)</f>
        <v/>
      </c>
      <c r="G177" s="287" t="str">
        <f>IF('Frais de salaires'!G176="","",'Frais de salaires'!G176)</f>
        <v/>
      </c>
      <c r="H177" s="287" t="str">
        <f>IF('Frais de salaires'!H176="","",'Frais de salaires'!H176)</f>
        <v/>
      </c>
      <c r="I177" s="286" t="str">
        <f>IF('Frais de salaires'!I176="","",'Frais de salaires'!I176)</f>
        <v/>
      </c>
      <c r="J177" s="63"/>
      <c r="K177" s="38"/>
      <c r="L177" s="38"/>
      <c r="M177" s="58" t="str">
        <f t="shared" si="11"/>
        <v/>
      </c>
      <c r="N177" s="203" t="str">
        <f t="shared" si="12"/>
        <v/>
      </c>
      <c r="O177" s="205" t="str">
        <f t="shared" si="13"/>
        <v/>
      </c>
      <c r="P177" s="288" t="str">
        <f t="shared" si="14"/>
        <v/>
      </c>
      <c r="Q177" s="225" t="str">
        <f t="shared" si="15"/>
        <v/>
      </c>
      <c r="R177" s="289"/>
      <c r="S177" s="66"/>
    </row>
    <row r="178" spans="1:19" ht="20.100000000000001" customHeight="1" x14ac:dyDescent="0.25">
      <c r="A178" s="191">
        <v>172</v>
      </c>
      <c r="B178" s="286" t="str">
        <f>IF('Frais de salaires'!B177="","",'Frais de salaires'!B177)</f>
        <v/>
      </c>
      <c r="C178" s="286" t="str">
        <f>IF('Frais de salaires'!C177="","",'Frais de salaires'!C177)</f>
        <v/>
      </c>
      <c r="D178" s="286" t="str">
        <f>IF('Frais de salaires'!D177="","",'Frais de salaires'!D177)</f>
        <v/>
      </c>
      <c r="E178" s="286" t="str">
        <f>IF('Frais de salaires'!E177="","",'Frais de salaires'!E177)</f>
        <v/>
      </c>
      <c r="F178" s="286" t="str">
        <f>IF('Frais de salaires'!F177="","",'Frais de salaires'!F177)</f>
        <v/>
      </c>
      <c r="G178" s="287" t="str">
        <f>IF('Frais de salaires'!G177="","",'Frais de salaires'!G177)</f>
        <v/>
      </c>
      <c r="H178" s="287" t="str">
        <f>IF('Frais de salaires'!H177="","",'Frais de salaires'!H177)</f>
        <v/>
      </c>
      <c r="I178" s="286" t="str">
        <f>IF('Frais de salaires'!I177="","",'Frais de salaires'!I177)</f>
        <v/>
      </c>
      <c r="J178" s="63"/>
      <c r="K178" s="38"/>
      <c r="L178" s="38"/>
      <c r="M178" s="58" t="str">
        <f t="shared" si="11"/>
        <v/>
      </c>
      <c r="N178" s="203" t="str">
        <f t="shared" si="12"/>
        <v/>
      </c>
      <c r="O178" s="205" t="str">
        <f t="shared" si="13"/>
        <v/>
      </c>
      <c r="P178" s="288" t="str">
        <f t="shared" si="14"/>
        <v/>
      </c>
      <c r="Q178" s="225" t="str">
        <f t="shared" si="15"/>
        <v/>
      </c>
      <c r="R178" s="289"/>
      <c r="S178" s="66"/>
    </row>
    <row r="179" spans="1:19" ht="20.100000000000001" customHeight="1" x14ac:dyDescent="0.25">
      <c r="A179" s="191">
        <v>173</v>
      </c>
      <c r="B179" s="286" t="str">
        <f>IF('Frais de salaires'!B178="","",'Frais de salaires'!B178)</f>
        <v/>
      </c>
      <c r="C179" s="286" t="str">
        <f>IF('Frais de salaires'!C178="","",'Frais de salaires'!C178)</f>
        <v/>
      </c>
      <c r="D179" s="286" t="str">
        <f>IF('Frais de salaires'!D178="","",'Frais de salaires'!D178)</f>
        <v/>
      </c>
      <c r="E179" s="286" t="str">
        <f>IF('Frais de salaires'!E178="","",'Frais de salaires'!E178)</f>
        <v/>
      </c>
      <c r="F179" s="286" t="str">
        <f>IF('Frais de salaires'!F178="","",'Frais de salaires'!F178)</f>
        <v/>
      </c>
      <c r="G179" s="287" t="str">
        <f>IF('Frais de salaires'!G178="","",'Frais de salaires'!G178)</f>
        <v/>
      </c>
      <c r="H179" s="287" t="str">
        <f>IF('Frais de salaires'!H178="","",'Frais de salaires'!H178)</f>
        <v/>
      </c>
      <c r="I179" s="286" t="str">
        <f>IF('Frais de salaires'!I178="","",'Frais de salaires'!I178)</f>
        <v/>
      </c>
      <c r="J179" s="63"/>
      <c r="K179" s="38"/>
      <c r="L179" s="38"/>
      <c r="M179" s="58" t="str">
        <f t="shared" si="11"/>
        <v/>
      </c>
      <c r="N179" s="203" t="str">
        <f t="shared" si="12"/>
        <v/>
      </c>
      <c r="O179" s="205" t="str">
        <f t="shared" si="13"/>
        <v/>
      </c>
      <c r="P179" s="288" t="str">
        <f t="shared" si="14"/>
        <v/>
      </c>
      <c r="Q179" s="225" t="str">
        <f t="shared" si="15"/>
        <v/>
      </c>
      <c r="R179" s="289"/>
      <c r="S179" s="66"/>
    </row>
    <row r="180" spans="1:19" ht="20.100000000000001" customHeight="1" x14ac:dyDescent="0.25">
      <c r="A180" s="191">
        <v>174</v>
      </c>
      <c r="B180" s="286" t="str">
        <f>IF('Frais de salaires'!B179="","",'Frais de salaires'!B179)</f>
        <v/>
      </c>
      <c r="C180" s="286" t="str">
        <f>IF('Frais de salaires'!C179="","",'Frais de salaires'!C179)</f>
        <v/>
      </c>
      <c r="D180" s="286" t="str">
        <f>IF('Frais de salaires'!D179="","",'Frais de salaires'!D179)</f>
        <v/>
      </c>
      <c r="E180" s="286" t="str">
        <f>IF('Frais de salaires'!E179="","",'Frais de salaires'!E179)</f>
        <v/>
      </c>
      <c r="F180" s="286" t="str">
        <f>IF('Frais de salaires'!F179="","",'Frais de salaires'!F179)</f>
        <v/>
      </c>
      <c r="G180" s="287" t="str">
        <f>IF('Frais de salaires'!G179="","",'Frais de salaires'!G179)</f>
        <v/>
      </c>
      <c r="H180" s="287" t="str">
        <f>IF('Frais de salaires'!H179="","",'Frais de salaires'!H179)</f>
        <v/>
      </c>
      <c r="I180" s="286" t="str">
        <f>IF('Frais de salaires'!I179="","",'Frais de salaires'!I179)</f>
        <v/>
      </c>
      <c r="J180" s="63"/>
      <c r="K180" s="38"/>
      <c r="L180" s="38"/>
      <c r="M180" s="58" t="str">
        <f t="shared" si="11"/>
        <v/>
      </c>
      <c r="N180" s="203" t="str">
        <f t="shared" si="12"/>
        <v/>
      </c>
      <c r="O180" s="205" t="str">
        <f t="shared" si="13"/>
        <v/>
      </c>
      <c r="P180" s="288" t="str">
        <f t="shared" si="14"/>
        <v/>
      </c>
      <c r="Q180" s="225" t="str">
        <f t="shared" si="15"/>
        <v/>
      </c>
      <c r="R180" s="289"/>
      <c r="S180" s="66"/>
    </row>
    <row r="181" spans="1:19" ht="20.100000000000001" customHeight="1" x14ac:dyDescent="0.25">
      <c r="A181" s="191">
        <v>175</v>
      </c>
      <c r="B181" s="286" t="str">
        <f>IF('Frais de salaires'!B180="","",'Frais de salaires'!B180)</f>
        <v/>
      </c>
      <c r="C181" s="286" t="str">
        <f>IF('Frais de salaires'!C180="","",'Frais de salaires'!C180)</f>
        <v/>
      </c>
      <c r="D181" s="286" t="str">
        <f>IF('Frais de salaires'!D180="","",'Frais de salaires'!D180)</f>
        <v/>
      </c>
      <c r="E181" s="286" t="str">
        <f>IF('Frais de salaires'!E180="","",'Frais de salaires'!E180)</f>
        <v/>
      </c>
      <c r="F181" s="286" t="str">
        <f>IF('Frais de salaires'!F180="","",'Frais de salaires'!F180)</f>
        <v/>
      </c>
      <c r="G181" s="287" t="str">
        <f>IF('Frais de salaires'!G180="","",'Frais de salaires'!G180)</f>
        <v/>
      </c>
      <c r="H181" s="287" t="str">
        <f>IF('Frais de salaires'!H180="","",'Frais de salaires'!H180)</f>
        <v/>
      </c>
      <c r="I181" s="286" t="str">
        <f>IF('Frais de salaires'!I180="","",'Frais de salaires'!I180)</f>
        <v/>
      </c>
      <c r="J181" s="63"/>
      <c r="K181" s="38"/>
      <c r="L181" s="38"/>
      <c r="M181" s="58" t="str">
        <f t="shared" si="11"/>
        <v/>
      </c>
      <c r="N181" s="203" t="str">
        <f t="shared" si="12"/>
        <v/>
      </c>
      <c r="O181" s="205" t="str">
        <f t="shared" si="13"/>
        <v/>
      </c>
      <c r="P181" s="288" t="str">
        <f t="shared" si="14"/>
        <v/>
      </c>
      <c r="Q181" s="225" t="str">
        <f t="shared" si="15"/>
        <v/>
      </c>
      <c r="R181" s="289"/>
      <c r="S181" s="66"/>
    </row>
    <row r="182" spans="1:19" ht="20.100000000000001" customHeight="1" x14ac:dyDescent="0.25">
      <c r="A182" s="191">
        <v>176</v>
      </c>
      <c r="B182" s="286" t="str">
        <f>IF('Frais de salaires'!B181="","",'Frais de salaires'!B181)</f>
        <v/>
      </c>
      <c r="C182" s="286" t="str">
        <f>IF('Frais de salaires'!C181="","",'Frais de salaires'!C181)</f>
        <v/>
      </c>
      <c r="D182" s="286" t="str">
        <f>IF('Frais de salaires'!D181="","",'Frais de salaires'!D181)</f>
        <v/>
      </c>
      <c r="E182" s="286" t="str">
        <f>IF('Frais de salaires'!E181="","",'Frais de salaires'!E181)</f>
        <v/>
      </c>
      <c r="F182" s="286" t="str">
        <f>IF('Frais de salaires'!F181="","",'Frais de salaires'!F181)</f>
        <v/>
      </c>
      <c r="G182" s="287" t="str">
        <f>IF('Frais de salaires'!G181="","",'Frais de salaires'!G181)</f>
        <v/>
      </c>
      <c r="H182" s="287" t="str">
        <f>IF('Frais de salaires'!H181="","",'Frais de salaires'!H181)</f>
        <v/>
      </c>
      <c r="I182" s="286" t="str">
        <f>IF('Frais de salaires'!I181="","",'Frais de salaires'!I181)</f>
        <v/>
      </c>
      <c r="J182" s="63"/>
      <c r="K182" s="38"/>
      <c r="L182" s="38"/>
      <c r="M182" s="58" t="str">
        <f t="shared" si="11"/>
        <v/>
      </c>
      <c r="N182" s="203" t="str">
        <f t="shared" si="12"/>
        <v/>
      </c>
      <c r="O182" s="205" t="str">
        <f t="shared" si="13"/>
        <v/>
      </c>
      <c r="P182" s="288" t="str">
        <f t="shared" si="14"/>
        <v/>
      </c>
      <c r="Q182" s="225" t="str">
        <f t="shared" si="15"/>
        <v/>
      </c>
      <c r="R182" s="289"/>
      <c r="S182" s="66"/>
    </row>
    <row r="183" spans="1:19" ht="20.100000000000001" customHeight="1" x14ac:dyDescent="0.25">
      <c r="A183" s="191">
        <v>177</v>
      </c>
      <c r="B183" s="286" t="str">
        <f>IF('Frais de salaires'!B182="","",'Frais de salaires'!B182)</f>
        <v/>
      </c>
      <c r="C183" s="286" t="str">
        <f>IF('Frais de salaires'!C182="","",'Frais de salaires'!C182)</f>
        <v/>
      </c>
      <c r="D183" s="286" t="str">
        <f>IF('Frais de salaires'!D182="","",'Frais de salaires'!D182)</f>
        <v/>
      </c>
      <c r="E183" s="286" t="str">
        <f>IF('Frais de salaires'!E182="","",'Frais de salaires'!E182)</f>
        <v/>
      </c>
      <c r="F183" s="286" t="str">
        <f>IF('Frais de salaires'!F182="","",'Frais de salaires'!F182)</f>
        <v/>
      </c>
      <c r="G183" s="287" t="str">
        <f>IF('Frais de salaires'!G182="","",'Frais de salaires'!G182)</f>
        <v/>
      </c>
      <c r="H183" s="287" t="str">
        <f>IF('Frais de salaires'!H182="","",'Frais de salaires'!H182)</f>
        <v/>
      </c>
      <c r="I183" s="286" t="str">
        <f>IF('Frais de salaires'!I182="","",'Frais de salaires'!I182)</f>
        <v/>
      </c>
      <c r="J183" s="63"/>
      <c r="K183" s="38"/>
      <c r="L183" s="38"/>
      <c r="M183" s="58" t="str">
        <f t="shared" si="11"/>
        <v/>
      </c>
      <c r="N183" s="203" t="str">
        <f t="shared" si="12"/>
        <v/>
      </c>
      <c r="O183" s="205" t="str">
        <f t="shared" si="13"/>
        <v/>
      </c>
      <c r="P183" s="288" t="str">
        <f t="shared" si="14"/>
        <v/>
      </c>
      <c r="Q183" s="225" t="str">
        <f t="shared" si="15"/>
        <v/>
      </c>
      <c r="R183" s="289"/>
      <c r="S183" s="66"/>
    </row>
    <row r="184" spans="1:19" ht="20.100000000000001" customHeight="1" x14ac:dyDescent="0.25">
      <c r="A184" s="191">
        <v>178</v>
      </c>
      <c r="B184" s="286" t="str">
        <f>IF('Frais de salaires'!B183="","",'Frais de salaires'!B183)</f>
        <v/>
      </c>
      <c r="C184" s="286" t="str">
        <f>IF('Frais de salaires'!C183="","",'Frais de salaires'!C183)</f>
        <v/>
      </c>
      <c r="D184" s="286" t="str">
        <f>IF('Frais de salaires'!D183="","",'Frais de salaires'!D183)</f>
        <v/>
      </c>
      <c r="E184" s="286" t="str">
        <f>IF('Frais de salaires'!E183="","",'Frais de salaires'!E183)</f>
        <v/>
      </c>
      <c r="F184" s="286" t="str">
        <f>IF('Frais de salaires'!F183="","",'Frais de salaires'!F183)</f>
        <v/>
      </c>
      <c r="G184" s="287" t="str">
        <f>IF('Frais de salaires'!G183="","",'Frais de salaires'!G183)</f>
        <v/>
      </c>
      <c r="H184" s="287" t="str">
        <f>IF('Frais de salaires'!H183="","",'Frais de salaires'!H183)</f>
        <v/>
      </c>
      <c r="I184" s="286" t="str">
        <f>IF('Frais de salaires'!I183="","",'Frais de salaires'!I183)</f>
        <v/>
      </c>
      <c r="J184" s="63"/>
      <c r="K184" s="38"/>
      <c r="L184" s="38"/>
      <c r="M184" s="58" t="str">
        <f t="shared" si="11"/>
        <v/>
      </c>
      <c r="N184" s="203" t="str">
        <f t="shared" si="12"/>
        <v/>
      </c>
      <c r="O184" s="205" t="str">
        <f t="shared" si="13"/>
        <v/>
      </c>
      <c r="P184" s="288" t="str">
        <f t="shared" si="14"/>
        <v/>
      </c>
      <c r="Q184" s="225" t="str">
        <f t="shared" si="15"/>
        <v/>
      </c>
      <c r="R184" s="289"/>
      <c r="S184" s="66"/>
    </row>
    <row r="185" spans="1:19" ht="20.100000000000001" customHeight="1" x14ac:dyDescent="0.25">
      <c r="A185" s="191">
        <v>179</v>
      </c>
      <c r="B185" s="286" t="str">
        <f>IF('Frais de salaires'!B184="","",'Frais de salaires'!B184)</f>
        <v/>
      </c>
      <c r="C185" s="286" t="str">
        <f>IF('Frais de salaires'!C184="","",'Frais de salaires'!C184)</f>
        <v/>
      </c>
      <c r="D185" s="286" t="str">
        <f>IF('Frais de salaires'!D184="","",'Frais de salaires'!D184)</f>
        <v/>
      </c>
      <c r="E185" s="286" t="str">
        <f>IF('Frais de salaires'!E184="","",'Frais de salaires'!E184)</f>
        <v/>
      </c>
      <c r="F185" s="286" t="str">
        <f>IF('Frais de salaires'!F184="","",'Frais de salaires'!F184)</f>
        <v/>
      </c>
      <c r="G185" s="287" t="str">
        <f>IF('Frais de salaires'!G184="","",'Frais de salaires'!G184)</f>
        <v/>
      </c>
      <c r="H185" s="287" t="str">
        <f>IF('Frais de salaires'!H184="","",'Frais de salaires'!H184)</f>
        <v/>
      </c>
      <c r="I185" s="286" t="str">
        <f>IF('Frais de salaires'!I184="","",'Frais de salaires'!I184)</f>
        <v/>
      </c>
      <c r="J185" s="63"/>
      <c r="K185" s="38"/>
      <c r="L185" s="38"/>
      <c r="M185" s="58" t="str">
        <f t="shared" si="11"/>
        <v/>
      </c>
      <c r="N185" s="203" t="str">
        <f t="shared" si="12"/>
        <v/>
      </c>
      <c r="O185" s="205" t="str">
        <f t="shared" si="13"/>
        <v/>
      </c>
      <c r="P185" s="288" t="str">
        <f t="shared" si="14"/>
        <v/>
      </c>
      <c r="Q185" s="225" t="str">
        <f t="shared" si="15"/>
        <v/>
      </c>
      <c r="R185" s="289"/>
      <c r="S185" s="66"/>
    </row>
    <row r="186" spans="1:19" ht="20.100000000000001" customHeight="1" x14ac:dyDescent="0.25">
      <c r="A186" s="191">
        <v>180</v>
      </c>
      <c r="B186" s="286" t="str">
        <f>IF('Frais de salaires'!B185="","",'Frais de salaires'!B185)</f>
        <v/>
      </c>
      <c r="C186" s="286" t="str">
        <f>IF('Frais de salaires'!C185="","",'Frais de salaires'!C185)</f>
        <v/>
      </c>
      <c r="D186" s="286" t="str">
        <f>IF('Frais de salaires'!D185="","",'Frais de salaires'!D185)</f>
        <v/>
      </c>
      <c r="E186" s="286" t="str">
        <f>IF('Frais de salaires'!E185="","",'Frais de salaires'!E185)</f>
        <v/>
      </c>
      <c r="F186" s="286" t="str">
        <f>IF('Frais de salaires'!F185="","",'Frais de salaires'!F185)</f>
        <v/>
      </c>
      <c r="G186" s="287" t="str">
        <f>IF('Frais de salaires'!G185="","",'Frais de salaires'!G185)</f>
        <v/>
      </c>
      <c r="H186" s="287" t="str">
        <f>IF('Frais de salaires'!H185="","",'Frais de salaires'!H185)</f>
        <v/>
      </c>
      <c r="I186" s="286" t="str">
        <f>IF('Frais de salaires'!I185="","",'Frais de salaires'!I185)</f>
        <v/>
      </c>
      <c r="J186" s="63"/>
      <c r="K186" s="38"/>
      <c r="L186" s="38"/>
      <c r="M186" s="58" t="str">
        <f t="shared" si="11"/>
        <v/>
      </c>
      <c r="N186" s="203" t="str">
        <f t="shared" si="12"/>
        <v/>
      </c>
      <c r="O186" s="205" t="str">
        <f t="shared" si="13"/>
        <v/>
      </c>
      <c r="P186" s="288" t="str">
        <f t="shared" si="14"/>
        <v/>
      </c>
      <c r="Q186" s="225" t="str">
        <f t="shared" si="15"/>
        <v/>
      </c>
      <c r="R186" s="289"/>
      <c r="S186" s="66"/>
    </row>
    <row r="187" spans="1:19" ht="20.100000000000001" customHeight="1" x14ac:dyDescent="0.25">
      <c r="A187" s="191">
        <v>181</v>
      </c>
      <c r="B187" s="286" t="str">
        <f>IF('Frais de salaires'!B186="","",'Frais de salaires'!B186)</f>
        <v/>
      </c>
      <c r="C187" s="286" t="str">
        <f>IF('Frais de salaires'!C186="","",'Frais de salaires'!C186)</f>
        <v/>
      </c>
      <c r="D187" s="286" t="str">
        <f>IF('Frais de salaires'!D186="","",'Frais de salaires'!D186)</f>
        <v/>
      </c>
      <c r="E187" s="286" t="str">
        <f>IF('Frais de salaires'!E186="","",'Frais de salaires'!E186)</f>
        <v/>
      </c>
      <c r="F187" s="286" t="str">
        <f>IF('Frais de salaires'!F186="","",'Frais de salaires'!F186)</f>
        <v/>
      </c>
      <c r="G187" s="287" t="str">
        <f>IF('Frais de salaires'!G186="","",'Frais de salaires'!G186)</f>
        <v/>
      </c>
      <c r="H187" s="287" t="str">
        <f>IF('Frais de salaires'!H186="","",'Frais de salaires'!H186)</f>
        <v/>
      </c>
      <c r="I187" s="286" t="str">
        <f>IF('Frais de salaires'!I186="","",'Frais de salaires'!I186)</f>
        <v/>
      </c>
      <c r="J187" s="63"/>
      <c r="K187" s="38"/>
      <c r="L187" s="38"/>
      <c r="M187" s="58" t="str">
        <f t="shared" si="11"/>
        <v/>
      </c>
      <c r="N187" s="203" t="str">
        <f t="shared" si="12"/>
        <v/>
      </c>
      <c r="O187" s="205" t="str">
        <f t="shared" si="13"/>
        <v/>
      </c>
      <c r="P187" s="288" t="str">
        <f t="shared" si="14"/>
        <v/>
      </c>
      <c r="Q187" s="225" t="str">
        <f t="shared" si="15"/>
        <v/>
      </c>
      <c r="R187" s="289"/>
      <c r="S187" s="66"/>
    </row>
    <row r="188" spans="1:19" ht="20.100000000000001" customHeight="1" x14ac:dyDescent="0.25">
      <c r="A188" s="191">
        <v>182</v>
      </c>
      <c r="B188" s="286" t="str">
        <f>IF('Frais de salaires'!B187="","",'Frais de salaires'!B187)</f>
        <v/>
      </c>
      <c r="C188" s="286" t="str">
        <f>IF('Frais de salaires'!C187="","",'Frais de salaires'!C187)</f>
        <v/>
      </c>
      <c r="D188" s="286" t="str">
        <f>IF('Frais de salaires'!D187="","",'Frais de salaires'!D187)</f>
        <v/>
      </c>
      <c r="E188" s="286" t="str">
        <f>IF('Frais de salaires'!E187="","",'Frais de salaires'!E187)</f>
        <v/>
      </c>
      <c r="F188" s="286" t="str">
        <f>IF('Frais de salaires'!F187="","",'Frais de salaires'!F187)</f>
        <v/>
      </c>
      <c r="G188" s="287" t="str">
        <f>IF('Frais de salaires'!G187="","",'Frais de salaires'!G187)</f>
        <v/>
      </c>
      <c r="H188" s="287" t="str">
        <f>IF('Frais de salaires'!H187="","",'Frais de salaires'!H187)</f>
        <v/>
      </c>
      <c r="I188" s="286" t="str">
        <f>IF('Frais de salaires'!I187="","",'Frais de salaires'!I187)</f>
        <v/>
      </c>
      <c r="J188" s="63"/>
      <c r="K188" s="38"/>
      <c r="L188" s="38"/>
      <c r="M188" s="58" t="str">
        <f t="shared" si="11"/>
        <v/>
      </c>
      <c r="N188" s="203" t="str">
        <f t="shared" si="12"/>
        <v/>
      </c>
      <c r="O188" s="205" t="str">
        <f t="shared" si="13"/>
        <v/>
      </c>
      <c r="P188" s="288" t="str">
        <f t="shared" si="14"/>
        <v/>
      </c>
      <c r="Q188" s="225" t="str">
        <f t="shared" si="15"/>
        <v/>
      </c>
      <c r="R188" s="289"/>
      <c r="S188" s="66"/>
    </row>
    <row r="189" spans="1:19" ht="20.100000000000001" customHeight="1" x14ac:dyDescent="0.25">
      <c r="A189" s="191">
        <v>183</v>
      </c>
      <c r="B189" s="286" t="str">
        <f>IF('Frais de salaires'!B188="","",'Frais de salaires'!B188)</f>
        <v/>
      </c>
      <c r="C189" s="286" t="str">
        <f>IF('Frais de salaires'!C188="","",'Frais de salaires'!C188)</f>
        <v/>
      </c>
      <c r="D189" s="286" t="str">
        <f>IF('Frais de salaires'!D188="","",'Frais de salaires'!D188)</f>
        <v/>
      </c>
      <c r="E189" s="286" t="str">
        <f>IF('Frais de salaires'!E188="","",'Frais de salaires'!E188)</f>
        <v/>
      </c>
      <c r="F189" s="286" t="str">
        <f>IF('Frais de salaires'!F188="","",'Frais de salaires'!F188)</f>
        <v/>
      </c>
      <c r="G189" s="287" t="str">
        <f>IF('Frais de salaires'!G188="","",'Frais de salaires'!G188)</f>
        <v/>
      </c>
      <c r="H189" s="287" t="str">
        <f>IF('Frais de salaires'!H188="","",'Frais de salaires'!H188)</f>
        <v/>
      </c>
      <c r="I189" s="286" t="str">
        <f>IF('Frais de salaires'!I188="","",'Frais de salaires'!I188)</f>
        <v/>
      </c>
      <c r="J189" s="63"/>
      <c r="K189" s="38"/>
      <c r="L189" s="38"/>
      <c r="M189" s="58" t="str">
        <f t="shared" si="11"/>
        <v/>
      </c>
      <c r="N189" s="203" t="str">
        <f t="shared" si="12"/>
        <v/>
      </c>
      <c r="O189" s="205" t="str">
        <f t="shared" si="13"/>
        <v/>
      </c>
      <c r="P189" s="288" t="str">
        <f t="shared" si="14"/>
        <v/>
      </c>
      <c r="Q189" s="225" t="str">
        <f t="shared" si="15"/>
        <v/>
      </c>
      <c r="R189" s="289"/>
      <c r="S189" s="66"/>
    </row>
    <row r="190" spans="1:19" ht="20.100000000000001" customHeight="1" x14ac:dyDescent="0.25">
      <c r="A190" s="191">
        <v>184</v>
      </c>
      <c r="B190" s="286" t="str">
        <f>IF('Frais de salaires'!B189="","",'Frais de salaires'!B189)</f>
        <v/>
      </c>
      <c r="C190" s="286" t="str">
        <f>IF('Frais de salaires'!C189="","",'Frais de salaires'!C189)</f>
        <v/>
      </c>
      <c r="D190" s="286" t="str">
        <f>IF('Frais de salaires'!D189="","",'Frais de salaires'!D189)</f>
        <v/>
      </c>
      <c r="E190" s="286" t="str">
        <f>IF('Frais de salaires'!E189="","",'Frais de salaires'!E189)</f>
        <v/>
      </c>
      <c r="F190" s="286" t="str">
        <f>IF('Frais de salaires'!F189="","",'Frais de salaires'!F189)</f>
        <v/>
      </c>
      <c r="G190" s="287" t="str">
        <f>IF('Frais de salaires'!G189="","",'Frais de salaires'!G189)</f>
        <v/>
      </c>
      <c r="H190" s="287" t="str">
        <f>IF('Frais de salaires'!H189="","",'Frais de salaires'!H189)</f>
        <v/>
      </c>
      <c r="I190" s="286" t="str">
        <f>IF('Frais de salaires'!I189="","",'Frais de salaires'!I189)</f>
        <v/>
      </c>
      <c r="J190" s="63"/>
      <c r="K190" s="38"/>
      <c r="L190" s="38"/>
      <c r="M190" s="58" t="str">
        <f t="shared" si="11"/>
        <v/>
      </c>
      <c r="N190" s="203" t="str">
        <f t="shared" si="12"/>
        <v/>
      </c>
      <c r="O190" s="205" t="str">
        <f t="shared" si="13"/>
        <v/>
      </c>
      <c r="P190" s="288" t="str">
        <f t="shared" si="14"/>
        <v/>
      </c>
      <c r="Q190" s="225" t="str">
        <f t="shared" si="15"/>
        <v/>
      </c>
      <c r="R190" s="289"/>
      <c r="S190" s="66"/>
    </row>
    <row r="191" spans="1:19" ht="20.100000000000001" customHeight="1" x14ac:dyDescent="0.25">
      <c r="A191" s="191">
        <v>185</v>
      </c>
      <c r="B191" s="286" t="str">
        <f>IF('Frais de salaires'!B190="","",'Frais de salaires'!B190)</f>
        <v/>
      </c>
      <c r="C191" s="286" t="str">
        <f>IF('Frais de salaires'!C190="","",'Frais de salaires'!C190)</f>
        <v/>
      </c>
      <c r="D191" s="286" t="str">
        <f>IF('Frais de salaires'!D190="","",'Frais de salaires'!D190)</f>
        <v/>
      </c>
      <c r="E191" s="286" t="str">
        <f>IF('Frais de salaires'!E190="","",'Frais de salaires'!E190)</f>
        <v/>
      </c>
      <c r="F191" s="286" t="str">
        <f>IF('Frais de salaires'!F190="","",'Frais de salaires'!F190)</f>
        <v/>
      </c>
      <c r="G191" s="287" t="str">
        <f>IF('Frais de salaires'!G190="","",'Frais de salaires'!G190)</f>
        <v/>
      </c>
      <c r="H191" s="287" t="str">
        <f>IF('Frais de salaires'!H190="","",'Frais de salaires'!H190)</f>
        <v/>
      </c>
      <c r="I191" s="286" t="str">
        <f>IF('Frais de salaires'!I190="","",'Frais de salaires'!I190)</f>
        <v/>
      </c>
      <c r="J191" s="63"/>
      <c r="K191" s="38"/>
      <c r="L191" s="38"/>
      <c r="M191" s="58" t="str">
        <f t="shared" si="11"/>
        <v/>
      </c>
      <c r="N191" s="203" t="str">
        <f t="shared" si="12"/>
        <v/>
      </c>
      <c r="O191" s="205" t="str">
        <f t="shared" si="13"/>
        <v/>
      </c>
      <c r="P191" s="288" t="str">
        <f t="shared" si="14"/>
        <v/>
      </c>
      <c r="Q191" s="225" t="str">
        <f t="shared" si="15"/>
        <v/>
      </c>
      <c r="R191" s="289"/>
      <c r="S191" s="66"/>
    </row>
    <row r="192" spans="1:19" ht="20.100000000000001" customHeight="1" x14ac:dyDescent="0.25">
      <c r="A192" s="191">
        <v>186</v>
      </c>
      <c r="B192" s="286" t="str">
        <f>IF('Frais de salaires'!B191="","",'Frais de salaires'!B191)</f>
        <v/>
      </c>
      <c r="C192" s="286" t="str">
        <f>IF('Frais de salaires'!C191="","",'Frais de salaires'!C191)</f>
        <v/>
      </c>
      <c r="D192" s="286" t="str">
        <f>IF('Frais de salaires'!D191="","",'Frais de salaires'!D191)</f>
        <v/>
      </c>
      <c r="E192" s="286" t="str">
        <f>IF('Frais de salaires'!E191="","",'Frais de salaires'!E191)</f>
        <v/>
      </c>
      <c r="F192" s="286" t="str">
        <f>IF('Frais de salaires'!F191="","",'Frais de salaires'!F191)</f>
        <v/>
      </c>
      <c r="G192" s="287" t="str">
        <f>IF('Frais de salaires'!G191="","",'Frais de salaires'!G191)</f>
        <v/>
      </c>
      <c r="H192" s="287" t="str">
        <f>IF('Frais de salaires'!H191="","",'Frais de salaires'!H191)</f>
        <v/>
      </c>
      <c r="I192" s="286" t="str">
        <f>IF('Frais de salaires'!I191="","",'Frais de salaires'!I191)</f>
        <v/>
      </c>
      <c r="J192" s="63"/>
      <c r="K192" s="38"/>
      <c r="L192" s="38"/>
      <c r="M192" s="58" t="str">
        <f t="shared" si="11"/>
        <v/>
      </c>
      <c r="N192" s="203" t="str">
        <f t="shared" si="12"/>
        <v/>
      </c>
      <c r="O192" s="205" t="str">
        <f t="shared" si="13"/>
        <v/>
      </c>
      <c r="P192" s="288" t="str">
        <f t="shared" si="14"/>
        <v/>
      </c>
      <c r="Q192" s="225" t="str">
        <f t="shared" si="15"/>
        <v/>
      </c>
      <c r="R192" s="289"/>
      <c r="S192" s="66"/>
    </row>
    <row r="193" spans="1:19" ht="20.100000000000001" customHeight="1" x14ac:dyDescent="0.25">
      <c r="A193" s="191">
        <v>187</v>
      </c>
      <c r="B193" s="286" t="str">
        <f>IF('Frais de salaires'!B192="","",'Frais de salaires'!B192)</f>
        <v/>
      </c>
      <c r="C193" s="286" t="str">
        <f>IF('Frais de salaires'!C192="","",'Frais de salaires'!C192)</f>
        <v/>
      </c>
      <c r="D193" s="286" t="str">
        <f>IF('Frais de salaires'!D192="","",'Frais de salaires'!D192)</f>
        <v/>
      </c>
      <c r="E193" s="286" t="str">
        <f>IF('Frais de salaires'!E192="","",'Frais de salaires'!E192)</f>
        <v/>
      </c>
      <c r="F193" s="286" t="str">
        <f>IF('Frais de salaires'!F192="","",'Frais de salaires'!F192)</f>
        <v/>
      </c>
      <c r="G193" s="287" t="str">
        <f>IF('Frais de salaires'!G192="","",'Frais de salaires'!G192)</f>
        <v/>
      </c>
      <c r="H193" s="287" t="str">
        <f>IF('Frais de salaires'!H192="","",'Frais de salaires'!H192)</f>
        <v/>
      </c>
      <c r="I193" s="286" t="str">
        <f>IF('Frais de salaires'!I192="","",'Frais de salaires'!I192)</f>
        <v/>
      </c>
      <c r="J193" s="63"/>
      <c r="K193" s="38"/>
      <c r="L193" s="38"/>
      <c r="M193" s="58" t="str">
        <f t="shared" si="11"/>
        <v/>
      </c>
      <c r="N193" s="203" t="str">
        <f t="shared" si="12"/>
        <v/>
      </c>
      <c r="O193" s="205" t="str">
        <f t="shared" si="13"/>
        <v/>
      </c>
      <c r="P193" s="288" t="str">
        <f t="shared" si="14"/>
        <v/>
      </c>
      <c r="Q193" s="225" t="str">
        <f t="shared" si="15"/>
        <v/>
      </c>
      <c r="R193" s="289"/>
      <c r="S193" s="66"/>
    </row>
    <row r="194" spans="1:19" ht="20.100000000000001" customHeight="1" x14ac:dyDescent="0.25">
      <c r="A194" s="191">
        <v>188</v>
      </c>
      <c r="B194" s="286" t="str">
        <f>IF('Frais de salaires'!B193="","",'Frais de salaires'!B193)</f>
        <v/>
      </c>
      <c r="C194" s="286" t="str">
        <f>IF('Frais de salaires'!C193="","",'Frais de salaires'!C193)</f>
        <v/>
      </c>
      <c r="D194" s="286" t="str">
        <f>IF('Frais de salaires'!D193="","",'Frais de salaires'!D193)</f>
        <v/>
      </c>
      <c r="E194" s="286" t="str">
        <f>IF('Frais de salaires'!E193="","",'Frais de salaires'!E193)</f>
        <v/>
      </c>
      <c r="F194" s="286" t="str">
        <f>IF('Frais de salaires'!F193="","",'Frais de salaires'!F193)</f>
        <v/>
      </c>
      <c r="G194" s="287" t="str">
        <f>IF('Frais de salaires'!G193="","",'Frais de salaires'!G193)</f>
        <v/>
      </c>
      <c r="H194" s="287" t="str">
        <f>IF('Frais de salaires'!H193="","",'Frais de salaires'!H193)</f>
        <v/>
      </c>
      <c r="I194" s="286" t="str">
        <f>IF('Frais de salaires'!I193="","",'Frais de salaires'!I193)</f>
        <v/>
      </c>
      <c r="J194" s="63"/>
      <c r="K194" s="38"/>
      <c r="L194" s="38"/>
      <c r="M194" s="58" t="str">
        <f t="shared" si="11"/>
        <v/>
      </c>
      <c r="N194" s="203" t="str">
        <f t="shared" si="12"/>
        <v/>
      </c>
      <c r="O194" s="205" t="str">
        <f t="shared" si="13"/>
        <v/>
      </c>
      <c r="P194" s="288" t="str">
        <f t="shared" si="14"/>
        <v/>
      </c>
      <c r="Q194" s="225" t="str">
        <f t="shared" si="15"/>
        <v/>
      </c>
      <c r="R194" s="289"/>
      <c r="S194" s="66"/>
    </row>
    <row r="195" spans="1:19" ht="20.100000000000001" customHeight="1" x14ac:dyDescent="0.25">
      <c r="A195" s="191">
        <v>189</v>
      </c>
      <c r="B195" s="286" t="str">
        <f>IF('Frais de salaires'!B194="","",'Frais de salaires'!B194)</f>
        <v/>
      </c>
      <c r="C195" s="286" t="str">
        <f>IF('Frais de salaires'!C194="","",'Frais de salaires'!C194)</f>
        <v/>
      </c>
      <c r="D195" s="286" t="str">
        <f>IF('Frais de salaires'!D194="","",'Frais de salaires'!D194)</f>
        <v/>
      </c>
      <c r="E195" s="286" t="str">
        <f>IF('Frais de salaires'!E194="","",'Frais de salaires'!E194)</f>
        <v/>
      </c>
      <c r="F195" s="286" t="str">
        <f>IF('Frais de salaires'!F194="","",'Frais de salaires'!F194)</f>
        <v/>
      </c>
      <c r="G195" s="287" t="str">
        <f>IF('Frais de salaires'!G194="","",'Frais de salaires'!G194)</f>
        <v/>
      </c>
      <c r="H195" s="287" t="str">
        <f>IF('Frais de salaires'!H194="","",'Frais de salaires'!H194)</f>
        <v/>
      </c>
      <c r="I195" s="286" t="str">
        <f>IF('Frais de salaires'!I194="","",'Frais de salaires'!I194)</f>
        <v/>
      </c>
      <c r="J195" s="63"/>
      <c r="K195" s="38"/>
      <c r="L195" s="38"/>
      <c r="M195" s="58" t="str">
        <f t="shared" si="11"/>
        <v/>
      </c>
      <c r="N195" s="203" t="str">
        <f t="shared" si="12"/>
        <v/>
      </c>
      <c r="O195" s="205" t="str">
        <f t="shared" si="13"/>
        <v/>
      </c>
      <c r="P195" s="288" t="str">
        <f t="shared" si="14"/>
        <v/>
      </c>
      <c r="Q195" s="225" t="str">
        <f t="shared" si="15"/>
        <v/>
      </c>
      <c r="R195" s="289"/>
      <c r="S195" s="66"/>
    </row>
    <row r="196" spans="1:19" ht="20.100000000000001" customHeight="1" x14ac:dyDescent="0.25">
      <c r="A196" s="191">
        <v>190</v>
      </c>
      <c r="B196" s="286" t="str">
        <f>IF('Frais de salaires'!B195="","",'Frais de salaires'!B195)</f>
        <v/>
      </c>
      <c r="C196" s="286" t="str">
        <f>IF('Frais de salaires'!C195="","",'Frais de salaires'!C195)</f>
        <v/>
      </c>
      <c r="D196" s="286" t="str">
        <f>IF('Frais de salaires'!D195="","",'Frais de salaires'!D195)</f>
        <v/>
      </c>
      <c r="E196" s="286" t="str">
        <f>IF('Frais de salaires'!E195="","",'Frais de salaires'!E195)</f>
        <v/>
      </c>
      <c r="F196" s="286" t="str">
        <f>IF('Frais de salaires'!F195="","",'Frais de salaires'!F195)</f>
        <v/>
      </c>
      <c r="G196" s="287" t="str">
        <f>IF('Frais de salaires'!G195="","",'Frais de salaires'!G195)</f>
        <v/>
      </c>
      <c r="H196" s="287" t="str">
        <f>IF('Frais de salaires'!H195="","",'Frais de salaires'!H195)</f>
        <v/>
      </c>
      <c r="I196" s="286" t="str">
        <f>IF('Frais de salaires'!I195="","",'Frais de salaires'!I195)</f>
        <v/>
      </c>
      <c r="J196" s="63"/>
      <c r="K196" s="38"/>
      <c r="L196" s="38"/>
      <c r="M196" s="58" t="str">
        <f t="shared" si="11"/>
        <v/>
      </c>
      <c r="N196" s="203" t="str">
        <f t="shared" si="12"/>
        <v/>
      </c>
      <c r="O196" s="205" t="str">
        <f t="shared" si="13"/>
        <v/>
      </c>
      <c r="P196" s="288" t="str">
        <f t="shared" si="14"/>
        <v/>
      </c>
      <c r="Q196" s="225" t="str">
        <f t="shared" si="15"/>
        <v/>
      </c>
      <c r="R196" s="289"/>
      <c r="S196" s="66"/>
    </row>
    <row r="197" spans="1:19" ht="20.100000000000001" customHeight="1" x14ac:dyDescent="0.25">
      <c r="A197" s="191">
        <v>191</v>
      </c>
      <c r="B197" s="286" t="str">
        <f>IF('Frais de salaires'!B196="","",'Frais de salaires'!B196)</f>
        <v/>
      </c>
      <c r="C197" s="286" t="str">
        <f>IF('Frais de salaires'!C196="","",'Frais de salaires'!C196)</f>
        <v/>
      </c>
      <c r="D197" s="286" t="str">
        <f>IF('Frais de salaires'!D196="","",'Frais de salaires'!D196)</f>
        <v/>
      </c>
      <c r="E197" s="286" t="str">
        <f>IF('Frais de salaires'!E196="","",'Frais de salaires'!E196)</f>
        <v/>
      </c>
      <c r="F197" s="286" t="str">
        <f>IF('Frais de salaires'!F196="","",'Frais de salaires'!F196)</f>
        <v/>
      </c>
      <c r="G197" s="287" t="str">
        <f>IF('Frais de salaires'!G196="","",'Frais de salaires'!G196)</f>
        <v/>
      </c>
      <c r="H197" s="287" t="str">
        <f>IF('Frais de salaires'!H196="","",'Frais de salaires'!H196)</f>
        <v/>
      </c>
      <c r="I197" s="286" t="str">
        <f>IF('Frais de salaires'!I196="","",'Frais de salaires'!I196)</f>
        <v/>
      </c>
      <c r="J197" s="63"/>
      <c r="K197" s="38"/>
      <c r="L197" s="38"/>
      <c r="M197" s="58" t="str">
        <f t="shared" si="11"/>
        <v/>
      </c>
      <c r="N197" s="203" t="str">
        <f t="shared" si="12"/>
        <v/>
      </c>
      <c r="O197" s="205" t="str">
        <f t="shared" si="13"/>
        <v/>
      </c>
      <c r="P197" s="288" t="str">
        <f t="shared" si="14"/>
        <v/>
      </c>
      <c r="Q197" s="225" t="str">
        <f t="shared" si="15"/>
        <v/>
      </c>
      <c r="R197" s="289"/>
      <c r="S197" s="66"/>
    </row>
    <row r="198" spans="1:19" ht="20.100000000000001" customHeight="1" x14ac:dyDescent="0.25">
      <c r="A198" s="191">
        <v>192</v>
      </c>
      <c r="B198" s="286" t="str">
        <f>IF('Frais de salaires'!B197="","",'Frais de salaires'!B197)</f>
        <v/>
      </c>
      <c r="C198" s="286" t="str">
        <f>IF('Frais de salaires'!C197="","",'Frais de salaires'!C197)</f>
        <v/>
      </c>
      <c r="D198" s="286" t="str">
        <f>IF('Frais de salaires'!D197="","",'Frais de salaires'!D197)</f>
        <v/>
      </c>
      <c r="E198" s="286" t="str">
        <f>IF('Frais de salaires'!E197="","",'Frais de salaires'!E197)</f>
        <v/>
      </c>
      <c r="F198" s="286" t="str">
        <f>IF('Frais de salaires'!F197="","",'Frais de salaires'!F197)</f>
        <v/>
      </c>
      <c r="G198" s="287" t="str">
        <f>IF('Frais de salaires'!G197="","",'Frais de salaires'!G197)</f>
        <v/>
      </c>
      <c r="H198" s="287" t="str">
        <f>IF('Frais de salaires'!H197="","",'Frais de salaires'!H197)</f>
        <v/>
      </c>
      <c r="I198" s="286" t="str">
        <f>IF('Frais de salaires'!I197="","",'Frais de salaires'!I197)</f>
        <v/>
      </c>
      <c r="J198" s="63"/>
      <c r="K198" s="38"/>
      <c r="L198" s="38"/>
      <c r="M198" s="58" t="str">
        <f t="shared" si="11"/>
        <v/>
      </c>
      <c r="N198" s="203" t="str">
        <f t="shared" si="12"/>
        <v/>
      </c>
      <c r="O198" s="205" t="str">
        <f t="shared" si="13"/>
        <v/>
      </c>
      <c r="P198" s="288" t="str">
        <f t="shared" si="14"/>
        <v/>
      </c>
      <c r="Q198" s="225" t="str">
        <f t="shared" si="15"/>
        <v/>
      </c>
      <c r="R198" s="289"/>
      <c r="S198" s="66"/>
    </row>
    <row r="199" spans="1:19" ht="20.100000000000001" customHeight="1" x14ac:dyDescent="0.25">
      <c r="A199" s="191">
        <v>193</v>
      </c>
      <c r="B199" s="286" t="str">
        <f>IF('Frais de salaires'!B198="","",'Frais de salaires'!B198)</f>
        <v/>
      </c>
      <c r="C199" s="286" t="str">
        <f>IF('Frais de salaires'!C198="","",'Frais de salaires'!C198)</f>
        <v/>
      </c>
      <c r="D199" s="286" t="str">
        <f>IF('Frais de salaires'!D198="","",'Frais de salaires'!D198)</f>
        <v/>
      </c>
      <c r="E199" s="286" t="str">
        <f>IF('Frais de salaires'!E198="","",'Frais de salaires'!E198)</f>
        <v/>
      </c>
      <c r="F199" s="286" t="str">
        <f>IF('Frais de salaires'!F198="","",'Frais de salaires'!F198)</f>
        <v/>
      </c>
      <c r="G199" s="287" t="str">
        <f>IF('Frais de salaires'!G198="","",'Frais de salaires'!G198)</f>
        <v/>
      </c>
      <c r="H199" s="287" t="str">
        <f>IF('Frais de salaires'!H198="","",'Frais de salaires'!H198)</f>
        <v/>
      </c>
      <c r="I199" s="286" t="str">
        <f>IF('Frais de salaires'!I198="","",'Frais de salaires'!I198)</f>
        <v/>
      </c>
      <c r="J199" s="63"/>
      <c r="K199" s="38"/>
      <c r="L199" s="38"/>
      <c r="M199" s="58" t="str">
        <f t="shared" ref="M199:M262" si="16">IF($E199="","",IF(OR(($J199=0),($K199=0)),0,$J199/$K199*$L199))</f>
        <v/>
      </c>
      <c r="N199" s="203" t="str">
        <f t="shared" ref="N199:N262" si="17">IF($I199="","",IF($M199&gt;$I199,"Le montant éligible ne peut etre supérieur au montant présenté",""))</f>
        <v/>
      </c>
      <c r="O199" s="205" t="str">
        <f t="shared" si="13"/>
        <v/>
      </c>
      <c r="P199" s="288" t="str">
        <f t="shared" si="14"/>
        <v/>
      </c>
      <c r="Q199" s="225" t="str">
        <f t="shared" si="15"/>
        <v/>
      </c>
      <c r="R199" s="289"/>
      <c r="S199" s="66"/>
    </row>
    <row r="200" spans="1:19" ht="20.100000000000001" customHeight="1" x14ac:dyDescent="0.25">
      <c r="A200" s="191">
        <v>194</v>
      </c>
      <c r="B200" s="286" t="str">
        <f>IF('Frais de salaires'!B199="","",'Frais de salaires'!B199)</f>
        <v/>
      </c>
      <c r="C200" s="286" t="str">
        <f>IF('Frais de salaires'!C199="","",'Frais de salaires'!C199)</f>
        <v/>
      </c>
      <c r="D200" s="286" t="str">
        <f>IF('Frais de salaires'!D199="","",'Frais de salaires'!D199)</f>
        <v/>
      </c>
      <c r="E200" s="286" t="str">
        <f>IF('Frais de salaires'!E199="","",'Frais de salaires'!E199)</f>
        <v/>
      </c>
      <c r="F200" s="286" t="str">
        <f>IF('Frais de salaires'!F199="","",'Frais de salaires'!F199)</f>
        <v/>
      </c>
      <c r="G200" s="287" t="str">
        <f>IF('Frais de salaires'!G199="","",'Frais de salaires'!G199)</f>
        <v/>
      </c>
      <c r="H200" s="287" t="str">
        <f>IF('Frais de salaires'!H199="","",'Frais de salaires'!H199)</f>
        <v/>
      </c>
      <c r="I200" s="286" t="str">
        <f>IF('Frais de salaires'!I199="","",'Frais de salaires'!I199)</f>
        <v/>
      </c>
      <c r="J200" s="63"/>
      <c r="K200" s="38"/>
      <c r="L200" s="38"/>
      <c r="M200" s="58" t="str">
        <f t="shared" si="16"/>
        <v/>
      </c>
      <c r="N200" s="203" t="str">
        <f t="shared" si="17"/>
        <v/>
      </c>
      <c r="O200" s="205" t="str">
        <f t="shared" ref="O200:O263" si="18">IF(OR(M200=0, ISBLANK(M200)), "", M200)</f>
        <v/>
      </c>
      <c r="P200" s="288" t="str">
        <f t="shared" ref="P200:P263" si="19">IF(L200="","",IF(E200="Assistant administratif et/ou financier",MIN(30000/1607*L200,30000),IF(E200="Chargé de mission",MIN(40000/1607*L200,40000),IF(E200="Coordinateur / chef de projet",MIN(50000/1607*L200,50000),IF(E200="Directeur",MIN(60000/1607*L200,60000))))))</f>
        <v/>
      </c>
      <c r="Q200" s="225" t="str">
        <f t="shared" ref="Q200:Q263" si="20">IF(MIN(O200,P200)=0,"",MIN(O200,P200))</f>
        <v/>
      </c>
      <c r="R200" s="289"/>
      <c r="S200" s="66"/>
    </row>
    <row r="201" spans="1:19" ht="20.100000000000001" customHeight="1" x14ac:dyDescent="0.25">
      <c r="A201" s="191">
        <v>195</v>
      </c>
      <c r="B201" s="286" t="str">
        <f>IF('Frais de salaires'!B200="","",'Frais de salaires'!B200)</f>
        <v/>
      </c>
      <c r="C201" s="286" t="str">
        <f>IF('Frais de salaires'!C200="","",'Frais de salaires'!C200)</f>
        <v/>
      </c>
      <c r="D201" s="286" t="str">
        <f>IF('Frais de salaires'!D200="","",'Frais de salaires'!D200)</f>
        <v/>
      </c>
      <c r="E201" s="286" t="str">
        <f>IF('Frais de salaires'!E200="","",'Frais de salaires'!E200)</f>
        <v/>
      </c>
      <c r="F201" s="286" t="str">
        <f>IF('Frais de salaires'!F200="","",'Frais de salaires'!F200)</f>
        <v/>
      </c>
      <c r="G201" s="287" t="str">
        <f>IF('Frais de salaires'!G200="","",'Frais de salaires'!G200)</f>
        <v/>
      </c>
      <c r="H201" s="287" t="str">
        <f>IF('Frais de salaires'!H200="","",'Frais de salaires'!H200)</f>
        <v/>
      </c>
      <c r="I201" s="286" t="str">
        <f>IF('Frais de salaires'!I200="","",'Frais de salaires'!I200)</f>
        <v/>
      </c>
      <c r="J201" s="63"/>
      <c r="K201" s="38"/>
      <c r="L201" s="38"/>
      <c r="M201" s="58" t="str">
        <f t="shared" si="16"/>
        <v/>
      </c>
      <c r="N201" s="203" t="str">
        <f t="shared" si="17"/>
        <v/>
      </c>
      <c r="O201" s="205" t="str">
        <f t="shared" si="18"/>
        <v/>
      </c>
      <c r="P201" s="288" t="str">
        <f t="shared" si="19"/>
        <v/>
      </c>
      <c r="Q201" s="225" t="str">
        <f t="shared" si="20"/>
        <v/>
      </c>
      <c r="R201" s="289"/>
      <c r="S201" s="66"/>
    </row>
    <row r="202" spans="1:19" ht="20.100000000000001" customHeight="1" x14ac:dyDescent="0.25">
      <c r="A202" s="191">
        <v>196</v>
      </c>
      <c r="B202" s="286" t="str">
        <f>IF('Frais de salaires'!B201="","",'Frais de salaires'!B201)</f>
        <v/>
      </c>
      <c r="C202" s="286" t="str">
        <f>IF('Frais de salaires'!C201="","",'Frais de salaires'!C201)</f>
        <v/>
      </c>
      <c r="D202" s="286" t="str">
        <f>IF('Frais de salaires'!D201="","",'Frais de salaires'!D201)</f>
        <v/>
      </c>
      <c r="E202" s="286" t="str">
        <f>IF('Frais de salaires'!E201="","",'Frais de salaires'!E201)</f>
        <v/>
      </c>
      <c r="F202" s="286" t="str">
        <f>IF('Frais de salaires'!F201="","",'Frais de salaires'!F201)</f>
        <v/>
      </c>
      <c r="G202" s="287" t="str">
        <f>IF('Frais de salaires'!G201="","",'Frais de salaires'!G201)</f>
        <v/>
      </c>
      <c r="H202" s="287" t="str">
        <f>IF('Frais de salaires'!H201="","",'Frais de salaires'!H201)</f>
        <v/>
      </c>
      <c r="I202" s="286" t="str">
        <f>IF('Frais de salaires'!I201="","",'Frais de salaires'!I201)</f>
        <v/>
      </c>
      <c r="J202" s="63"/>
      <c r="K202" s="38"/>
      <c r="L202" s="38"/>
      <c r="M202" s="58" t="str">
        <f t="shared" si="16"/>
        <v/>
      </c>
      <c r="N202" s="203" t="str">
        <f t="shared" si="17"/>
        <v/>
      </c>
      <c r="O202" s="205" t="str">
        <f t="shared" si="18"/>
        <v/>
      </c>
      <c r="P202" s="288" t="str">
        <f t="shared" si="19"/>
        <v/>
      </c>
      <c r="Q202" s="225" t="str">
        <f t="shared" si="20"/>
        <v/>
      </c>
      <c r="R202" s="289"/>
      <c r="S202" s="66"/>
    </row>
    <row r="203" spans="1:19" ht="20.100000000000001" customHeight="1" x14ac:dyDescent="0.25">
      <c r="A203" s="191">
        <v>197</v>
      </c>
      <c r="B203" s="286" t="str">
        <f>IF('Frais de salaires'!B202="","",'Frais de salaires'!B202)</f>
        <v/>
      </c>
      <c r="C203" s="286" t="str">
        <f>IF('Frais de salaires'!C202="","",'Frais de salaires'!C202)</f>
        <v/>
      </c>
      <c r="D203" s="286" t="str">
        <f>IF('Frais de salaires'!D202="","",'Frais de salaires'!D202)</f>
        <v/>
      </c>
      <c r="E203" s="286" t="str">
        <f>IF('Frais de salaires'!E202="","",'Frais de salaires'!E202)</f>
        <v/>
      </c>
      <c r="F203" s="286" t="str">
        <f>IF('Frais de salaires'!F202="","",'Frais de salaires'!F202)</f>
        <v/>
      </c>
      <c r="G203" s="287" t="str">
        <f>IF('Frais de salaires'!G202="","",'Frais de salaires'!G202)</f>
        <v/>
      </c>
      <c r="H203" s="287" t="str">
        <f>IF('Frais de salaires'!H202="","",'Frais de salaires'!H202)</f>
        <v/>
      </c>
      <c r="I203" s="286" t="str">
        <f>IF('Frais de salaires'!I202="","",'Frais de salaires'!I202)</f>
        <v/>
      </c>
      <c r="J203" s="63"/>
      <c r="K203" s="38"/>
      <c r="L203" s="38"/>
      <c r="M203" s="58" t="str">
        <f t="shared" si="16"/>
        <v/>
      </c>
      <c r="N203" s="203" t="str">
        <f t="shared" si="17"/>
        <v/>
      </c>
      <c r="O203" s="205" t="str">
        <f t="shared" si="18"/>
        <v/>
      </c>
      <c r="P203" s="288" t="str">
        <f t="shared" si="19"/>
        <v/>
      </c>
      <c r="Q203" s="225" t="str">
        <f t="shared" si="20"/>
        <v/>
      </c>
      <c r="R203" s="289"/>
      <c r="S203" s="66"/>
    </row>
    <row r="204" spans="1:19" ht="20.100000000000001" customHeight="1" x14ac:dyDescent="0.25">
      <c r="A204" s="191">
        <v>198</v>
      </c>
      <c r="B204" s="286" t="str">
        <f>IF('Frais de salaires'!B203="","",'Frais de salaires'!B203)</f>
        <v/>
      </c>
      <c r="C204" s="286" t="str">
        <f>IF('Frais de salaires'!C203="","",'Frais de salaires'!C203)</f>
        <v/>
      </c>
      <c r="D204" s="286" t="str">
        <f>IF('Frais de salaires'!D203="","",'Frais de salaires'!D203)</f>
        <v/>
      </c>
      <c r="E204" s="286" t="str">
        <f>IF('Frais de salaires'!E203="","",'Frais de salaires'!E203)</f>
        <v/>
      </c>
      <c r="F204" s="286" t="str">
        <f>IF('Frais de salaires'!F203="","",'Frais de salaires'!F203)</f>
        <v/>
      </c>
      <c r="G204" s="287" t="str">
        <f>IF('Frais de salaires'!G203="","",'Frais de salaires'!G203)</f>
        <v/>
      </c>
      <c r="H204" s="287" t="str">
        <f>IF('Frais de salaires'!H203="","",'Frais de salaires'!H203)</f>
        <v/>
      </c>
      <c r="I204" s="286" t="str">
        <f>IF('Frais de salaires'!I203="","",'Frais de salaires'!I203)</f>
        <v/>
      </c>
      <c r="J204" s="63"/>
      <c r="K204" s="38"/>
      <c r="L204" s="38"/>
      <c r="M204" s="58" t="str">
        <f t="shared" si="16"/>
        <v/>
      </c>
      <c r="N204" s="203" t="str">
        <f t="shared" si="17"/>
        <v/>
      </c>
      <c r="O204" s="205" t="str">
        <f t="shared" si="18"/>
        <v/>
      </c>
      <c r="P204" s="288" t="str">
        <f t="shared" si="19"/>
        <v/>
      </c>
      <c r="Q204" s="225" t="str">
        <f t="shared" si="20"/>
        <v/>
      </c>
      <c r="R204" s="289"/>
      <c r="S204" s="66"/>
    </row>
    <row r="205" spans="1:19" ht="20.100000000000001" customHeight="1" x14ac:dyDescent="0.25">
      <c r="A205" s="191">
        <v>199</v>
      </c>
      <c r="B205" s="286" t="str">
        <f>IF('Frais de salaires'!B204="","",'Frais de salaires'!B204)</f>
        <v/>
      </c>
      <c r="C205" s="286" t="str">
        <f>IF('Frais de salaires'!C204="","",'Frais de salaires'!C204)</f>
        <v/>
      </c>
      <c r="D205" s="286" t="str">
        <f>IF('Frais de salaires'!D204="","",'Frais de salaires'!D204)</f>
        <v/>
      </c>
      <c r="E205" s="286" t="str">
        <f>IF('Frais de salaires'!E204="","",'Frais de salaires'!E204)</f>
        <v/>
      </c>
      <c r="F205" s="286" t="str">
        <f>IF('Frais de salaires'!F204="","",'Frais de salaires'!F204)</f>
        <v/>
      </c>
      <c r="G205" s="287" t="str">
        <f>IF('Frais de salaires'!G204="","",'Frais de salaires'!G204)</f>
        <v/>
      </c>
      <c r="H205" s="287" t="str">
        <f>IF('Frais de salaires'!H204="","",'Frais de salaires'!H204)</f>
        <v/>
      </c>
      <c r="I205" s="286" t="str">
        <f>IF('Frais de salaires'!I204="","",'Frais de salaires'!I204)</f>
        <v/>
      </c>
      <c r="J205" s="63"/>
      <c r="K205" s="38"/>
      <c r="L205" s="38"/>
      <c r="M205" s="58" t="str">
        <f t="shared" si="16"/>
        <v/>
      </c>
      <c r="N205" s="203" t="str">
        <f t="shared" si="17"/>
        <v/>
      </c>
      <c r="O205" s="205" t="str">
        <f t="shared" si="18"/>
        <v/>
      </c>
      <c r="P205" s="288" t="str">
        <f t="shared" si="19"/>
        <v/>
      </c>
      <c r="Q205" s="225" t="str">
        <f t="shared" si="20"/>
        <v/>
      </c>
      <c r="R205" s="289"/>
      <c r="S205" s="66"/>
    </row>
    <row r="206" spans="1:19" ht="20.100000000000001" customHeight="1" x14ac:dyDescent="0.25">
      <c r="A206" s="191">
        <v>200</v>
      </c>
      <c r="B206" s="286" t="str">
        <f>IF('Frais de salaires'!B205="","",'Frais de salaires'!B205)</f>
        <v/>
      </c>
      <c r="C206" s="286" t="str">
        <f>IF('Frais de salaires'!C205="","",'Frais de salaires'!C205)</f>
        <v/>
      </c>
      <c r="D206" s="286" t="str">
        <f>IF('Frais de salaires'!D205="","",'Frais de salaires'!D205)</f>
        <v/>
      </c>
      <c r="E206" s="286" t="str">
        <f>IF('Frais de salaires'!E205="","",'Frais de salaires'!E205)</f>
        <v/>
      </c>
      <c r="F206" s="286" t="str">
        <f>IF('Frais de salaires'!F205="","",'Frais de salaires'!F205)</f>
        <v/>
      </c>
      <c r="G206" s="287" t="str">
        <f>IF('Frais de salaires'!G205="","",'Frais de salaires'!G205)</f>
        <v/>
      </c>
      <c r="H206" s="287" t="str">
        <f>IF('Frais de salaires'!H205="","",'Frais de salaires'!H205)</f>
        <v/>
      </c>
      <c r="I206" s="286" t="str">
        <f>IF('Frais de salaires'!I205="","",'Frais de salaires'!I205)</f>
        <v/>
      </c>
      <c r="J206" s="63"/>
      <c r="K206" s="38"/>
      <c r="L206" s="38"/>
      <c r="M206" s="58" t="str">
        <f t="shared" si="16"/>
        <v/>
      </c>
      <c r="N206" s="203" t="str">
        <f t="shared" si="17"/>
        <v/>
      </c>
      <c r="O206" s="205" t="str">
        <f t="shared" si="18"/>
        <v/>
      </c>
      <c r="P206" s="288" t="str">
        <f t="shared" si="19"/>
        <v/>
      </c>
      <c r="Q206" s="225" t="str">
        <f t="shared" si="20"/>
        <v/>
      </c>
      <c r="R206" s="289"/>
      <c r="S206" s="66"/>
    </row>
    <row r="207" spans="1:19" ht="20.100000000000001" customHeight="1" x14ac:dyDescent="0.25">
      <c r="A207" s="191">
        <v>201</v>
      </c>
      <c r="B207" s="286" t="str">
        <f>IF('Frais de salaires'!B206="","",'Frais de salaires'!B206)</f>
        <v/>
      </c>
      <c r="C207" s="286" t="str">
        <f>IF('Frais de salaires'!C206="","",'Frais de salaires'!C206)</f>
        <v/>
      </c>
      <c r="D207" s="286" t="str">
        <f>IF('Frais de salaires'!D206="","",'Frais de salaires'!D206)</f>
        <v/>
      </c>
      <c r="E207" s="286" t="str">
        <f>IF('Frais de salaires'!E206="","",'Frais de salaires'!E206)</f>
        <v/>
      </c>
      <c r="F207" s="286" t="str">
        <f>IF('Frais de salaires'!F206="","",'Frais de salaires'!F206)</f>
        <v/>
      </c>
      <c r="G207" s="287" t="str">
        <f>IF('Frais de salaires'!G206="","",'Frais de salaires'!G206)</f>
        <v/>
      </c>
      <c r="H207" s="287" t="str">
        <f>IF('Frais de salaires'!H206="","",'Frais de salaires'!H206)</f>
        <v/>
      </c>
      <c r="I207" s="286" t="str">
        <f>IF('Frais de salaires'!I206="","",'Frais de salaires'!I206)</f>
        <v/>
      </c>
      <c r="J207" s="63"/>
      <c r="K207" s="38"/>
      <c r="L207" s="38"/>
      <c r="M207" s="58" t="str">
        <f t="shared" si="16"/>
        <v/>
      </c>
      <c r="N207" s="203" t="str">
        <f t="shared" si="17"/>
        <v/>
      </c>
      <c r="O207" s="205" t="str">
        <f t="shared" si="18"/>
        <v/>
      </c>
      <c r="P207" s="288" t="str">
        <f t="shared" si="19"/>
        <v/>
      </c>
      <c r="Q207" s="225" t="str">
        <f t="shared" si="20"/>
        <v/>
      </c>
      <c r="R207" s="289"/>
      <c r="S207" s="66"/>
    </row>
    <row r="208" spans="1:19" ht="20.100000000000001" customHeight="1" x14ac:dyDescent="0.25">
      <c r="A208" s="191">
        <v>202</v>
      </c>
      <c r="B208" s="286" t="str">
        <f>IF('Frais de salaires'!B207="","",'Frais de salaires'!B207)</f>
        <v/>
      </c>
      <c r="C208" s="286" t="str">
        <f>IF('Frais de salaires'!C207="","",'Frais de salaires'!C207)</f>
        <v/>
      </c>
      <c r="D208" s="286" t="str">
        <f>IF('Frais de salaires'!D207="","",'Frais de salaires'!D207)</f>
        <v/>
      </c>
      <c r="E208" s="286" t="str">
        <f>IF('Frais de salaires'!E207="","",'Frais de salaires'!E207)</f>
        <v/>
      </c>
      <c r="F208" s="286" t="str">
        <f>IF('Frais de salaires'!F207="","",'Frais de salaires'!F207)</f>
        <v/>
      </c>
      <c r="G208" s="287" t="str">
        <f>IF('Frais de salaires'!G207="","",'Frais de salaires'!G207)</f>
        <v/>
      </c>
      <c r="H208" s="287" t="str">
        <f>IF('Frais de salaires'!H207="","",'Frais de salaires'!H207)</f>
        <v/>
      </c>
      <c r="I208" s="286" t="str">
        <f>IF('Frais de salaires'!I207="","",'Frais de salaires'!I207)</f>
        <v/>
      </c>
      <c r="J208" s="63"/>
      <c r="K208" s="38"/>
      <c r="L208" s="38"/>
      <c r="M208" s="58" t="str">
        <f t="shared" si="16"/>
        <v/>
      </c>
      <c r="N208" s="203" t="str">
        <f t="shared" si="17"/>
        <v/>
      </c>
      <c r="O208" s="205" t="str">
        <f t="shared" si="18"/>
        <v/>
      </c>
      <c r="P208" s="288" t="str">
        <f t="shared" si="19"/>
        <v/>
      </c>
      <c r="Q208" s="225" t="str">
        <f t="shared" si="20"/>
        <v/>
      </c>
      <c r="R208" s="289"/>
      <c r="S208" s="66"/>
    </row>
    <row r="209" spans="1:19" ht="20.100000000000001" customHeight="1" x14ac:dyDescent="0.25">
      <c r="A209" s="191">
        <v>203</v>
      </c>
      <c r="B209" s="286" t="str">
        <f>IF('Frais de salaires'!B208="","",'Frais de salaires'!B208)</f>
        <v/>
      </c>
      <c r="C209" s="286" t="str">
        <f>IF('Frais de salaires'!C208="","",'Frais de salaires'!C208)</f>
        <v/>
      </c>
      <c r="D209" s="286" t="str">
        <f>IF('Frais de salaires'!D208="","",'Frais de salaires'!D208)</f>
        <v/>
      </c>
      <c r="E209" s="286" t="str">
        <f>IF('Frais de salaires'!E208="","",'Frais de salaires'!E208)</f>
        <v/>
      </c>
      <c r="F209" s="286" t="str">
        <f>IF('Frais de salaires'!F208="","",'Frais de salaires'!F208)</f>
        <v/>
      </c>
      <c r="G209" s="287" t="str">
        <f>IF('Frais de salaires'!G208="","",'Frais de salaires'!G208)</f>
        <v/>
      </c>
      <c r="H209" s="287" t="str">
        <f>IF('Frais de salaires'!H208="","",'Frais de salaires'!H208)</f>
        <v/>
      </c>
      <c r="I209" s="286" t="str">
        <f>IF('Frais de salaires'!I208="","",'Frais de salaires'!I208)</f>
        <v/>
      </c>
      <c r="J209" s="63"/>
      <c r="K209" s="38"/>
      <c r="L209" s="38"/>
      <c r="M209" s="58" t="str">
        <f t="shared" si="16"/>
        <v/>
      </c>
      <c r="N209" s="203" t="str">
        <f t="shared" si="17"/>
        <v/>
      </c>
      <c r="O209" s="205" t="str">
        <f t="shared" si="18"/>
        <v/>
      </c>
      <c r="P209" s="288" t="str">
        <f t="shared" si="19"/>
        <v/>
      </c>
      <c r="Q209" s="225" t="str">
        <f t="shared" si="20"/>
        <v/>
      </c>
      <c r="R209" s="289"/>
      <c r="S209" s="66"/>
    </row>
    <row r="210" spans="1:19" ht="20.100000000000001" customHeight="1" x14ac:dyDescent="0.25">
      <c r="A210" s="191">
        <v>204</v>
      </c>
      <c r="B210" s="286" t="str">
        <f>IF('Frais de salaires'!B209="","",'Frais de salaires'!B209)</f>
        <v/>
      </c>
      <c r="C210" s="286" t="str">
        <f>IF('Frais de salaires'!C209="","",'Frais de salaires'!C209)</f>
        <v/>
      </c>
      <c r="D210" s="286" t="str">
        <f>IF('Frais de salaires'!D209="","",'Frais de salaires'!D209)</f>
        <v/>
      </c>
      <c r="E210" s="286" t="str">
        <f>IF('Frais de salaires'!E209="","",'Frais de salaires'!E209)</f>
        <v/>
      </c>
      <c r="F210" s="286" t="str">
        <f>IF('Frais de salaires'!F209="","",'Frais de salaires'!F209)</f>
        <v/>
      </c>
      <c r="G210" s="287" t="str">
        <f>IF('Frais de salaires'!G209="","",'Frais de salaires'!G209)</f>
        <v/>
      </c>
      <c r="H210" s="287" t="str">
        <f>IF('Frais de salaires'!H209="","",'Frais de salaires'!H209)</f>
        <v/>
      </c>
      <c r="I210" s="286" t="str">
        <f>IF('Frais de salaires'!I209="","",'Frais de salaires'!I209)</f>
        <v/>
      </c>
      <c r="J210" s="63"/>
      <c r="K210" s="38"/>
      <c r="L210" s="38"/>
      <c r="M210" s="58" t="str">
        <f t="shared" si="16"/>
        <v/>
      </c>
      <c r="N210" s="203" t="str">
        <f t="shared" si="17"/>
        <v/>
      </c>
      <c r="O210" s="205" t="str">
        <f t="shared" si="18"/>
        <v/>
      </c>
      <c r="P210" s="288" t="str">
        <f t="shared" si="19"/>
        <v/>
      </c>
      <c r="Q210" s="225" t="str">
        <f t="shared" si="20"/>
        <v/>
      </c>
      <c r="R210" s="289"/>
      <c r="S210" s="66"/>
    </row>
    <row r="211" spans="1:19" ht="20.100000000000001" customHeight="1" x14ac:dyDescent="0.25">
      <c r="A211" s="191">
        <v>205</v>
      </c>
      <c r="B211" s="286" t="str">
        <f>IF('Frais de salaires'!B210="","",'Frais de salaires'!B210)</f>
        <v/>
      </c>
      <c r="C211" s="286" t="str">
        <f>IF('Frais de salaires'!C210="","",'Frais de salaires'!C210)</f>
        <v/>
      </c>
      <c r="D211" s="286" t="str">
        <f>IF('Frais de salaires'!D210="","",'Frais de salaires'!D210)</f>
        <v/>
      </c>
      <c r="E211" s="286" t="str">
        <f>IF('Frais de salaires'!E210="","",'Frais de salaires'!E210)</f>
        <v/>
      </c>
      <c r="F211" s="286" t="str">
        <f>IF('Frais de salaires'!F210="","",'Frais de salaires'!F210)</f>
        <v/>
      </c>
      <c r="G211" s="287" t="str">
        <f>IF('Frais de salaires'!G210="","",'Frais de salaires'!G210)</f>
        <v/>
      </c>
      <c r="H211" s="287" t="str">
        <f>IF('Frais de salaires'!H210="","",'Frais de salaires'!H210)</f>
        <v/>
      </c>
      <c r="I211" s="286" t="str">
        <f>IF('Frais de salaires'!I210="","",'Frais de salaires'!I210)</f>
        <v/>
      </c>
      <c r="J211" s="63"/>
      <c r="K211" s="38"/>
      <c r="L211" s="38"/>
      <c r="M211" s="58" t="str">
        <f t="shared" si="16"/>
        <v/>
      </c>
      <c r="N211" s="203" t="str">
        <f t="shared" si="17"/>
        <v/>
      </c>
      <c r="O211" s="205" t="str">
        <f t="shared" si="18"/>
        <v/>
      </c>
      <c r="P211" s="288" t="str">
        <f t="shared" si="19"/>
        <v/>
      </c>
      <c r="Q211" s="225" t="str">
        <f t="shared" si="20"/>
        <v/>
      </c>
      <c r="R211" s="289"/>
      <c r="S211" s="66"/>
    </row>
    <row r="212" spans="1:19" ht="20.100000000000001" customHeight="1" x14ac:dyDescent="0.25">
      <c r="A212" s="191">
        <v>206</v>
      </c>
      <c r="B212" s="286" t="str">
        <f>IF('Frais de salaires'!B211="","",'Frais de salaires'!B211)</f>
        <v/>
      </c>
      <c r="C212" s="286" t="str">
        <f>IF('Frais de salaires'!C211="","",'Frais de salaires'!C211)</f>
        <v/>
      </c>
      <c r="D212" s="286" t="str">
        <f>IF('Frais de salaires'!D211="","",'Frais de salaires'!D211)</f>
        <v/>
      </c>
      <c r="E212" s="286" t="str">
        <f>IF('Frais de salaires'!E211="","",'Frais de salaires'!E211)</f>
        <v/>
      </c>
      <c r="F212" s="286" t="str">
        <f>IF('Frais de salaires'!F211="","",'Frais de salaires'!F211)</f>
        <v/>
      </c>
      <c r="G212" s="287" t="str">
        <f>IF('Frais de salaires'!G211="","",'Frais de salaires'!G211)</f>
        <v/>
      </c>
      <c r="H212" s="287" t="str">
        <f>IF('Frais de salaires'!H211="","",'Frais de salaires'!H211)</f>
        <v/>
      </c>
      <c r="I212" s="286" t="str">
        <f>IF('Frais de salaires'!I211="","",'Frais de salaires'!I211)</f>
        <v/>
      </c>
      <c r="J212" s="63"/>
      <c r="K212" s="38"/>
      <c r="L212" s="38"/>
      <c r="M212" s="58" t="str">
        <f t="shared" si="16"/>
        <v/>
      </c>
      <c r="N212" s="203" t="str">
        <f t="shared" si="17"/>
        <v/>
      </c>
      <c r="O212" s="205" t="str">
        <f t="shared" si="18"/>
        <v/>
      </c>
      <c r="P212" s="288" t="str">
        <f t="shared" si="19"/>
        <v/>
      </c>
      <c r="Q212" s="225" t="str">
        <f t="shared" si="20"/>
        <v/>
      </c>
      <c r="R212" s="289"/>
      <c r="S212" s="66"/>
    </row>
    <row r="213" spans="1:19" ht="20.100000000000001" customHeight="1" x14ac:dyDescent="0.25">
      <c r="A213" s="191">
        <v>207</v>
      </c>
      <c r="B213" s="286" t="str">
        <f>IF('Frais de salaires'!B212="","",'Frais de salaires'!B212)</f>
        <v/>
      </c>
      <c r="C213" s="286" t="str">
        <f>IF('Frais de salaires'!C212="","",'Frais de salaires'!C212)</f>
        <v/>
      </c>
      <c r="D213" s="286" t="str">
        <f>IF('Frais de salaires'!D212="","",'Frais de salaires'!D212)</f>
        <v/>
      </c>
      <c r="E213" s="286" t="str">
        <f>IF('Frais de salaires'!E212="","",'Frais de salaires'!E212)</f>
        <v/>
      </c>
      <c r="F213" s="286" t="str">
        <f>IF('Frais de salaires'!F212="","",'Frais de salaires'!F212)</f>
        <v/>
      </c>
      <c r="G213" s="287" t="str">
        <f>IF('Frais de salaires'!G212="","",'Frais de salaires'!G212)</f>
        <v/>
      </c>
      <c r="H213" s="287" t="str">
        <f>IF('Frais de salaires'!H212="","",'Frais de salaires'!H212)</f>
        <v/>
      </c>
      <c r="I213" s="286" t="str">
        <f>IF('Frais de salaires'!I212="","",'Frais de salaires'!I212)</f>
        <v/>
      </c>
      <c r="J213" s="63"/>
      <c r="K213" s="38"/>
      <c r="L213" s="38"/>
      <c r="M213" s="58" t="str">
        <f t="shared" si="16"/>
        <v/>
      </c>
      <c r="N213" s="203" t="str">
        <f t="shared" si="17"/>
        <v/>
      </c>
      <c r="O213" s="205" t="str">
        <f t="shared" si="18"/>
        <v/>
      </c>
      <c r="P213" s="288" t="str">
        <f t="shared" si="19"/>
        <v/>
      </c>
      <c r="Q213" s="225" t="str">
        <f t="shared" si="20"/>
        <v/>
      </c>
      <c r="R213" s="289"/>
      <c r="S213" s="66"/>
    </row>
    <row r="214" spans="1:19" ht="20.100000000000001" customHeight="1" x14ac:dyDescent="0.25">
      <c r="A214" s="191">
        <v>208</v>
      </c>
      <c r="B214" s="286" t="str">
        <f>IF('Frais de salaires'!B213="","",'Frais de salaires'!B213)</f>
        <v/>
      </c>
      <c r="C214" s="286" t="str">
        <f>IF('Frais de salaires'!C213="","",'Frais de salaires'!C213)</f>
        <v/>
      </c>
      <c r="D214" s="286" t="str">
        <f>IF('Frais de salaires'!D213="","",'Frais de salaires'!D213)</f>
        <v/>
      </c>
      <c r="E214" s="286" t="str">
        <f>IF('Frais de salaires'!E213="","",'Frais de salaires'!E213)</f>
        <v/>
      </c>
      <c r="F214" s="286" t="str">
        <f>IF('Frais de salaires'!F213="","",'Frais de salaires'!F213)</f>
        <v/>
      </c>
      <c r="G214" s="287" t="str">
        <f>IF('Frais de salaires'!G213="","",'Frais de salaires'!G213)</f>
        <v/>
      </c>
      <c r="H214" s="287" t="str">
        <f>IF('Frais de salaires'!H213="","",'Frais de salaires'!H213)</f>
        <v/>
      </c>
      <c r="I214" s="286" t="str">
        <f>IF('Frais de salaires'!I213="","",'Frais de salaires'!I213)</f>
        <v/>
      </c>
      <c r="J214" s="63"/>
      <c r="K214" s="38"/>
      <c r="L214" s="38"/>
      <c r="M214" s="58" t="str">
        <f t="shared" si="16"/>
        <v/>
      </c>
      <c r="N214" s="203" t="str">
        <f t="shared" si="17"/>
        <v/>
      </c>
      <c r="O214" s="205" t="str">
        <f t="shared" si="18"/>
        <v/>
      </c>
      <c r="P214" s="288" t="str">
        <f t="shared" si="19"/>
        <v/>
      </c>
      <c r="Q214" s="225" t="str">
        <f t="shared" si="20"/>
        <v/>
      </c>
      <c r="R214" s="289"/>
      <c r="S214" s="66"/>
    </row>
    <row r="215" spans="1:19" ht="20.100000000000001" customHeight="1" x14ac:dyDescent="0.25">
      <c r="A215" s="191">
        <v>209</v>
      </c>
      <c r="B215" s="286" t="str">
        <f>IF('Frais de salaires'!B214="","",'Frais de salaires'!B214)</f>
        <v/>
      </c>
      <c r="C215" s="286" t="str">
        <f>IF('Frais de salaires'!C214="","",'Frais de salaires'!C214)</f>
        <v/>
      </c>
      <c r="D215" s="286" t="str">
        <f>IF('Frais de salaires'!D214="","",'Frais de salaires'!D214)</f>
        <v/>
      </c>
      <c r="E215" s="286" t="str">
        <f>IF('Frais de salaires'!E214="","",'Frais de salaires'!E214)</f>
        <v/>
      </c>
      <c r="F215" s="286" t="str">
        <f>IF('Frais de salaires'!F214="","",'Frais de salaires'!F214)</f>
        <v/>
      </c>
      <c r="G215" s="287" t="str">
        <f>IF('Frais de salaires'!G214="","",'Frais de salaires'!G214)</f>
        <v/>
      </c>
      <c r="H215" s="287" t="str">
        <f>IF('Frais de salaires'!H214="","",'Frais de salaires'!H214)</f>
        <v/>
      </c>
      <c r="I215" s="286" t="str">
        <f>IF('Frais de salaires'!I214="","",'Frais de salaires'!I214)</f>
        <v/>
      </c>
      <c r="J215" s="63"/>
      <c r="K215" s="38"/>
      <c r="L215" s="38"/>
      <c r="M215" s="58" t="str">
        <f t="shared" si="16"/>
        <v/>
      </c>
      <c r="N215" s="203" t="str">
        <f t="shared" si="17"/>
        <v/>
      </c>
      <c r="O215" s="205" t="str">
        <f t="shared" si="18"/>
        <v/>
      </c>
      <c r="P215" s="288" t="str">
        <f t="shared" si="19"/>
        <v/>
      </c>
      <c r="Q215" s="225" t="str">
        <f t="shared" si="20"/>
        <v/>
      </c>
      <c r="R215" s="289"/>
      <c r="S215" s="66"/>
    </row>
    <row r="216" spans="1:19" ht="20.100000000000001" customHeight="1" x14ac:dyDescent="0.25">
      <c r="A216" s="191">
        <v>210</v>
      </c>
      <c r="B216" s="286" t="str">
        <f>IF('Frais de salaires'!B215="","",'Frais de salaires'!B215)</f>
        <v/>
      </c>
      <c r="C216" s="286" t="str">
        <f>IF('Frais de salaires'!C215="","",'Frais de salaires'!C215)</f>
        <v/>
      </c>
      <c r="D216" s="286" t="str">
        <f>IF('Frais de salaires'!D215="","",'Frais de salaires'!D215)</f>
        <v/>
      </c>
      <c r="E216" s="286" t="str">
        <f>IF('Frais de salaires'!E215="","",'Frais de salaires'!E215)</f>
        <v/>
      </c>
      <c r="F216" s="286" t="str">
        <f>IF('Frais de salaires'!F215="","",'Frais de salaires'!F215)</f>
        <v/>
      </c>
      <c r="G216" s="287" t="str">
        <f>IF('Frais de salaires'!G215="","",'Frais de salaires'!G215)</f>
        <v/>
      </c>
      <c r="H216" s="287" t="str">
        <f>IF('Frais de salaires'!H215="","",'Frais de salaires'!H215)</f>
        <v/>
      </c>
      <c r="I216" s="286" t="str">
        <f>IF('Frais de salaires'!I215="","",'Frais de salaires'!I215)</f>
        <v/>
      </c>
      <c r="J216" s="63"/>
      <c r="K216" s="38"/>
      <c r="L216" s="38"/>
      <c r="M216" s="58" t="str">
        <f t="shared" si="16"/>
        <v/>
      </c>
      <c r="N216" s="203" t="str">
        <f t="shared" si="17"/>
        <v/>
      </c>
      <c r="O216" s="205" t="str">
        <f t="shared" si="18"/>
        <v/>
      </c>
      <c r="P216" s="288" t="str">
        <f t="shared" si="19"/>
        <v/>
      </c>
      <c r="Q216" s="225" t="str">
        <f t="shared" si="20"/>
        <v/>
      </c>
      <c r="R216" s="289"/>
      <c r="S216" s="66"/>
    </row>
    <row r="217" spans="1:19" ht="20.100000000000001" customHeight="1" x14ac:dyDescent="0.25">
      <c r="A217" s="191">
        <v>211</v>
      </c>
      <c r="B217" s="286" t="str">
        <f>IF('Frais de salaires'!B216="","",'Frais de salaires'!B216)</f>
        <v/>
      </c>
      <c r="C217" s="286" t="str">
        <f>IF('Frais de salaires'!C216="","",'Frais de salaires'!C216)</f>
        <v/>
      </c>
      <c r="D217" s="286" t="str">
        <f>IF('Frais de salaires'!D216="","",'Frais de salaires'!D216)</f>
        <v/>
      </c>
      <c r="E217" s="286" t="str">
        <f>IF('Frais de salaires'!E216="","",'Frais de salaires'!E216)</f>
        <v/>
      </c>
      <c r="F217" s="286" t="str">
        <f>IF('Frais de salaires'!F216="","",'Frais de salaires'!F216)</f>
        <v/>
      </c>
      <c r="G217" s="287" t="str">
        <f>IF('Frais de salaires'!G216="","",'Frais de salaires'!G216)</f>
        <v/>
      </c>
      <c r="H217" s="287" t="str">
        <f>IF('Frais de salaires'!H216="","",'Frais de salaires'!H216)</f>
        <v/>
      </c>
      <c r="I217" s="286" t="str">
        <f>IF('Frais de salaires'!I216="","",'Frais de salaires'!I216)</f>
        <v/>
      </c>
      <c r="J217" s="63"/>
      <c r="K217" s="38"/>
      <c r="L217" s="38"/>
      <c r="M217" s="58" t="str">
        <f t="shared" si="16"/>
        <v/>
      </c>
      <c r="N217" s="203" t="str">
        <f t="shared" si="17"/>
        <v/>
      </c>
      <c r="O217" s="205" t="str">
        <f t="shared" si="18"/>
        <v/>
      </c>
      <c r="P217" s="288" t="str">
        <f t="shared" si="19"/>
        <v/>
      </c>
      <c r="Q217" s="225" t="str">
        <f t="shared" si="20"/>
        <v/>
      </c>
      <c r="R217" s="289"/>
      <c r="S217" s="66"/>
    </row>
    <row r="218" spans="1:19" ht="20.100000000000001" customHeight="1" x14ac:dyDescent="0.25">
      <c r="A218" s="191">
        <v>212</v>
      </c>
      <c r="B218" s="286" t="str">
        <f>IF('Frais de salaires'!B217="","",'Frais de salaires'!B217)</f>
        <v/>
      </c>
      <c r="C218" s="286" t="str">
        <f>IF('Frais de salaires'!C217="","",'Frais de salaires'!C217)</f>
        <v/>
      </c>
      <c r="D218" s="286" t="str">
        <f>IF('Frais de salaires'!D217="","",'Frais de salaires'!D217)</f>
        <v/>
      </c>
      <c r="E218" s="286" t="str">
        <f>IF('Frais de salaires'!E217="","",'Frais de salaires'!E217)</f>
        <v/>
      </c>
      <c r="F218" s="286" t="str">
        <f>IF('Frais de salaires'!F217="","",'Frais de salaires'!F217)</f>
        <v/>
      </c>
      <c r="G218" s="287" t="str">
        <f>IF('Frais de salaires'!G217="","",'Frais de salaires'!G217)</f>
        <v/>
      </c>
      <c r="H218" s="287" t="str">
        <f>IF('Frais de salaires'!H217="","",'Frais de salaires'!H217)</f>
        <v/>
      </c>
      <c r="I218" s="286" t="str">
        <f>IF('Frais de salaires'!I217="","",'Frais de salaires'!I217)</f>
        <v/>
      </c>
      <c r="J218" s="63"/>
      <c r="K218" s="38"/>
      <c r="L218" s="38"/>
      <c r="M218" s="58" t="str">
        <f t="shared" si="16"/>
        <v/>
      </c>
      <c r="N218" s="203" t="str">
        <f t="shared" si="17"/>
        <v/>
      </c>
      <c r="O218" s="205" t="str">
        <f t="shared" si="18"/>
        <v/>
      </c>
      <c r="P218" s="288" t="str">
        <f t="shared" si="19"/>
        <v/>
      </c>
      <c r="Q218" s="225" t="str">
        <f t="shared" si="20"/>
        <v/>
      </c>
      <c r="R218" s="289"/>
      <c r="S218" s="66"/>
    </row>
    <row r="219" spans="1:19" ht="20.100000000000001" customHeight="1" x14ac:dyDescent="0.25">
      <c r="A219" s="191">
        <v>213</v>
      </c>
      <c r="B219" s="286" t="str">
        <f>IF('Frais de salaires'!B218="","",'Frais de salaires'!B218)</f>
        <v/>
      </c>
      <c r="C219" s="286" t="str">
        <f>IF('Frais de salaires'!C218="","",'Frais de salaires'!C218)</f>
        <v/>
      </c>
      <c r="D219" s="286" t="str">
        <f>IF('Frais de salaires'!D218="","",'Frais de salaires'!D218)</f>
        <v/>
      </c>
      <c r="E219" s="286" t="str">
        <f>IF('Frais de salaires'!E218="","",'Frais de salaires'!E218)</f>
        <v/>
      </c>
      <c r="F219" s="286" t="str">
        <f>IF('Frais de salaires'!F218="","",'Frais de salaires'!F218)</f>
        <v/>
      </c>
      <c r="G219" s="287" t="str">
        <f>IF('Frais de salaires'!G218="","",'Frais de salaires'!G218)</f>
        <v/>
      </c>
      <c r="H219" s="287" t="str">
        <f>IF('Frais de salaires'!H218="","",'Frais de salaires'!H218)</f>
        <v/>
      </c>
      <c r="I219" s="286" t="str">
        <f>IF('Frais de salaires'!I218="","",'Frais de salaires'!I218)</f>
        <v/>
      </c>
      <c r="J219" s="63"/>
      <c r="K219" s="38"/>
      <c r="L219" s="38"/>
      <c r="M219" s="58" t="str">
        <f t="shared" si="16"/>
        <v/>
      </c>
      <c r="N219" s="203" t="str">
        <f t="shared" si="17"/>
        <v/>
      </c>
      <c r="O219" s="205" t="str">
        <f t="shared" si="18"/>
        <v/>
      </c>
      <c r="P219" s="288" t="str">
        <f t="shared" si="19"/>
        <v/>
      </c>
      <c r="Q219" s="225" t="str">
        <f t="shared" si="20"/>
        <v/>
      </c>
      <c r="R219" s="289"/>
      <c r="S219" s="66"/>
    </row>
    <row r="220" spans="1:19" ht="20.100000000000001" customHeight="1" x14ac:dyDescent="0.25">
      <c r="A220" s="191">
        <v>214</v>
      </c>
      <c r="B220" s="286" t="str">
        <f>IF('Frais de salaires'!B219="","",'Frais de salaires'!B219)</f>
        <v/>
      </c>
      <c r="C220" s="286" t="str">
        <f>IF('Frais de salaires'!C219="","",'Frais de salaires'!C219)</f>
        <v/>
      </c>
      <c r="D220" s="286" t="str">
        <f>IF('Frais de salaires'!D219="","",'Frais de salaires'!D219)</f>
        <v/>
      </c>
      <c r="E220" s="286" t="str">
        <f>IF('Frais de salaires'!E219="","",'Frais de salaires'!E219)</f>
        <v/>
      </c>
      <c r="F220" s="286" t="str">
        <f>IF('Frais de salaires'!F219="","",'Frais de salaires'!F219)</f>
        <v/>
      </c>
      <c r="G220" s="287" t="str">
        <f>IF('Frais de salaires'!G219="","",'Frais de salaires'!G219)</f>
        <v/>
      </c>
      <c r="H220" s="287" t="str">
        <f>IF('Frais de salaires'!H219="","",'Frais de salaires'!H219)</f>
        <v/>
      </c>
      <c r="I220" s="286" t="str">
        <f>IF('Frais de salaires'!I219="","",'Frais de salaires'!I219)</f>
        <v/>
      </c>
      <c r="J220" s="63"/>
      <c r="K220" s="38"/>
      <c r="L220" s="38"/>
      <c r="M220" s="58" t="str">
        <f t="shared" si="16"/>
        <v/>
      </c>
      <c r="N220" s="203" t="str">
        <f t="shared" si="17"/>
        <v/>
      </c>
      <c r="O220" s="205" t="str">
        <f t="shared" si="18"/>
        <v/>
      </c>
      <c r="P220" s="288" t="str">
        <f t="shared" si="19"/>
        <v/>
      </c>
      <c r="Q220" s="225" t="str">
        <f t="shared" si="20"/>
        <v/>
      </c>
      <c r="R220" s="289"/>
      <c r="S220" s="66"/>
    </row>
    <row r="221" spans="1:19" ht="20.100000000000001" customHeight="1" x14ac:dyDescent="0.25">
      <c r="A221" s="191">
        <v>215</v>
      </c>
      <c r="B221" s="286" t="str">
        <f>IF('Frais de salaires'!B220="","",'Frais de salaires'!B220)</f>
        <v/>
      </c>
      <c r="C221" s="286" t="str">
        <f>IF('Frais de salaires'!C220="","",'Frais de salaires'!C220)</f>
        <v/>
      </c>
      <c r="D221" s="286" t="str">
        <f>IF('Frais de salaires'!D220="","",'Frais de salaires'!D220)</f>
        <v/>
      </c>
      <c r="E221" s="286" t="str">
        <f>IF('Frais de salaires'!E220="","",'Frais de salaires'!E220)</f>
        <v/>
      </c>
      <c r="F221" s="286" t="str">
        <f>IF('Frais de salaires'!F220="","",'Frais de salaires'!F220)</f>
        <v/>
      </c>
      <c r="G221" s="287" t="str">
        <f>IF('Frais de salaires'!G220="","",'Frais de salaires'!G220)</f>
        <v/>
      </c>
      <c r="H221" s="287" t="str">
        <f>IF('Frais de salaires'!H220="","",'Frais de salaires'!H220)</f>
        <v/>
      </c>
      <c r="I221" s="286" t="str">
        <f>IF('Frais de salaires'!I220="","",'Frais de salaires'!I220)</f>
        <v/>
      </c>
      <c r="J221" s="63"/>
      <c r="K221" s="38"/>
      <c r="L221" s="38"/>
      <c r="M221" s="58" t="str">
        <f t="shared" si="16"/>
        <v/>
      </c>
      <c r="N221" s="203" t="str">
        <f t="shared" si="17"/>
        <v/>
      </c>
      <c r="O221" s="205" t="str">
        <f t="shared" si="18"/>
        <v/>
      </c>
      <c r="P221" s="288" t="str">
        <f t="shared" si="19"/>
        <v/>
      </c>
      <c r="Q221" s="225" t="str">
        <f t="shared" si="20"/>
        <v/>
      </c>
      <c r="R221" s="289"/>
      <c r="S221" s="66"/>
    </row>
    <row r="222" spans="1:19" ht="20.100000000000001" customHeight="1" x14ac:dyDescent="0.25">
      <c r="A222" s="191">
        <v>216</v>
      </c>
      <c r="B222" s="286" t="str">
        <f>IF('Frais de salaires'!B221="","",'Frais de salaires'!B221)</f>
        <v/>
      </c>
      <c r="C222" s="286" t="str">
        <f>IF('Frais de salaires'!C221="","",'Frais de salaires'!C221)</f>
        <v/>
      </c>
      <c r="D222" s="286" t="str">
        <f>IF('Frais de salaires'!D221="","",'Frais de salaires'!D221)</f>
        <v/>
      </c>
      <c r="E222" s="286" t="str">
        <f>IF('Frais de salaires'!E221="","",'Frais de salaires'!E221)</f>
        <v/>
      </c>
      <c r="F222" s="286" t="str">
        <f>IF('Frais de salaires'!F221="","",'Frais de salaires'!F221)</f>
        <v/>
      </c>
      <c r="G222" s="287" t="str">
        <f>IF('Frais de salaires'!G221="","",'Frais de salaires'!G221)</f>
        <v/>
      </c>
      <c r="H222" s="287" t="str">
        <f>IF('Frais de salaires'!H221="","",'Frais de salaires'!H221)</f>
        <v/>
      </c>
      <c r="I222" s="286" t="str">
        <f>IF('Frais de salaires'!I221="","",'Frais de salaires'!I221)</f>
        <v/>
      </c>
      <c r="J222" s="63"/>
      <c r="K222" s="38"/>
      <c r="L222" s="38"/>
      <c r="M222" s="58" t="str">
        <f t="shared" si="16"/>
        <v/>
      </c>
      <c r="N222" s="203" t="str">
        <f t="shared" si="17"/>
        <v/>
      </c>
      <c r="O222" s="205" t="str">
        <f t="shared" si="18"/>
        <v/>
      </c>
      <c r="P222" s="288" t="str">
        <f t="shared" si="19"/>
        <v/>
      </c>
      <c r="Q222" s="225" t="str">
        <f t="shared" si="20"/>
        <v/>
      </c>
      <c r="R222" s="289"/>
      <c r="S222" s="66"/>
    </row>
    <row r="223" spans="1:19" ht="20.100000000000001" customHeight="1" x14ac:dyDescent="0.25">
      <c r="A223" s="191">
        <v>217</v>
      </c>
      <c r="B223" s="286" t="str">
        <f>IF('Frais de salaires'!B222="","",'Frais de salaires'!B222)</f>
        <v/>
      </c>
      <c r="C223" s="286" t="str">
        <f>IF('Frais de salaires'!C222="","",'Frais de salaires'!C222)</f>
        <v/>
      </c>
      <c r="D223" s="286" t="str">
        <f>IF('Frais de salaires'!D222="","",'Frais de salaires'!D222)</f>
        <v/>
      </c>
      <c r="E223" s="286" t="str">
        <f>IF('Frais de salaires'!E222="","",'Frais de salaires'!E222)</f>
        <v/>
      </c>
      <c r="F223" s="286" t="str">
        <f>IF('Frais de salaires'!F222="","",'Frais de salaires'!F222)</f>
        <v/>
      </c>
      <c r="G223" s="287" t="str">
        <f>IF('Frais de salaires'!G222="","",'Frais de salaires'!G222)</f>
        <v/>
      </c>
      <c r="H223" s="287" t="str">
        <f>IF('Frais de salaires'!H222="","",'Frais de salaires'!H222)</f>
        <v/>
      </c>
      <c r="I223" s="286" t="str">
        <f>IF('Frais de salaires'!I222="","",'Frais de salaires'!I222)</f>
        <v/>
      </c>
      <c r="J223" s="63"/>
      <c r="K223" s="38"/>
      <c r="L223" s="38"/>
      <c r="M223" s="58" t="str">
        <f t="shared" si="16"/>
        <v/>
      </c>
      <c r="N223" s="203" t="str">
        <f t="shared" si="17"/>
        <v/>
      </c>
      <c r="O223" s="205" t="str">
        <f t="shared" si="18"/>
        <v/>
      </c>
      <c r="P223" s="288" t="str">
        <f t="shared" si="19"/>
        <v/>
      </c>
      <c r="Q223" s="225" t="str">
        <f t="shared" si="20"/>
        <v/>
      </c>
      <c r="R223" s="289"/>
      <c r="S223" s="66"/>
    </row>
    <row r="224" spans="1:19" ht="20.100000000000001" customHeight="1" x14ac:dyDescent="0.25">
      <c r="A224" s="191">
        <v>218</v>
      </c>
      <c r="B224" s="286" t="str">
        <f>IF('Frais de salaires'!B223="","",'Frais de salaires'!B223)</f>
        <v/>
      </c>
      <c r="C224" s="286" t="str">
        <f>IF('Frais de salaires'!C223="","",'Frais de salaires'!C223)</f>
        <v/>
      </c>
      <c r="D224" s="286" t="str">
        <f>IF('Frais de salaires'!D223="","",'Frais de salaires'!D223)</f>
        <v/>
      </c>
      <c r="E224" s="286" t="str">
        <f>IF('Frais de salaires'!E223="","",'Frais de salaires'!E223)</f>
        <v/>
      </c>
      <c r="F224" s="286" t="str">
        <f>IF('Frais de salaires'!F223="","",'Frais de salaires'!F223)</f>
        <v/>
      </c>
      <c r="G224" s="287" t="str">
        <f>IF('Frais de salaires'!G223="","",'Frais de salaires'!G223)</f>
        <v/>
      </c>
      <c r="H224" s="287" t="str">
        <f>IF('Frais de salaires'!H223="","",'Frais de salaires'!H223)</f>
        <v/>
      </c>
      <c r="I224" s="286" t="str">
        <f>IF('Frais de salaires'!I223="","",'Frais de salaires'!I223)</f>
        <v/>
      </c>
      <c r="J224" s="63"/>
      <c r="K224" s="38"/>
      <c r="L224" s="38"/>
      <c r="M224" s="58" t="str">
        <f t="shared" si="16"/>
        <v/>
      </c>
      <c r="N224" s="203" t="str">
        <f t="shared" si="17"/>
        <v/>
      </c>
      <c r="O224" s="205" t="str">
        <f t="shared" si="18"/>
        <v/>
      </c>
      <c r="P224" s="288" t="str">
        <f t="shared" si="19"/>
        <v/>
      </c>
      <c r="Q224" s="225" t="str">
        <f t="shared" si="20"/>
        <v/>
      </c>
      <c r="R224" s="289"/>
      <c r="S224" s="66"/>
    </row>
    <row r="225" spans="1:19" ht="20.100000000000001" customHeight="1" x14ac:dyDescent="0.25">
      <c r="A225" s="191">
        <v>219</v>
      </c>
      <c r="B225" s="286" t="str">
        <f>IF('Frais de salaires'!B224="","",'Frais de salaires'!B224)</f>
        <v/>
      </c>
      <c r="C225" s="286" t="str">
        <f>IF('Frais de salaires'!C224="","",'Frais de salaires'!C224)</f>
        <v/>
      </c>
      <c r="D225" s="286" t="str">
        <f>IF('Frais de salaires'!D224="","",'Frais de salaires'!D224)</f>
        <v/>
      </c>
      <c r="E225" s="286" t="str">
        <f>IF('Frais de salaires'!E224="","",'Frais de salaires'!E224)</f>
        <v/>
      </c>
      <c r="F225" s="286" t="str">
        <f>IF('Frais de salaires'!F224="","",'Frais de salaires'!F224)</f>
        <v/>
      </c>
      <c r="G225" s="287" t="str">
        <f>IF('Frais de salaires'!G224="","",'Frais de salaires'!G224)</f>
        <v/>
      </c>
      <c r="H225" s="287" t="str">
        <f>IF('Frais de salaires'!H224="","",'Frais de salaires'!H224)</f>
        <v/>
      </c>
      <c r="I225" s="286" t="str">
        <f>IF('Frais de salaires'!I224="","",'Frais de salaires'!I224)</f>
        <v/>
      </c>
      <c r="J225" s="63"/>
      <c r="K225" s="38"/>
      <c r="L225" s="38"/>
      <c r="M225" s="58" t="str">
        <f t="shared" si="16"/>
        <v/>
      </c>
      <c r="N225" s="203" t="str">
        <f t="shared" si="17"/>
        <v/>
      </c>
      <c r="O225" s="205" t="str">
        <f t="shared" si="18"/>
        <v/>
      </c>
      <c r="P225" s="288" t="str">
        <f t="shared" si="19"/>
        <v/>
      </c>
      <c r="Q225" s="225" t="str">
        <f t="shared" si="20"/>
        <v/>
      </c>
      <c r="R225" s="289"/>
      <c r="S225" s="66"/>
    </row>
    <row r="226" spans="1:19" ht="20.100000000000001" customHeight="1" x14ac:dyDescent="0.25">
      <c r="A226" s="191">
        <v>220</v>
      </c>
      <c r="B226" s="286" t="str">
        <f>IF('Frais de salaires'!B225="","",'Frais de salaires'!B225)</f>
        <v/>
      </c>
      <c r="C226" s="286" t="str">
        <f>IF('Frais de salaires'!C225="","",'Frais de salaires'!C225)</f>
        <v/>
      </c>
      <c r="D226" s="286" t="str">
        <f>IF('Frais de salaires'!D225="","",'Frais de salaires'!D225)</f>
        <v/>
      </c>
      <c r="E226" s="286" t="str">
        <f>IF('Frais de salaires'!E225="","",'Frais de salaires'!E225)</f>
        <v/>
      </c>
      <c r="F226" s="286" t="str">
        <f>IF('Frais de salaires'!F225="","",'Frais de salaires'!F225)</f>
        <v/>
      </c>
      <c r="G226" s="287" t="str">
        <f>IF('Frais de salaires'!G225="","",'Frais de salaires'!G225)</f>
        <v/>
      </c>
      <c r="H226" s="287" t="str">
        <f>IF('Frais de salaires'!H225="","",'Frais de salaires'!H225)</f>
        <v/>
      </c>
      <c r="I226" s="286" t="str">
        <f>IF('Frais de salaires'!I225="","",'Frais de salaires'!I225)</f>
        <v/>
      </c>
      <c r="J226" s="63"/>
      <c r="K226" s="38"/>
      <c r="L226" s="38"/>
      <c r="M226" s="58" t="str">
        <f t="shared" si="16"/>
        <v/>
      </c>
      <c r="N226" s="203" t="str">
        <f t="shared" si="17"/>
        <v/>
      </c>
      <c r="O226" s="205" t="str">
        <f t="shared" si="18"/>
        <v/>
      </c>
      <c r="P226" s="288" t="str">
        <f t="shared" si="19"/>
        <v/>
      </c>
      <c r="Q226" s="225" t="str">
        <f t="shared" si="20"/>
        <v/>
      </c>
      <c r="R226" s="289"/>
      <c r="S226" s="66"/>
    </row>
    <row r="227" spans="1:19" ht="20.100000000000001" customHeight="1" x14ac:dyDescent="0.25">
      <c r="A227" s="191">
        <v>221</v>
      </c>
      <c r="B227" s="286" t="str">
        <f>IF('Frais de salaires'!B226="","",'Frais de salaires'!B226)</f>
        <v/>
      </c>
      <c r="C227" s="286" t="str">
        <f>IF('Frais de salaires'!C226="","",'Frais de salaires'!C226)</f>
        <v/>
      </c>
      <c r="D227" s="286" t="str">
        <f>IF('Frais de salaires'!D226="","",'Frais de salaires'!D226)</f>
        <v/>
      </c>
      <c r="E227" s="286" t="str">
        <f>IF('Frais de salaires'!E226="","",'Frais de salaires'!E226)</f>
        <v/>
      </c>
      <c r="F227" s="286" t="str">
        <f>IF('Frais de salaires'!F226="","",'Frais de salaires'!F226)</f>
        <v/>
      </c>
      <c r="G227" s="287" t="str">
        <f>IF('Frais de salaires'!G226="","",'Frais de salaires'!G226)</f>
        <v/>
      </c>
      <c r="H227" s="287" t="str">
        <f>IF('Frais de salaires'!H226="","",'Frais de salaires'!H226)</f>
        <v/>
      </c>
      <c r="I227" s="286" t="str">
        <f>IF('Frais de salaires'!I226="","",'Frais de salaires'!I226)</f>
        <v/>
      </c>
      <c r="J227" s="63"/>
      <c r="K227" s="38"/>
      <c r="L227" s="38"/>
      <c r="M227" s="58" t="str">
        <f t="shared" si="16"/>
        <v/>
      </c>
      <c r="N227" s="203" t="str">
        <f t="shared" si="17"/>
        <v/>
      </c>
      <c r="O227" s="205" t="str">
        <f t="shared" si="18"/>
        <v/>
      </c>
      <c r="P227" s="288" t="str">
        <f t="shared" si="19"/>
        <v/>
      </c>
      <c r="Q227" s="225" t="str">
        <f t="shared" si="20"/>
        <v/>
      </c>
      <c r="R227" s="289"/>
      <c r="S227" s="66"/>
    </row>
    <row r="228" spans="1:19" ht="20.100000000000001" customHeight="1" x14ac:dyDescent="0.25">
      <c r="A228" s="191">
        <v>222</v>
      </c>
      <c r="B228" s="286" t="str">
        <f>IF('Frais de salaires'!B227="","",'Frais de salaires'!B227)</f>
        <v/>
      </c>
      <c r="C228" s="286" t="str">
        <f>IF('Frais de salaires'!C227="","",'Frais de salaires'!C227)</f>
        <v/>
      </c>
      <c r="D228" s="286" t="str">
        <f>IF('Frais de salaires'!D227="","",'Frais de salaires'!D227)</f>
        <v/>
      </c>
      <c r="E228" s="286" t="str">
        <f>IF('Frais de salaires'!E227="","",'Frais de salaires'!E227)</f>
        <v/>
      </c>
      <c r="F228" s="286" t="str">
        <f>IF('Frais de salaires'!F227="","",'Frais de salaires'!F227)</f>
        <v/>
      </c>
      <c r="G228" s="287" t="str">
        <f>IF('Frais de salaires'!G227="","",'Frais de salaires'!G227)</f>
        <v/>
      </c>
      <c r="H228" s="287" t="str">
        <f>IF('Frais de salaires'!H227="","",'Frais de salaires'!H227)</f>
        <v/>
      </c>
      <c r="I228" s="286" t="str">
        <f>IF('Frais de salaires'!I227="","",'Frais de salaires'!I227)</f>
        <v/>
      </c>
      <c r="J228" s="63"/>
      <c r="K228" s="38"/>
      <c r="L228" s="38"/>
      <c r="M228" s="58" t="str">
        <f t="shared" si="16"/>
        <v/>
      </c>
      <c r="N228" s="203" t="str">
        <f t="shared" si="17"/>
        <v/>
      </c>
      <c r="O228" s="205" t="str">
        <f t="shared" si="18"/>
        <v/>
      </c>
      <c r="P228" s="288" t="str">
        <f t="shared" si="19"/>
        <v/>
      </c>
      <c r="Q228" s="225" t="str">
        <f t="shared" si="20"/>
        <v/>
      </c>
      <c r="R228" s="289"/>
      <c r="S228" s="66"/>
    </row>
    <row r="229" spans="1:19" ht="20.100000000000001" customHeight="1" x14ac:dyDescent="0.25">
      <c r="A229" s="191">
        <v>223</v>
      </c>
      <c r="B229" s="286" t="str">
        <f>IF('Frais de salaires'!B228="","",'Frais de salaires'!B228)</f>
        <v/>
      </c>
      <c r="C229" s="286" t="str">
        <f>IF('Frais de salaires'!C228="","",'Frais de salaires'!C228)</f>
        <v/>
      </c>
      <c r="D229" s="286" t="str">
        <f>IF('Frais de salaires'!D228="","",'Frais de salaires'!D228)</f>
        <v/>
      </c>
      <c r="E229" s="286" t="str">
        <f>IF('Frais de salaires'!E228="","",'Frais de salaires'!E228)</f>
        <v/>
      </c>
      <c r="F229" s="286" t="str">
        <f>IF('Frais de salaires'!F228="","",'Frais de salaires'!F228)</f>
        <v/>
      </c>
      <c r="G229" s="287" t="str">
        <f>IF('Frais de salaires'!G228="","",'Frais de salaires'!G228)</f>
        <v/>
      </c>
      <c r="H229" s="287" t="str">
        <f>IF('Frais de salaires'!H228="","",'Frais de salaires'!H228)</f>
        <v/>
      </c>
      <c r="I229" s="286" t="str">
        <f>IF('Frais de salaires'!I228="","",'Frais de salaires'!I228)</f>
        <v/>
      </c>
      <c r="J229" s="63"/>
      <c r="K229" s="38"/>
      <c r="L229" s="38"/>
      <c r="M229" s="58" t="str">
        <f t="shared" si="16"/>
        <v/>
      </c>
      <c r="N229" s="203" t="str">
        <f t="shared" si="17"/>
        <v/>
      </c>
      <c r="O229" s="205" t="str">
        <f t="shared" si="18"/>
        <v/>
      </c>
      <c r="P229" s="288" t="str">
        <f t="shared" si="19"/>
        <v/>
      </c>
      <c r="Q229" s="225" t="str">
        <f t="shared" si="20"/>
        <v/>
      </c>
      <c r="R229" s="289"/>
      <c r="S229" s="66"/>
    </row>
    <row r="230" spans="1:19" ht="20.100000000000001" customHeight="1" x14ac:dyDescent="0.25">
      <c r="A230" s="191">
        <v>224</v>
      </c>
      <c r="B230" s="286" t="str">
        <f>IF('Frais de salaires'!B229="","",'Frais de salaires'!B229)</f>
        <v/>
      </c>
      <c r="C230" s="286" t="str">
        <f>IF('Frais de salaires'!C229="","",'Frais de salaires'!C229)</f>
        <v/>
      </c>
      <c r="D230" s="286" t="str">
        <f>IF('Frais de salaires'!D229="","",'Frais de salaires'!D229)</f>
        <v/>
      </c>
      <c r="E230" s="286" t="str">
        <f>IF('Frais de salaires'!E229="","",'Frais de salaires'!E229)</f>
        <v/>
      </c>
      <c r="F230" s="286" t="str">
        <f>IF('Frais de salaires'!F229="","",'Frais de salaires'!F229)</f>
        <v/>
      </c>
      <c r="G230" s="287" t="str">
        <f>IF('Frais de salaires'!G229="","",'Frais de salaires'!G229)</f>
        <v/>
      </c>
      <c r="H230" s="287" t="str">
        <f>IF('Frais de salaires'!H229="","",'Frais de salaires'!H229)</f>
        <v/>
      </c>
      <c r="I230" s="286" t="str">
        <f>IF('Frais de salaires'!I229="","",'Frais de salaires'!I229)</f>
        <v/>
      </c>
      <c r="J230" s="63"/>
      <c r="K230" s="38"/>
      <c r="L230" s="38"/>
      <c r="M230" s="58" t="str">
        <f t="shared" si="16"/>
        <v/>
      </c>
      <c r="N230" s="203" t="str">
        <f t="shared" si="17"/>
        <v/>
      </c>
      <c r="O230" s="205" t="str">
        <f t="shared" si="18"/>
        <v/>
      </c>
      <c r="P230" s="288" t="str">
        <f t="shared" si="19"/>
        <v/>
      </c>
      <c r="Q230" s="225" t="str">
        <f t="shared" si="20"/>
        <v/>
      </c>
      <c r="R230" s="289"/>
      <c r="S230" s="66"/>
    </row>
    <row r="231" spans="1:19" ht="20.100000000000001" customHeight="1" x14ac:dyDescent="0.25">
      <c r="A231" s="191">
        <v>225</v>
      </c>
      <c r="B231" s="286" t="str">
        <f>IF('Frais de salaires'!B230="","",'Frais de salaires'!B230)</f>
        <v/>
      </c>
      <c r="C231" s="286" t="str">
        <f>IF('Frais de salaires'!C230="","",'Frais de salaires'!C230)</f>
        <v/>
      </c>
      <c r="D231" s="286" t="str">
        <f>IF('Frais de salaires'!D230="","",'Frais de salaires'!D230)</f>
        <v/>
      </c>
      <c r="E231" s="286" t="str">
        <f>IF('Frais de salaires'!E230="","",'Frais de salaires'!E230)</f>
        <v/>
      </c>
      <c r="F231" s="286" t="str">
        <f>IF('Frais de salaires'!F230="","",'Frais de salaires'!F230)</f>
        <v/>
      </c>
      <c r="G231" s="287" t="str">
        <f>IF('Frais de salaires'!G230="","",'Frais de salaires'!G230)</f>
        <v/>
      </c>
      <c r="H231" s="287" t="str">
        <f>IF('Frais de salaires'!H230="","",'Frais de salaires'!H230)</f>
        <v/>
      </c>
      <c r="I231" s="286" t="str">
        <f>IF('Frais de salaires'!I230="","",'Frais de salaires'!I230)</f>
        <v/>
      </c>
      <c r="J231" s="63"/>
      <c r="K231" s="38"/>
      <c r="L231" s="38"/>
      <c r="M231" s="58" t="str">
        <f t="shared" si="16"/>
        <v/>
      </c>
      <c r="N231" s="203" t="str">
        <f t="shared" si="17"/>
        <v/>
      </c>
      <c r="O231" s="205" t="str">
        <f t="shared" si="18"/>
        <v/>
      </c>
      <c r="P231" s="288" t="str">
        <f t="shared" si="19"/>
        <v/>
      </c>
      <c r="Q231" s="225" t="str">
        <f t="shared" si="20"/>
        <v/>
      </c>
      <c r="R231" s="289"/>
      <c r="S231" s="66"/>
    </row>
    <row r="232" spans="1:19" ht="20.100000000000001" customHeight="1" x14ac:dyDescent="0.25">
      <c r="A232" s="191">
        <v>226</v>
      </c>
      <c r="B232" s="286" t="str">
        <f>IF('Frais de salaires'!B231="","",'Frais de salaires'!B231)</f>
        <v/>
      </c>
      <c r="C232" s="286" t="str">
        <f>IF('Frais de salaires'!C231="","",'Frais de salaires'!C231)</f>
        <v/>
      </c>
      <c r="D232" s="286" t="str">
        <f>IF('Frais de salaires'!D231="","",'Frais de salaires'!D231)</f>
        <v/>
      </c>
      <c r="E232" s="286" t="str">
        <f>IF('Frais de salaires'!E231="","",'Frais de salaires'!E231)</f>
        <v/>
      </c>
      <c r="F232" s="286" t="str">
        <f>IF('Frais de salaires'!F231="","",'Frais de salaires'!F231)</f>
        <v/>
      </c>
      <c r="G232" s="287" t="str">
        <f>IF('Frais de salaires'!G231="","",'Frais de salaires'!G231)</f>
        <v/>
      </c>
      <c r="H232" s="287" t="str">
        <f>IF('Frais de salaires'!H231="","",'Frais de salaires'!H231)</f>
        <v/>
      </c>
      <c r="I232" s="286" t="str">
        <f>IF('Frais de salaires'!I231="","",'Frais de salaires'!I231)</f>
        <v/>
      </c>
      <c r="J232" s="63"/>
      <c r="K232" s="38"/>
      <c r="L232" s="38"/>
      <c r="M232" s="58" t="str">
        <f t="shared" si="16"/>
        <v/>
      </c>
      <c r="N232" s="203" t="str">
        <f t="shared" si="17"/>
        <v/>
      </c>
      <c r="O232" s="205" t="str">
        <f t="shared" si="18"/>
        <v/>
      </c>
      <c r="P232" s="288" t="str">
        <f t="shared" si="19"/>
        <v/>
      </c>
      <c r="Q232" s="225" t="str">
        <f t="shared" si="20"/>
        <v/>
      </c>
      <c r="R232" s="289"/>
      <c r="S232" s="66"/>
    </row>
    <row r="233" spans="1:19" ht="20.100000000000001" customHeight="1" x14ac:dyDescent="0.25">
      <c r="A233" s="191">
        <v>227</v>
      </c>
      <c r="B233" s="286" t="str">
        <f>IF('Frais de salaires'!B232="","",'Frais de salaires'!B232)</f>
        <v/>
      </c>
      <c r="C233" s="286" t="str">
        <f>IF('Frais de salaires'!C232="","",'Frais de salaires'!C232)</f>
        <v/>
      </c>
      <c r="D233" s="286" t="str">
        <f>IF('Frais de salaires'!D232="","",'Frais de salaires'!D232)</f>
        <v/>
      </c>
      <c r="E233" s="286" t="str">
        <f>IF('Frais de salaires'!E232="","",'Frais de salaires'!E232)</f>
        <v/>
      </c>
      <c r="F233" s="286" t="str">
        <f>IF('Frais de salaires'!F232="","",'Frais de salaires'!F232)</f>
        <v/>
      </c>
      <c r="G233" s="287" t="str">
        <f>IF('Frais de salaires'!G232="","",'Frais de salaires'!G232)</f>
        <v/>
      </c>
      <c r="H233" s="287" t="str">
        <f>IF('Frais de salaires'!H232="","",'Frais de salaires'!H232)</f>
        <v/>
      </c>
      <c r="I233" s="286" t="str">
        <f>IF('Frais de salaires'!I232="","",'Frais de salaires'!I232)</f>
        <v/>
      </c>
      <c r="J233" s="63"/>
      <c r="K233" s="38"/>
      <c r="L233" s="38"/>
      <c r="M233" s="58" t="str">
        <f t="shared" si="16"/>
        <v/>
      </c>
      <c r="N233" s="203" t="str">
        <f t="shared" si="17"/>
        <v/>
      </c>
      <c r="O233" s="205" t="str">
        <f t="shared" si="18"/>
        <v/>
      </c>
      <c r="P233" s="288" t="str">
        <f t="shared" si="19"/>
        <v/>
      </c>
      <c r="Q233" s="225" t="str">
        <f t="shared" si="20"/>
        <v/>
      </c>
      <c r="R233" s="289"/>
      <c r="S233" s="66"/>
    </row>
    <row r="234" spans="1:19" ht="20.100000000000001" customHeight="1" x14ac:dyDescent="0.25">
      <c r="A234" s="191">
        <v>228</v>
      </c>
      <c r="B234" s="286" t="str">
        <f>IF('Frais de salaires'!B233="","",'Frais de salaires'!B233)</f>
        <v/>
      </c>
      <c r="C234" s="286" t="str">
        <f>IF('Frais de salaires'!C233="","",'Frais de salaires'!C233)</f>
        <v/>
      </c>
      <c r="D234" s="286" t="str">
        <f>IF('Frais de salaires'!D233="","",'Frais de salaires'!D233)</f>
        <v/>
      </c>
      <c r="E234" s="286" t="str">
        <f>IF('Frais de salaires'!E233="","",'Frais de salaires'!E233)</f>
        <v/>
      </c>
      <c r="F234" s="286" t="str">
        <f>IF('Frais de salaires'!F233="","",'Frais de salaires'!F233)</f>
        <v/>
      </c>
      <c r="G234" s="287" t="str">
        <f>IF('Frais de salaires'!G233="","",'Frais de salaires'!G233)</f>
        <v/>
      </c>
      <c r="H234" s="287" t="str">
        <f>IF('Frais de salaires'!H233="","",'Frais de salaires'!H233)</f>
        <v/>
      </c>
      <c r="I234" s="286" t="str">
        <f>IF('Frais de salaires'!I233="","",'Frais de salaires'!I233)</f>
        <v/>
      </c>
      <c r="J234" s="63"/>
      <c r="K234" s="38"/>
      <c r="L234" s="38"/>
      <c r="M234" s="58" t="str">
        <f t="shared" si="16"/>
        <v/>
      </c>
      <c r="N234" s="203" t="str">
        <f t="shared" si="17"/>
        <v/>
      </c>
      <c r="O234" s="205" t="str">
        <f t="shared" si="18"/>
        <v/>
      </c>
      <c r="P234" s="288" t="str">
        <f t="shared" si="19"/>
        <v/>
      </c>
      <c r="Q234" s="225" t="str">
        <f t="shared" si="20"/>
        <v/>
      </c>
      <c r="R234" s="289"/>
      <c r="S234" s="66"/>
    </row>
    <row r="235" spans="1:19" ht="20.100000000000001" customHeight="1" x14ac:dyDescent="0.25">
      <c r="A235" s="191">
        <v>229</v>
      </c>
      <c r="B235" s="286" t="str">
        <f>IF('Frais de salaires'!B234="","",'Frais de salaires'!B234)</f>
        <v/>
      </c>
      <c r="C235" s="286" t="str">
        <f>IF('Frais de salaires'!C234="","",'Frais de salaires'!C234)</f>
        <v/>
      </c>
      <c r="D235" s="286" t="str">
        <f>IF('Frais de salaires'!D234="","",'Frais de salaires'!D234)</f>
        <v/>
      </c>
      <c r="E235" s="286" t="str">
        <f>IF('Frais de salaires'!E234="","",'Frais de salaires'!E234)</f>
        <v/>
      </c>
      <c r="F235" s="286" t="str">
        <f>IF('Frais de salaires'!F234="","",'Frais de salaires'!F234)</f>
        <v/>
      </c>
      <c r="G235" s="287" t="str">
        <f>IF('Frais de salaires'!G234="","",'Frais de salaires'!G234)</f>
        <v/>
      </c>
      <c r="H235" s="287" t="str">
        <f>IF('Frais de salaires'!H234="","",'Frais de salaires'!H234)</f>
        <v/>
      </c>
      <c r="I235" s="286" t="str">
        <f>IF('Frais de salaires'!I234="","",'Frais de salaires'!I234)</f>
        <v/>
      </c>
      <c r="J235" s="63"/>
      <c r="K235" s="38"/>
      <c r="L235" s="38"/>
      <c r="M235" s="58" t="str">
        <f t="shared" si="16"/>
        <v/>
      </c>
      <c r="N235" s="203" t="str">
        <f t="shared" si="17"/>
        <v/>
      </c>
      <c r="O235" s="205" t="str">
        <f t="shared" si="18"/>
        <v/>
      </c>
      <c r="P235" s="288" t="str">
        <f t="shared" si="19"/>
        <v/>
      </c>
      <c r="Q235" s="225" t="str">
        <f t="shared" si="20"/>
        <v/>
      </c>
      <c r="R235" s="289"/>
      <c r="S235" s="66"/>
    </row>
    <row r="236" spans="1:19" ht="20.100000000000001" customHeight="1" x14ac:dyDescent="0.25">
      <c r="A236" s="191">
        <v>230</v>
      </c>
      <c r="B236" s="286" t="str">
        <f>IF('Frais de salaires'!B235="","",'Frais de salaires'!B235)</f>
        <v/>
      </c>
      <c r="C236" s="286" t="str">
        <f>IF('Frais de salaires'!C235="","",'Frais de salaires'!C235)</f>
        <v/>
      </c>
      <c r="D236" s="286" t="str">
        <f>IF('Frais de salaires'!D235="","",'Frais de salaires'!D235)</f>
        <v/>
      </c>
      <c r="E236" s="286" t="str">
        <f>IF('Frais de salaires'!E235="","",'Frais de salaires'!E235)</f>
        <v/>
      </c>
      <c r="F236" s="286" t="str">
        <f>IF('Frais de salaires'!F235="","",'Frais de salaires'!F235)</f>
        <v/>
      </c>
      <c r="G236" s="287" t="str">
        <f>IF('Frais de salaires'!G235="","",'Frais de salaires'!G235)</f>
        <v/>
      </c>
      <c r="H236" s="287" t="str">
        <f>IF('Frais de salaires'!H235="","",'Frais de salaires'!H235)</f>
        <v/>
      </c>
      <c r="I236" s="286" t="str">
        <f>IF('Frais de salaires'!I235="","",'Frais de salaires'!I235)</f>
        <v/>
      </c>
      <c r="J236" s="63"/>
      <c r="K236" s="38"/>
      <c r="L236" s="38"/>
      <c r="M236" s="58" t="str">
        <f t="shared" si="16"/>
        <v/>
      </c>
      <c r="N236" s="203" t="str">
        <f t="shared" si="17"/>
        <v/>
      </c>
      <c r="O236" s="205" t="str">
        <f t="shared" si="18"/>
        <v/>
      </c>
      <c r="P236" s="288" t="str">
        <f t="shared" si="19"/>
        <v/>
      </c>
      <c r="Q236" s="225" t="str">
        <f t="shared" si="20"/>
        <v/>
      </c>
      <c r="R236" s="289"/>
      <c r="S236" s="66"/>
    </row>
    <row r="237" spans="1:19" ht="20.100000000000001" customHeight="1" x14ac:dyDescent="0.25">
      <c r="A237" s="191">
        <v>231</v>
      </c>
      <c r="B237" s="286" t="str">
        <f>IF('Frais de salaires'!B236="","",'Frais de salaires'!B236)</f>
        <v/>
      </c>
      <c r="C237" s="286" t="str">
        <f>IF('Frais de salaires'!C236="","",'Frais de salaires'!C236)</f>
        <v/>
      </c>
      <c r="D237" s="286" t="str">
        <f>IF('Frais de salaires'!D236="","",'Frais de salaires'!D236)</f>
        <v/>
      </c>
      <c r="E237" s="286" t="str">
        <f>IF('Frais de salaires'!E236="","",'Frais de salaires'!E236)</f>
        <v/>
      </c>
      <c r="F237" s="286" t="str">
        <f>IF('Frais de salaires'!F236="","",'Frais de salaires'!F236)</f>
        <v/>
      </c>
      <c r="G237" s="287" t="str">
        <f>IF('Frais de salaires'!G236="","",'Frais de salaires'!G236)</f>
        <v/>
      </c>
      <c r="H237" s="287" t="str">
        <f>IF('Frais de salaires'!H236="","",'Frais de salaires'!H236)</f>
        <v/>
      </c>
      <c r="I237" s="286" t="str">
        <f>IF('Frais de salaires'!I236="","",'Frais de salaires'!I236)</f>
        <v/>
      </c>
      <c r="J237" s="63"/>
      <c r="K237" s="38"/>
      <c r="L237" s="38"/>
      <c r="M237" s="58" t="str">
        <f t="shared" si="16"/>
        <v/>
      </c>
      <c r="N237" s="203" t="str">
        <f t="shared" si="17"/>
        <v/>
      </c>
      <c r="O237" s="205" t="str">
        <f t="shared" si="18"/>
        <v/>
      </c>
      <c r="P237" s="288" t="str">
        <f t="shared" si="19"/>
        <v/>
      </c>
      <c r="Q237" s="225" t="str">
        <f t="shared" si="20"/>
        <v/>
      </c>
      <c r="R237" s="289"/>
      <c r="S237" s="66"/>
    </row>
    <row r="238" spans="1:19" ht="20.100000000000001" customHeight="1" x14ac:dyDescent="0.25">
      <c r="A238" s="191">
        <v>232</v>
      </c>
      <c r="B238" s="286" t="str">
        <f>IF('Frais de salaires'!B237="","",'Frais de salaires'!B237)</f>
        <v/>
      </c>
      <c r="C238" s="286" t="str">
        <f>IF('Frais de salaires'!C237="","",'Frais de salaires'!C237)</f>
        <v/>
      </c>
      <c r="D238" s="286" t="str">
        <f>IF('Frais de salaires'!D237="","",'Frais de salaires'!D237)</f>
        <v/>
      </c>
      <c r="E238" s="286" t="str">
        <f>IF('Frais de salaires'!E237="","",'Frais de salaires'!E237)</f>
        <v/>
      </c>
      <c r="F238" s="286" t="str">
        <f>IF('Frais de salaires'!F237="","",'Frais de salaires'!F237)</f>
        <v/>
      </c>
      <c r="G238" s="287" t="str">
        <f>IF('Frais de salaires'!G237="","",'Frais de salaires'!G237)</f>
        <v/>
      </c>
      <c r="H238" s="287" t="str">
        <f>IF('Frais de salaires'!H237="","",'Frais de salaires'!H237)</f>
        <v/>
      </c>
      <c r="I238" s="286" t="str">
        <f>IF('Frais de salaires'!I237="","",'Frais de salaires'!I237)</f>
        <v/>
      </c>
      <c r="J238" s="63"/>
      <c r="K238" s="38"/>
      <c r="L238" s="38"/>
      <c r="M238" s="58" t="str">
        <f t="shared" si="16"/>
        <v/>
      </c>
      <c r="N238" s="203" t="str">
        <f t="shared" si="17"/>
        <v/>
      </c>
      <c r="O238" s="205" t="str">
        <f t="shared" si="18"/>
        <v/>
      </c>
      <c r="P238" s="288" t="str">
        <f t="shared" si="19"/>
        <v/>
      </c>
      <c r="Q238" s="225" t="str">
        <f t="shared" si="20"/>
        <v/>
      </c>
      <c r="R238" s="289"/>
      <c r="S238" s="66"/>
    </row>
    <row r="239" spans="1:19" ht="20.100000000000001" customHeight="1" x14ac:dyDescent="0.25">
      <c r="A239" s="191">
        <v>233</v>
      </c>
      <c r="B239" s="286" t="str">
        <f>IF('Frais de salaires'!B238="","",'Frais de salaires'!B238)</f>
        <v/>
      </c>
      <c r="C239" s="286" t="str">
        <f>IF('Frais de salaires'!C238="","",'Frais de salaires'!C238)</f>
        <v/>
      </c>
      <c r="D239" s="286" t="str">
        <f>IF('Frais de salaires'!D238="","",'Frais de salaires'!D238)</f>
        <v/>
      </c>
      <c r="E239" s="286" t="str">
        <f>IF('Frais de salaires'!E238="","",'Frais de salaires'!E238)</f>
        <v/>
      </c>
      <c r="F239" s="286" t="str">
        <f>IF('Frais de salaires'!F238="","",'Frais de salaires'!F238)</f>
        <v/>
      </c>
      <c r="G239" s="287" t="str">
        <f>IF('Frais de salaires'!G238="","",'Frais de salaires'!G238)</f>
        <v/>
      </c>
      <c r="H239" s="287" t="str">
        <f>IF('Frais de salaires'!H238="","",'Frais de salaires'!H238)</f>
        <v/>
      </c>
      <c r="I239" s="286" t="str">
        <f>IF('Frais de salaires'!I238="","",'Frais de salaires'!I238)</f>
        <v/>
      </c>
      <c r="J239" s="63"/>
      <c r="K239" s="38"/>
      <c r="L239" s="38"/>
      <c r="M239" s="58" t="str">
        <f t="shared" si="16"/>
        <v/>
      </c>
      <c r="N239" s="203" t="str">
        <f t="shared" si="17"/>
        <v/>
      </c>
      <c r="O239" s="205" t="str">
        <f t="shared" si="18"/>
        <v/>
      </c>
      <c r="P239" s="288" t="str">
        <f t="shared" si="19"/>
        <v/>
      </c>
      <c r="Q239" s="225" t="str">
        <f t="shared" si="20"/>
        <v/>
      </c>
      <c r="R239" s="289"/>
      <c r="S239" s="66"/>
    </row>
    <row r="240" spans="1:19" ht="20.100000000000001" customHeight="1" x14ac:dyDescent="0.25">
      <c r="A240" s="191">
        <v>234</v>
      </c>
      <c r="B240" s="286" t="str">
        <f>IF('Frais de salaires'!B239="","",'Frais de salaires'!B239)</f>
        <v/>
      </c>
      <c r="C240" s="286" t="str">
        <f>IF('Frais de salaires'!C239="","",'Frais de salaires'!C239)</f>
        <v/>
      </c>
      <c r="D240" s="286" t="str">
        <f>IF('Frais de salaires'!D239="","",'Frais de salaires'!D239)</f>
        <v/>
      </c>
      <c r="E240" s="286" t="str">
        <f>IF('Frais de salaires'!E239="","",'Frais de salaires'!E239)</f>
        <v/>
      </c>
      <c r="F240" s="286" t="str">
        <f>IF('Frais de salaires'!F239="","",'Frais de salaires'!F239)</f>
        <v/>
      </c>
      <c r="G240" s="287" t="str">
        <f>IF('Frais de salaires'!G239="","",'Frais de salaires'!G239)</f>
        <v/>
      </c>
      <c r="H240" s="287" t="str">
        <f>IF('Frais de salaires'!H239="","",'Frais de salaires'!H239)</f>
        <v/>
      </c>
      <c r="I240" s="286" t="str">
        <f>IF('Frais de salaires'!I239="","",'Frais de salaires'!I239)</f>
        <v/>
      </c>
      <c r="J240" s="63"/>
      <c r="K240" s="38"/>
      <c r="L240" s="38"/>
      <c r="M240" s="58" t="str">
        <f t="shared" si="16"/>
        <v/>
      </c>
      <c r="N240" s="203" t="str">
        <f t="shared" si="17"/>
        <v/>
      </c>
      <c r="O240" s="205" t="str">
        <f t="shared" si="18"/>
        <v/>
      </c>
      <c r="P240" s="288" t="str">
        <f t="shared" si="19"/>
        <v/>
      </c>
      <c r="Q240" s="225" t="str">
        <f t="shared" si="20"/>
        <v/>
      </c>
      <c r="R240" s="289"/>
      <c r="S240" s="66"/>
    </row>
    <row r="241" spans="1:19" ht="20.100000000000001" customHeight="1" x14ac:dyDescent="0.25">
      <c r="A241" s="191">
        <v>235</v>
      </c>
      <c r="B241" s="286" t="str">
        <f>IF('Frais de salaires'!B240="","",'Frais de salaires'!B240)</f>
        <v/>
      </c>
      <c r="C241" s="286" t="str">
        <f>IF('Frais de salaires'!C240="","",'Frais de salaires'!C240)</f>
        <v/>
      </c>
      <c r="D241" s="286" t="str">
        <f>IF('Frais de salaires'!D240="","",'Frais de salaires'!D240)</f>
        <v/>
      </c>
      <c r="E241" s="286" t="str">
        <f>IF('Frais de salaires'!E240="","",'Frais de salaires'!E240)</f>
        <v/>
      </c>
      <c r="F241" s="286" t="str">
        <f>IF('Frais de salaires'!F240="","",'Frais de salaires'!F240)</f>
        <v/>
      </c>
      <c r="G241" s="287" t="str">
        <f>IF('Frais de salaires'!G240="","",'Frais de salaires'!G240)</f>
        <v/>
      </c>
      <c r="H241" s="287" t="str">
        <f>IF('Frais de salaires'!H240="","",'Frais de salaires'!H240)</f>
        <v/>
      </c>
      <c r="I241" s="286" t="str">
        <f>IF('Frais de salaires'!I240="","",'Frais de salaires'!I240)</f>
        <v/>
      </c>
      <c r="J241" s="63"/>
      <c r="K241" s="38"/>
      <c r="L241" s="38"/>
      <c r="M241" s="58" t="str">
        <f t="shared" si="16"/>
        <v/>
      </c>
      <c r="N241" s="203" t="str">
        <f t="shared" si="17"/>
        <v/>
      </c>
      <c r="O241" s="205" t="str">
        <f t="shared" si="18"/>
        <v/>
      </c>
      <c r="P241" s="288" t="str">
        <f t="shared" si="19"/>
        <v/>
      </c>
      <c r="Q241" s="225" t="str">
        <f t="shared" si="20"/>
        <v/>
      </c>
      <c r="R241" s="289"/>
      <c r="S241" s="66"/>
    </row>
    <row r="242" spans="1:19" ht="20.100000000000001" customHeight="1" x14ac:dyDescent="0.25">
      <c r="A242" s="191">
        <v>236</v>
      </c>
      <c r="B242" s="286" t="str">
        <f>IF('Frais de salaires'!B241="","",'Frais de salaires'!B241)</f>
        <v/>
      </c>
      <c r="C242" s="286" t="str">
        <f>IF('Frais de salaires'!C241="","",'Frais de salaires'!C241)</f>
        <v/>
      </c>
      <c r="D242" s="286" t="str">
        <f>IF('Frais de salaires'!D241="","",'Frais de salaires'!D241)</f>
        <v/>
      </c>
      <c r="E242" s="286" t="str">
        <f>IF('Frais de salaires'!E241="","",'Frais de salaires'!E241)</f>
        <v/>
      </c>
      <c r="F242" s="286" t="str">
        <f>IF('Frais de salaires'!F241="","",'Frais de salaires'!F241)</f>
        <v/>
      </c>
      <c r="G242" s="287" t="str">
        <f>IF('Frais de salaires'!G241="","",'Frais de salaires'!G241)</f>
        <v/>
      </c>
      <c r="H242" s="287" t="str">
        <f>IF('Frais de salaires'!H241="","",'Frais de salaires'!H241)</f>
        <v/>
      </c>
      <c r="I242" s="286" t="str">
        <f>IF('Frais de salaires'!I241="","",'Frais de salaires'!I241)</f>
        <v/>
      </c>
      <c r="J242" s="63"/>
      <c r="K242" s="38"/>
      <c r="L242" s="38"/>
      <c r="M242" s="58" t="str">
        <f t="shared" si="16"/>
        <v/>
      </c>
      <c r="N242" s="203" t="str">
        <f t="shared" si="17"/>
        <v/>
      </c>
      <c r="O242" s="205" t="str">
        <f t="shared" si="18"/>
        <v/>
      </c>
      <c r="P242" s="288" t="str">
        <f t="shared" si="19"/>
        <v/>
      </c>
      <c r="Q242" s="225" t="str">
        <f t="shared" si="20"/>
        <v/>
      </c>
      <c r="R242" s="289"/>
      <c r="S242" s="66"/>
    </row>
    <row r="243" spans="1:19" ht="20.100000000000001" customHeight="1" x14ac:dyDescent="0.25">
      <c r="A243" s="191">
        <v>237</v>
      </c>
      <c r="B243" s="286" t="str">
        <f>IF('Frais de salaires'!B242="","",'Frais de salaires'!B242)</f>
        <v/>
      </c>
      <c r="C243" s="286" t="str">
        <f>IF('Frais de salaires'!C242="","",'Frais de salaires'!C242)</f>
        <v/>
      </c>
      <c r="D243" s="286" t="str">
        <f>IF('Frais de salaires'!D242="","",'Frais de salaires'!D242)</f>
        <v/>
      </c>
      <c r="E243" s="286" t="str">
        <f>IF('Frais de salaires'!E242="","",'Frais de salaires'!E242)</f>
        <v/>
      </c>
      <c r="F243" s="286" t="str">
        <f>IF('Frais de salaires'!F242="","",'Frais de salaires'!F242)</f>
        <v/>
      </c>
      <c r="G243" s="287" t="str">
        <f>IF('Frais de salaires'!G242="","",'Frais de salaires'!G242)</f>
        <v/>
      </c>
      <c r="H243" s="287" t="str">
        <f>IF('Frais de salaires'!H242="","",'Frais de salaires'!H242)</f>
        <v/>
      </c>
      <c r="I243" s="286" t="str">
        <f>IF('Frais de salaires'!I242="","",'Frais de salaires'!I242)</f>
        <v/>
      </c>
      <c r="J243" s="63"/>
      <c r="K243" s="38"/>
      <c r="L243" s="38"/>
      <c r="M243" s="58" t="str">
        <f t="shared" si="16"/>
        <v/>
      </c>
      <c r="N243" s="203" t="str">
        <f t="shared" si="17"/>
        <v/>
      </c>
      <c r="O243" s="205" t="str">
        <f t="shared" si="18"/>
        <v/>
      </c>
      <c r="P243" s="288" t="str">
        <f t="shared" si="19"/>
        <v/>
      </c>
      <c r="Q243" s="225" t="str">
        <f t="shared" si="20"/>
        <v/>
      </c>
      <c r="R243" s="289"/>
      <c r="S243" s="66"/>
    </row>
    <row r="244" spans="1:19" ht="20.100000000000001" customHeight="1" x14ac:dyDescent="0.25">
      <c r="A244" s="191">
        <v>238</v>
      </c>
      <c r="B244" s="286" t="str">
        <f>IF('Frais de salaires'!B243="","",'Frais de salaires'!B243)</f>
        <v/>
      </c>
      <c r="C244" s="286" t="str">
        <f>IF('Frais de salaires'!C243="","",'Frais de salaires'!C243)</f>
        <v/>
      </c>
      <c r="D244" s="286" t="str">
        <f>IF('Frais de salaires'!D243="","",'Frais de salaires'!D243)</f>
        <v/>
      </c>
      <c r="E244" s="286" t="str">
        <f>IF('Frais de salaires'!E243="","",'Frais de salaires'!E243)</f>
        <v/>
      </c>
      <c r="F244" s="286" t="str">
        <f>IF('Frais de salaires'!F243="","",'Frais de salaires'!F243)</f>
        <v/>
      </c>
      <c r="G244" s="287" t="str">
        <f>IF('Frais de salaires'!G243="","",'Frais de salaires'!G243)</f>
        <v/>
      </c>
      <c r="H244" s="287" t="str">
        <f>IF('Frais de salaires'!H243="","",'Frais de salaires'!H243)</f>
        <v/>
      </c>
      <c r="I244" s="286" t="str">
        <f>IF('Frais de salaires'!I243="","",'Frais de salaires'!I243)</f>
        <v/>
      </c>
      <c r="J244" s="63"/>
      <c r="K244" s="38"/>
      <c r="L244" s="38"/>
      <c r="M244" s="58" t="str">
        <f t="shared" si="16"/>
        <v/>
      </c>
      <c r="N244" s="203" t="str">
        <f t="shared" si="17"/>
        <v/>
      </c>
      <c r="O244" s="205" t="str">
        <f t="shared" si="18"/>
        <v/>
      </c>
      <c r="P244" s="288" t="str">
        <f t="shared" si="19"/>
        <v/>
      </c>
      <c r="Q244" s="225" t="str">
        <f t="shared" si="20"/>
        <v/>
      </c>
      <c r="R244" s="289"/>
      <c r="S244" s="66"/>
    </row>
    <row r="245" spans="1:19" ht="20.100000000000001" customHeight="1" x14ac:dyDescent="0.25">
      <c r="A245" s="191">
        <v>239</v>
      </c>
      <c r="B245" s="286" t="str">
        <f>IF('Frais de salaires'!B244="","",'Frais de salaires'!B244)</f>
        <v/>
      </c>
      <c r="C245" s="286" t="str">
        <f>IF('Frais de salaires'!C244="","",'Frais de salaires'!C244)</f>
        <v/>
      </c>
      <c r="D245" s="286" t="str">
        <f>IF('Frais de salaires'!D244="","",'Frais de salaires'!D244)</f>
        <v/>
      </c>
      <c r="E245" s="286" t="str">
        <f>IF('Frais de salaires'!E244="","",'Frais de salaires'!E244)</f>
        <v/>
      </c>
      <c r="F245" s="286" t="str">
        <f>IF('Frais de salaires'!F244="","",'Frais de salaires'!F244)</f>
        <v/>
      </c>
      <c r="G245" s="287" t="str">
        <f>IF('Frais de salaires'!G244="","",'Frais de salaires'!G244)</f>
        <v/>
      </c>
      <c r="H245" s="287" t="str">
        <f>IF('Frais de salaires'!H244="","",'Frais de salaires'!H244)</f>
        <v/>
      </c>
      <c r="I245" s="286" t="str">
        <f>IF('Frais de salaires'!I244="","",'Frais de salaires'!I244)</f>
        <v/>
      </c>
      <c r="J245" s="63"/>
      <c r="K245" s="38"/>
      <c r="L245" s="38"/>
      <c r="M245" s="58" t="str">
        <f t="shared" si="16"/>
        <v/>
      </c>
      <c r="N245" s="203" t="str">
        <f t="shared" si="17"/>
        <v/>
      </c>
      <c r="O245" s="205" t="str">
        <f t="shared" si="18"/>
        <v/>
      </c>
      <c r="P245" s="288" t="str">
        <f t="shared" si="19"/>
        <v/>
      </c>
      <c r="Q245" s="225" t="str">
        <f t="shared" si="20"/>
        <v/>
      </c>
      <c r="R245" s="289"/>
      <c r="S245" s="66"/>
    </row>
    <row r="246" spans="1:19" ht="20.100000000000001" customHeight="1" x14ac:dyDescent="0.25">
      <c r="A246" s="191">
        <v>240</v>
      </c>
      <c r="B246" s="286" t="str">
        <f>IF('Frais de salaires'!B245="","",'Frais de salaires'!B245)</f>
        <v/>
      </c>
      <c r="C246" s="286" t="str">
        <f>IF('Frais de salaires'!C245="","",'Frais de salaires'!C245)</f>
        <v/>
      </c>
      <c r="D246" s="286" t="str">
        <f>IF('Frais de salaires'!D245="","",'Frais de salaires'!D245)</f>
        <v/>
      </c>
      <c r="E246" s="286" t="str">
        <f>IF('Frais de salaires'!E245="","",'Frais de salaires'!E245)</f>
        <v/>
      </c>
      <c r="F246" s="286" t="str">
        <f>IF('Frais de salaires'!F245="","",'Frais de salaires'!F245)</f>
        <v/>
      </c>
      <c r="G246" s="287" t="str">
        <f>IF('Frais de salaires'!G245="","",'Frais de salaires'!G245)</f>
        <v/>
      </c>
      <c r="H246" s="287" t="str">
        <f>IF('Frais de salaires'!H245="","",'Frais de salaires'!H245)</f>
        <v/>
      </c>
      <c r="I246" s="286" t="str">
        <f>IF('Frais de salaires'!I245="","",'Frais de salaires'!I245)</f>
        <v/>
      </c>
      <c r="J246" s="63"/>
      <c r="K246" s="38"/>
      <c r="L246" s="38"/>
      <c r="M246" s="58" t="str">
        <f t="shared" si="16"/>
        <v/>
      </c>
      <c r="N246" s="203" t="str">
        <f t="shared" si="17"/>
        <v/>
      </c>
      <c r="O246" s="205" t="str">
        <f t="shared" si="18"/>
        <v/>
      </c>
      <c r="P246" s="288" t="str">
        <f t="shared" si="19"/>
        <v/>
      </c>
      <c r="Q246" s="225" t="str">
        <f t="shared" si="20"/>
        <v/>
      </c>
      <c r="R246" s="289"/>
      <c r="S246" s="66"/>
    </row>
    <row r="247" spans="1:19" ht="20.100000000000001" customHeight="1" x14ac:dyDescent="0.25">
      <c r="A247" s="191">
        <v>241</v>
      </c>
      <c r="B247" s="286" t="str">
        <f>IF('Frais de salaires'!B246="","",'Frais de salaires'!B246)</f>
        <v/>
      </c>
      <c r="C247" s="286" t="str">
        <f>IF('Frais de salaires'!C246="","",'Frais de salaires'!C246)</f>
        <v/>
      </c>
      <c r="D247" s="286" t="str">
        <f>IF('Frais de salaires'!D246="","",'Frais de salaires'!D246)</f>
        <v/>
      </c>
      <c r="E247" s="286" t="str">
        <f>IF('Frais de salaires'!E246="","",'Frais de salaires'!E246)</f>
        <v/>
      </c>
      <c r="F247" s="286" t="str">
        <f>IF('Frais de salaires'!F246="","",'Frais de salaires'!F246)</f>
        <v/>
      </c>
      <c r="G247" s="287" t="str">
        <f>IF('Frais de salaires'!G246="","",'Frais de salaires'!G246)</f>
        <v/>
      </c>
      <c r="H247" s="287" t="str">
        <f>IF('Frais de salaires'!H246="","",'Frais de salaires'!H246)</f>
        <v/>
      </c>
      <c r="I247" s="286" t="str">
        <f>IF('Frais de salaires'!I246="","",'Frais de salaires'!I246)</f>
        <v/>
      </c>
      <c r="J247" s="63"/>
      <c r="K247" s="38"/>
      <c r="L247" s="38"/>
      <c r="M247" s="58" t="str">
        <f t="shared" si="16"/>
        <v/>
      </c>
      <c r="N247" s="203" t="str">
        <f t="shared" si="17"/>
        <v/>
      </c>
      <c r="O247" s="205" t="str">
        <f t="shared" si="18"/>
        <v/>
      </c>
      <c r="P247" s="288" t="str">
        <f t="shared" si="19"/>
        <v/>
      </c>
      <c r="Q247" s="225" t="str">
        <f t="shared" si="20"/>
        <v/>
      </c>
      <c r="R247" s="289"/>
      <c r="S247" s="66"/>
    </row>
    <row r="248" spans="1:19" ht="20.100000000000001" customHeight="1" x14ac:dyDescent="0.25">
      <c r="A248" s="191">
        <v>242</v>
      </c>
      <c r="B248" s="286" t="str">
        <f>IF('Frais de salaires'!B247="","",'Frais de salaires'!B247)</f>
        <v/>
      </c>
      <c r="C248" s="286" t="str">
        <f>IF('Frais de salaires'!C247="","",'Frais de salaires'!C247)</f>
        <v/>
      </c>
      <c r="D248" s="286" t="str">
        <f>IF('Frais de salaires'!D247="","",'Frais de salaires'!D247)</f>
        <v/>
      </c>
      <c r="E248" s="286" t="str">
        <f>IF('Frais de salaires'!E247="","",'Frais de salaires'!E247)</f>
        <v/>
      </c>
      <c r="F248" s="286" t="str">
        <f>IF('Frais de salaires'!F247="","",'Frais de salaires'!F247)</f>
        <v/>
      </c>
      <c r="G248" s="287" t="str">
        <f>IF('Frais de salaires'!G247="","",'Frais de salaires'!G247)</f>
        <v/>
      </c>
      <c r="H248" s="287" t="str">
        <f>IF('Frais de salaires'!H247="","",'Frais de salaires'!H247)</f>
        <v/>
      </c>
      <c r="I248" s="286" t="str">
        <f>IF('Frais de salaires'!I247="","",'Frais de salaires'!I247)</f>
        <v/>
      </c>
      <c r="J248" s="63"/>
      <c r="K248" s="38"/>
      <c r="L248" s="38"/>
      <c r="M248" s="58" t="str">
        <f t="shared" si="16"/>
        <v/>
      </c>
      <c r="N248" s="203" t="str">
        <f t="shared" si="17"/>
        <v/>
      </c>
      <c r="O248" s="205" t="str">
        <f t="shared" si="18"/>
        <v/>
      </c>
      <c r="P248" s="288" t="str">
        <f t="shared" si="19"/>
        <v/>
      </c>
      <c r="Q248" s="225" t="str">
        <f t="shared" si="20"/>
        <v/>
      </c>
      <c r="R248" s="289"/>
      <c r="S248" s="66"/>
    </row>
    <row r="249" spans="1:19" ht="20.100000000000001" customHeight="1" x14ac:dyDescent="0.25">
      <c r="A249" s="191">
        <v>243</v>
      </c>
      <c r="B249" s="286" t="str">
        <f>IF('Frais de salaires'!B248="","",'Frais de salaires'!B248)</f>
        <v/>
      </c>
      <c r="C249" s="286" t="str">
        <f>IF('Frais de salaires'!C248="","",'Frais de salaires'!C248)</f>
        <v/>
      </c>
      <c r="D249" s="286" t="str">
        <f>IF('Frais de salaires'!D248="","",'Frais de salaires'!D248)</f>
        <v/>
      </c>
      <c r="E249" s="286" t="str">
        <f>IF('Frais de salaires'!E248="","",'Frais de salaires'!E248)</f>
        <v/>
      </c>
      <c r="F249" s="286" t="str">
        <f>IF('Frais de salaires'!F248="","",'Frais de salaires'!F248)</f>
        <v/>
      </c>
      <c r="G249" s="287" t="str">
        <f>IF('Frais de salaires'!G248="","",'Frais de salaires'!G248)</f>
        <v/>
      </c>
      <c r="H249" s="287" t="str">
        <f>IF('Frais de salaires'!H248="","",'Frais de salaires'!H248)</f>
        <v/>
      </c>
      <c r="I249" s="286" t="str">
        <f>IF('Frais de salaires'!I248="","",'Frais de salaires'!I248)</f>
        <v/>
      </c>
      <c r="J249" s="63"/>
      <c r="K249" s="38"/>
      <c r="L249" s="38"/>
      <c r="M249" s="58" t="str">
        <f t="shared" si="16"/>
        <v/>
      </c>
      <c r="N249" s="203" t="str">
        <f t="shared" si="17"/>
        <v/>
      </c>
      <c r="O249" s="205" t="str">
        <f t="shared" si="18"/>
        <v/>
      </c>
      <c r="P249" s="288" t="str">
        <f t="shared" si="19"/>
        <v/>
      </c>
      <c r="Q249" s="225" t="str">
        <f t="shared" si="20"/>
        <v/>
      </c>
      <c r="R249" s="289"/>
      <c r="S249" s="66"/>
    </row>
    <row r="250" spans="1:19" ht="20.100000000000001" customHeight="1" x14ac:dyDescent="0.25">
      <c r="A250" s="191">
        <v>244</v>
      </c>
      <c r="B250" s="286" t="str">
        <f>IF('Frais de salaires'!B249="","",'Frais de salaires'!B249)</f>
        <v/>
      </c>
      <c r="C250" s="286" t="str">
        <f>IF('Frais de salaires'!C249="","",'Frais de salaires'!C249)</f>
        <v/>
      </c>
      <c r="D250" s="286" t="str">
        <f>IF('Frais de salaires'!D249="","",'Frais de salaires'!D249)</f>
        <v/>
      </c>
      <c r="E250" s="286" t="str">
        <f>IF('Frais de salaires'!E249="","",'Frais de salaires'!E249)</f>
        <v/>
      </c>
      <c r="F250" s="286" t="str">
        <f>IF('Frais de salaires'!F249="","",'Frais de salaires'!F249)</f>
        <v/>
      </c>
      <c r="G250" s="287" t="str">
        <f>IF('Frais de salaires'!G249="","",'Frais de salaires'!G249)</f>
        <v/>
      </c>
      <c r="H250" s="287" t="str">
        <f>IF('Frais de salaires'!H249="","",'Frais de salaires'!H249)</f>
        <v/>
      </c>
      <c r="I250" s="286" t="str">
        <f>IF('Frais de salaires'!I249="","",'Frais de salaires'!I249)</f>
        <v/>
      </c>
      <c r="J250" s="63"/>
      <c r="K250" s="38"/>
      <c r="L250" s="38"/>
      <c r="M250" s="58" t="str">
        <f t="shared" si="16"/>
        <v/>
      </c>
      <c r="N250" s="203" t="str">
        <f t="shared" si="17"/>
        <v/>
      </c>
      <c r="O250" s="205" t="str">
        <f t="shared" si="18"/>
        <v/>
      </c>
      <c r="P250" s="288" t="str">
        <f t="shared" si="19"/>
        <v/>
      </c>
      <c r="Q250" s="225" t="str">
        <f t="shared" si="20"/>
        <v/>
      </c>
      <c r="R250" s="289"/>
      <c r="S250" s="66"/>
    </row>
    <row r="251" spans="1:19" ht="20.100000000000001" customHeight="1" x14ac:dyDescent="0.25">
      <c r="A251" s="191">
        <v>245</v>
      </c>
      <c r="B251" s="286" t="str">
        <f>IF('Frais de salaires'!B250="","",'Frais de salaires'!B250)</f>
        <v/>
      </c>
      <c r="C251" s="286" t="str">
        <f>IF('Frais de salaires'!C250="","",'Frais de salaires'!C250)</f>
        <v/>
      </c>
      <c r="D251" s="286" t="str">
        <f>IF('Frais de salaires'!D250="","",'Frais de salaires'!D250)</f>
        <v/>
      </c>
      <c r="E251" s="286" t="str">
        <f>IF('Frais de salaires'!E250="","",'Frais de salaires'!E250)</f>
        <v/>
      </c>
      <c r="F251" s="286" t="str">
        <f>IF('Frais de salaires'!F250="","",'Frais de salaires'!F250)</f>
        <v/>
      </c>
      <c r="G251" s="287" t="str">
        <f>IF('Frais de salaires'!G250="","",'Frais de salaires'!G250)</f>
        <v/>
      </c>
      <c r="H251" s="287" t="str">
        <f>IF('Frais de salaires'!H250="","",'Frais de salaires'!H250)</f>
        <v/>
      </c>
      <c r="I251" s="286" t="str">
        <f>IF('Frais de salaires'!I250="","",'Frais de salaires'!I250)</f>
        <v/>
      </c>
      <c r="J251" s="63"/>
      <c r="K251" s="38"/>
      <c r="L251" s="38"/>
      <c r="M251" s="58" t="str">
        <f t="shared" si="16"/>
        <v/>
      </c>
      <c r="N251" s="203" t="str">
        <f t="shared" si="17"/>
        <v/>
      </c>
      <c r="O251" s="205" t="str">
        <f t="shared" si="18"/>
        <v/>
      </c>
      <c r="P251" s="288" t="str">
        <f t="shared" si="19"/>
        <v/>
      </c>
      <c r="Q251" s="225" t="str">
        <f t="shared" si="20"/>
        <v/>
      </c>
      <c r="R251" s="289"/>
      <c r="S251" s="66"/>
    </row>
    <row r="252" spans="1:19" ht="20.100000000000001" customHeight="1" x14ac:dyDescent="0.25">
      <c r="A252" s="191">
        <v>246</v>
      </c>
      <c r="B252" s="286" t="str">
        <f>IF('Frais de salaires'!B251="","",'Frais de salaires'!B251)</f>
        <v/>
      </c>
      <c r="C252" s="286" t="str">
        <f>IF('Frais de salaires'!C251="","",'Frais de salaires'!C251)</f>
        <v/>
      </c>
      <c r="D252" s="286" t="str">
        <f>IF('Frais de salaires'!D251="","",'Frais de salaires'!D251)</f>
        <v/>
      </c>
      <c r="E252" s="286" t="str">
        <f>IF('Frais de salaires'!E251="","",'Frais de salaires'!E251)</f>
        <v/>
      </c>
      <c r="F252" s="286" t="str">
        <f>IF('Frais de salaires'!F251="","",'Frais de salaires'!F251)</f>
        <v/>
      </c>
      <c r="G252" s="287" t="str">
        <f>IF('Frais de salaires'!G251="","",'Frais de salaires'!G251)</f>
        <v/>
      </c>
      <c r="H252" s="287" t="str">
        <f>IF('Frais de salaires'!H251="","",'Frais de salaires'!H251)</f>
        <v/>
      </c>
      <c r="I252" s="286" t="str">
        <f>IF('Frais de salaires'!I251="","",'Frais de salaires'!I251)</f>
        <v/>
      </c>
      <c r="J252" s="63"/>
      <c r="K252" s="38"/>
      <c r="L252" s="38"/>
      <c r="M252" s="58" t="str">
        <f t="shared" si="16"/>
        <v/>
      </c>
      <c r="N252" s="203" t="str">
        <f t="shared" si="17"/>
        <v/>
      </c>
      <c r="O252" s="205" t="str">
        <f t="shared" si="18"/>
        <v/>
      </c>
      <c r="P252" s="288" t="str">
        <f t="shared" si="19"/>
        <v/>
      </c>
      <c r="Q252" s="225" t="str">
        <f t="shared" si="20"/>
        <v/>
      </c>
      <c r="R252" s="289"/>
      <c r="S252" s="66"/>
    </row>
    <row r="253" spans="1:19" ht="20.100000000000001" customHeight="1" x14ac:dyDescent="0.25">
      <c r="A253" s="191">
        <v>247</v>
      </c>
      <c r="B253" s="286" t="str">
        <f>IF('Frais de salaires'!B252="","",'Frais de salaires'!B252)</f>
        <v/>
      </c>
      <c r="C253" s="286" t="str">
        <f>IF('Frais de salaires'!C252="","",'Frais de salaires'!C252)</f>
        <v/>
      </c>
      <c r="D253" s="286" t="str">
        <f>IF('Frais de salaires'!D252="","",'Frais de salaires'!D252)</f>
        <v/>
      </c>
      <c r="E253" s="286" t="str">
        <f>IF('Frais de salaires'!E252="","",'Frais de salaires'!E252)</f>
        <v/>
      </c>
      <c r="F253" s="286" t="str">
        <f>IF('Frais de salaires'!F252="","",'Frais de salaires'!F252)</f>
        <v/>
      </c>
      <c r="G253" s="287" t="str">
        <f>IF('Frais de salaires'!G252="","",'Frais de salaires'!G252)</f>
        <v/>
      </c>
      <c r="H253" s="287" t="str">
        <f>IF('Frais de salaires'!H252="","",'Frais de salaires'!H252)</f>
        <v/>
      </c>
      <c r="I253" s="286" t="str">
        <f>IF('Frais de salaires'!I252="","",'Frais de salaires'!I252)</f>
        <v/>
      </c>
      <c r="J253" s="63"/>
      <c r="K253" s="38"/>
      <c r="L253" s="38"/>
      <c r="M253" s="58" t="str">
        <f t="shared" si="16"/>
        <v/>
      </c>
      <c r="N253" s="203" t="str">
        <f t="shared" si="17"/>
        <v/>
      </c>
      <c r="O253" s="205" t="str">
        <f t="shared" si="18"/>
        <v/>
      </c>
      <c r="P253" s="288" t="str">
        <f t="shared" si="19"/>
        <v/>
      </c>
      <c r="Q253" s="225" t="str">
        <f t="shared" si="20"/>
        <v/>
      </c>
      <c r="R253" s="289"/>
      <c r="S253" s="66"/>
    </row>
    <row r="254" spans="1:19" ht="20.100000000000001" customHeight="1" x14ac:dyDescent="0.25">
      <c r="A254" s="191">
        <v>248</v>
      </c>
      <c r="B254" s="286" t="str">
        <f>IF('Frais de salaires'!B253="","",'Frais de salaires'!B253)</f>
        <v/>
      </c>
      <c r="C254" s="286" t="str">
        <f>IF('Frais de salaires'!C253="","",'Frais de salaires'!C253)</f>
        <v/>
      </c>
      <c r="D254" s="286" t="str">
        <f>IF('Frais de salaires'!D253="","",'Frais de salaires'!D253)</f>
        <v/>
      </c>
      <c r="E254" s="286" t="str">
        <f>IF('Frais de salaires'!E253="","",'Frais de salaires'!E253)</f>
        <v/>
      </c>
      <c r="F254" s="286" t="str">
        <f>IF('Frais de salaires'!F253="","",'Frais de salaires'!F253)</f>
        <v/>
      </c>
      <c r="G254" s="287" t="str">
        <f>IF('Frais de salaires'!G253="","",'Frais de salaires'!G253)</f>
        <v/>
      </c>
      <c r="H254" s="287" t="str">
        <f>IF('Frais de salaires'!H253="","",'Frais de salaires'!H253)</f>
        <v/>
      </c>
      <c r="I254" s="286" t="str">
        <f>IF('Frais de salaires'!I253="","",'Frais de salaires'!I253)</f>
        <v/>
      </c>
      <c r="J254" s="63"/>
      <c r="K254" s="38"/>
      <c r="L254" s="38"/>
      <c r="M254" s="58" t="str">
        <f t="shared" si="16"/>
        <v/>
      </c>
      <c r="N254" s="203" t="str">
        <f t="shared" si="17"/>
        <v/>
      </c>
      <c r="O254" s="205" t="str">
        <f t="shared" si="18"/>
        <v/>
      </c>
      <c r="P254" s="288" t="str">
        <f t="shared" si="19"/>
        <v/>
      </c>
      <c r="Q254" s="225" t="str">
        <f t="shared" si="20"/>
        <v/>
      </c>
      <c r="R254" s="289"/>
      <c r="S254" s="66"/>
    </row>
    <row r="255" spans="1:19" ht="20.100000000000001" customHeight="1" x14ac:dyDescent="0.25">
      <c r="A255" s="191">
        <v>249</v>
      </c>
      <c r="B255" s="286" t="str">
        <f>IF('Frais de salaires'!B254="","",'Frais de salaires'!B254)</f>
        <v/>
      </c>
      <c r="C255" s="286" t="str">
        <f>IF('Frais de salaires'!C254="","",'Frais de salaires'!C254)</f>
        <v/>
      </c>
      <c r="D255" s="286" t="str">
        <f>IF('Frais de salaires'!D254="","",'Frais de salaires'!D254)</f>
        <v/>
      </c>
      <c r="E255" s="286" t="str">
        <f>IF('Frais de salaires'!E254="","",'Frais de salaires'!E254)</f>
        <v/>
      </c>
      <c r="F255" s="286" t="str">
        <f>IF('Frais de salaires'!F254="","",'Frais de salaires'!F254)</f>
        <v/>
      </c>
      <c r="G255" s="287" t="str">
        <f>IF('Frais de salaires'!G254="","",'Frais de salaires'!G254)</f>
        <v/>
      </c>
      <c r="H255" s="287" t="str">
        <f>IF('Frais de salaires'!H254="","",'Frais de salaires'!H254)</f>
        <v/>
      </c>
      <c r="I255" s="286" t="str">
        <f>IF('Frais de salaires'!I254="","",'Frais de salaires'!I254)</f>
        <v/>
      </c>
      <c r="J255" s="63"/>
      <c r="K255" s="38"/>
      <c r="L255" s="38"/>
      <c r="M255" s="58" t="str">
        <f t="shared" si="16"/>
        <v/>
      </c>
      <c r="N255" s="203" t="str">
        <f t="shared" si="17"/>
        <v/>
      </c>
      <c r="O255" s="205" t="str">
        <f t="shared" si="18"/>
        <v/>
      </c>
      <c r="P255" s="288" t="str">
        <f t="shared" si="19"/>
        <v/>
      </c>
      <c r="Q255" s="225" t="str">
        <f t="shared" si="20"/>
        <v/>
      </c>
      <c r="R255" s="289"/>
      <c r="S255" s="66"/>
    </row>
    <row r="256" spans="1:19" ht="20.100000000000001" customHeight="1" x14ac:dyDescent="0.25">
      <c r="A256" s="191">
        <v>250</v>
      </c>
      <c r="B256" s="286" t="str">
        <f>IF('Frais de salaires'!B255="","",'Frais de salaires'!B255)</f>
        <v/>
      </c>
      <c r="C256" s="286" t="str">
        <f>IF('Frais de salaires'!C255="","",'Frais de salaires'!C255)</f>
        <v/>
      </c>
      <c r="D256" s="286" t="str">
        <f>IF('Frais de salaires'!D255="","",'Frais de salaires'!D255)</f>
        <v/>
      </c>
      <c r="E256" s="286" t="str">
        <f>IF('Frais de salaires'!E255="","",'Frais de salaires'!E255)</f>
        <v/>
      </c>
      <c r="F256" s="286" t="str">
        <f>IF('Frais de salaires'!F255="","",'Frais de salaires'!F255)</f>
        <v/>
      </c>
      <c r="G256" s="287" t="str">
        <f>IF('Frais de salaires'!G255="","",'Frais de salaires'!G255)</f>
        <v/>
      </c>
      <c r="H256" s="287" t="str">
        <f>IF('Frais de salaires'!H255="","",'Frais de salaires'!H255)</f>
        <v/>
      </c>
      <c r="I256" s="286" t="str">
        <f>IF('Frais de salaires'!I255="","",'Frais de salaires'!I255)</f>
        <v/>
      </c>
      <c r="J256" s="63"/>
      <c r="K256" s="38"/>
      <c r="L256" s="38"/>
      <c r="M256" s="58" t="str">
        <f t="shared" si="16"/>
        <v/>
      </c>
      <c r="N256" s="203" t="str">
        <f t="shared" si="17"/>
        <v/>
      </c>
      <c r="O256" s="205" t="str">
        <f t="shared" si="18"/>
        <v/>
      </c>
      <c r="P256" s="288" t="str">
        <f t="shared" si="19"/>
        <v/>
      </c>
      <c r="Q256" s="225" t="str">
        <f t="shared" si="20"/>
        <v/>
      </c>
      <c r="R256" s="289"/>
      <c r="S256" s="66"/>
    </row>
    <row r="257" spans="1:19" ht="20.100000000000001" customHeight="1" x14ac:dyDescent="0.25">
      <c r="A257" s="191">
        <v>251</v>
      </c>
      <c r="B257" s="286" t="str">
        <f>IF('Frais de salaires'!B256="","",'Frais de salaires'!B256)</f>
        <v/>
      </c>
      <c r="C257" s="286" t="str">
        <f>IF('Frais de salaires'!C256="","",'Frais de salaires'!C256)</f>
        <v/>
      </c>
      <c r="D257" s="286" t="str">
        <f>IF('Frais de salaires'!D256="","",'Frais de salaires'!D256)</f>
        <v/>
      </c>
      <c r="E257" s="286" t="str">
        <f>IF('Frais de salaires'!E256="","",'Frais de salaires'!E256)</f>
        <v/>
      </c>
      <c r="F257" s="286" t="str">
        <f>IF('Frais de salaires'!F256="","",'Frais de salaires'!F256)</f>
        <v/>
      </c>
      <c r="G257" s="287" t="str">
        <f>IF('Frais de salaires'!G256="","",'Frais de salaires'!G256)</f>
        <v/>
      </c>
      <c r="H257" s="287" t="str">
        <f>IF('Frais de salaires'!H256="","",'Frais de salaires'!H256)</f>
        <v/>
      </c>
      <c r="I257" s="286" t="str">
        <f>IF('Frais de salaires'!I256="","",'Frais de salaires'!I256)</f>
        <v/>
      </c>
      <c r="J257" s="63"/>
      <c r="K257" s="38"/>
      <c r="L257" s="38"/>
      <c r="M257" s="58" t="str">
        <f t="shared" si="16"/>
        <v/>
      </c>
      <c r="N257" s="203" t="str">
        <f t="shared" si="17"/>
        <v/>
      </c>
      <c r="O257" s="205" t="str">
        <f t="shared" si="18"/>
        <v/>
      </c>
      <c r="P257" s="288" t="str">
        <f t="shared" si="19"/>
        <v/>
      </c>
      <c r="Q257" s="225" t="str">
        <f t="shared" si="20"/>
        <v/>
      </c>
      <c r="R257" s="289"/>
      <c r="S257" s="66"/>
    </row>
    <row r="258" spans="1:19" ht="20.100000000000001" customHeight="1" x14ac:dyDescent="0.25">
      <c r="A258" s="191">
        <v>252</v>
      </c>
      <c r="B258" s="286" t="str">
        <f>IF('Frais de salaires'!B257="","",'Frais de salaires'!B257)</f>
        <v/>
      </c>
      <c r="C258" s="286" t="str">
        <f>IF('Frais de salaires'!C257="","",'Frais de salaires'!C257)</f>
        <v/>
      </c>
      <c r="D258" s="286" t="str">
        <f>IF('Frais de salaires'!D257="","",'Frais de salaires'!D257)</f>
        <v/>
      </c>
      <c r="E258" s="286" t="str">
        <f>IF('Frais de salaires'!E257="","",'Frais de salaires'!E257)</f>
        <v/>
      </c>
      <c r="F258" s="286" t="str">
        <f>IF('Frais de salaires'!F257="","",'Frais de salaires'!F257)</f>
        <v/>
      </c>
      <c r="G258" s="287" t="str">
        <f>IF('Frais de salaires'!G257="","",'Frais de salaires'!G257)</f>
        <v/>
      </c>
      <c r="H258" s="287" t="str">
        <f>IF('Frais de salaires'!H257="","",'Frais de salaires'!H257)</f>
        <v/>
      </c>
      <c r="I258" s="286" t="str">
        <f>IF('Frais de salaires'!I257="","",'Frais de salaires'!I257)</f>
        <v/>
      </c>
      <c r="J258" s="63"/>
      <c r="K258" s="38"/>
      <c r="L258" s="38"/>
      <c r="M258" s="58" t="str">
        <f t="shared" si="16"/>
        <v/>
      </c>
      <c r="N258" s="203" t="str">
        <f t="shared" si="17"/>
        <v/>
      </c>
      <c r="O258" s="205" t="str">
        <f t="shared" si="18"/>
        <v/>
      </c>
      <c r="P258" s="288" t="str">
        <f t="shared" si="19"/>
        <v/>
      </c>
      <c r="Q258" s="225" t="str">
        <f t="shared" si="20"/>
        <v/>
      </c>
      <c r="R258" s="289"/>
      <c r="S258" s="66"/>
    </row>
    <row r="259" spans="1:19" ht="20.100000000000001" customHeight="1" x14ac:dyDescent="0.25">
      <c r="A259" s="191">
        <v>253</v>
      </c>
      <c r="B259" s="286" t="str">
        <f>IF('Frais de salaires'!B258="","",'Frais de salaires'!B258)</f>
        <v/>
      </c>
      <c r="C259" s="286" t="str">
        <f>IF('Frais de salaires'!C258="","",'Frais de salaires'!C258)</f>
        <v/>
      </c>
      <c r="D259" s="286" t="str">
        <f>IF('Frais de salaires'!D258="","",'Frais de salaires'!D258)</f>
        <v/>
      </c>
      <c r="E259" s="286" t="str">
        <f>IF('Frais de salaires'!E258="","",'Frais de salaires'!E258)</f>
        <v/>
      </c>
      <c r="F259" s="286" t="str">
        <f>IF('Frais de salaires'!F258="","",'Frais de salaires'!F258)</f>
        <v/>
      </c>
      <c r="G259" s="287" t="str">
        <f>IF('Frais de salaires'!G258="","",'Frais de salaires'!G258)</f>
        <v/>
      </c>
      <c r="H259" s="287" t="str">
        <f>IF('Frais de salaires'!H258="","",'Frais de salaires'!H258)</f>
        <v/>
      </c>
      <c r="I259" s="286" t="str">
        <f>IF('Frais de salaires'!I258="","",'Frais de salaires'!I258)</f>
        <v/>
      </c>
      <c r="J259" s="63"/>
      <c r="K259" s="38"/>
      <c r="L259" s="38"/>
      <c r="M259" s="58" t="str">
        <f t="shared" si="16"/>
        <v/>
      </c>
      <c r="N259" s="203" t="str">
        <f t="shared" si="17"/>
        <v/>
      </c>
      <c r="O259" s="205" t="str">
        <f t="shared" si="18"/>
        <v/>
      </c>
      <c r="P259" s="288" t="str">
        <f t="shared" si="19"/>
        <v/>
      </c>
      <c r="Q259" s="225" t="str">
        <f t="shared" si="20"/>
        <v/>
      </c>
      <c r="R259" s="289"/>
      <c r="S259" s="66"/>
    </row>
    <row r="260" spans="1:19" ht="20.100000000000001" customHeight="1" x14ac:dyDescent="0.25">
      <c r="A260" s="191">
        <v>254</v>
      </c>
      <c r="B260" s="286" t="str">
        <f>IF('Frais de salaires'!B259="","",'Frais de salaires'!B259)</f>
        <v/>
      </c>
      <c r="C260" s="286" t="str">
        <f>IF('Frais de salaires'!C259="","",'Frais de salaires'!C259)</f>
        <v/>
      </c>
      <c r="D260" s="286" t="str">
        <f>IF('Frais de salaires'!D259="","",'Frais de salaires'!D259)</f>
        <v/>
      </c>
      <c r="E260" s="286" t="str">
        <f>IF('Frais de salaires'!E259="","",'Frais de salaires'!E259)</f>
        <v/>
      </c>
      <c r="F260" s="286" t="str">
        <f>IF('Frais de salaires'!F259="","",'Frais de salaires'!F259)</f>
        <v/>
      </c>
      <c r="G260" s="287" t="str">
        <f>IF('Frais de salaires'!G259="","",'Frais de salaires'!G259)</f>
        <v/>
      </c>
      <c r="H260" s="287" t="str">
        <f>IF('Frais de salaires'!H259="","",'Frais de salaires'!H259)</f>
        <v/>
      </c>
      <c r="I260" s="286" t="str">
        <f>IF('Frais de salaires'!I259="","",'Frais de salaires'!I259)</f>
        <v/>
      </c>
      <c r="J260" s="63"/>
      <c r="K260" s="38"/>
      <c r="L260" s="38"/>
      <c r="M260" s="58" t="str">
        <f t="shared" si="16"/>
        <v/>
      </c>
      <c r="N260" s="203" t="str">
        <f t="shared" si="17"/>
        <v/>
      </c>
      <c r="O260" s="205" t="str">
        <f t="shared" si="18"/>
        <v/>
      </c>
      <c r="P260" s="288" t="str">
        <f t="shared" si="19"/>
        <v/>
      </c>
      <c r="Q260" s="225" t="str">
        <f t="shared" si="20"/>
        <v/>
      </c>
      <c r="R260" s="289"/>
      <c r="S260" s="66"/>
    </row>
    <row r="261" spans="1:19" ht="20.100000000000001" customHeight="1" x14ac:dyDescent="0.25">
      <c r="A261" s="191">
        <v>255</v>
      </c>
      <c r="B261" s="286" t="str">
        <f>IF('Frais de salaires'!B260="","",'Frais de salaires'!B260)</f>
        <v/>
      </c>
      <c r="C261" s="286" t="str">
        <f>IF('Frais de salaires'!C260="","",'Frais de salaires'!C260)</f>
        <v/>
      </c>
      <c r="D261" s="286" t="str">
        <f>IF('Frais de salaires'!D260="","",'Frais de salaires'!D260)</f>
        <v/>
      </c>
      <c r="E261" s="286" t="str">
        <f>IF('Frais de salaires'!E260="","",'Frais de salaires'!E260)</f>
        <v/>
      </c>
      <c r="F261" s="286" t="str">
        <f>IF('Frais de salaires'!F260="","",'Frais de salaires'!F260)</f>
        <v/>
      </c>
      <c r="G261" s="287" t="str">
        <f>IF('Frais de salaires'!G260="","",'Frais de salaires'!G260)</f>
        <v/>
      </c>
      <c r="H261" s="287" t="str">
        <f>IF('Frais de salaires'!H260="","",'Frais de salaires'!H260)</f>
        <v/>
      </c>
      <c r="I261" s="286" t="str">
        <f>IF('Frais de salaires'!I260="","",'Frais de salaires'!I260)</f>
        <v/>
      </c>
      <c r="J261" s="63"/>
      <c r="K261" s="38"/>
      <c r="L261" s="38"/>
      <c r="M261" s="58" t="str">
        <f t="shared" si="16"/>
        <v/>
      </c>
      <c r="N261" s="203" t="str">
        <f t="shared" si="17"/>
        <v/>
      </c>
      <c r="O261" s="205" t="str">
        <f t="shared" si="18"/>
        <v/>
      </c>
      <c r="P261" s="288" t="str">
        <f t="shared" si="19"/>
        <v/>
      </c>
      <c r="Q261" s="225" t="str">
        <f t="shared" si="20"/>
        <v/>
      </c>
      <c r="R261" s="289"/>
      <c r="S261" s="66"/>
    </row>
    <row r="262" spans="1:19" ht="20.100000000000001" customHeight="1" x14ac:dyDescent="0.25">
      <c r="A262" s="191">
        <v>256</v>
      </c>
      <c r="B262" s="286" t="str">
        <f>IF('Frais de salaires'!B261="","",'Frais de salaires'!B261)</f>
        <v/>
      </c>
      <c r="C262" s="286" t="str">
        <f>IF('Frais de salaires'!C261="","",'Frais de salaires'!C261)</f>
        <v/>
      </c>
      <c r="D262" s="286" t="str">
        <f>IF('Frais de salaires'!D261="","",'Frais de salaires'!D261)</f>
        <v/>
      </c>
      <c r="E262" s="286" t="str">
        <f>IF('Frais de salaires'!E261="","",'Frais de salaires'!E261)</f>
        <v/>
      </c>
      <c r="F262" s="286" t="str">
        <f>IF('Frais de salaires'!F261="","",'Frais de salaires'!F261)</f>
        <v/>
      </c>
      <c r="G262" s="287" t="str">
        <f>IF('Frais de salaires'!G261="","",'Frais de salaires'!G261)</f>
        <v/>
      </c>
      <c r="H262" s="287" t="str">
        <f>IF('Frais de salaires'!H261="","",'Frais de salaires'!H261)</f>
        <v/>
      </c>
      <c r="I262" s="286" t="str">
        <f>IF('Frais de salaires'!I261="","",'Frais de salaires'!I261)</f>
        <v/>
      </c>
      <c r="J262" s="63"/>
      <c r="K262" s="38"/>
      <c r="L262" s="38"/>
      <c r="M262" s="58" t="str">
        <f t="shared" si="16"/>
        <v/>
      </c>
      <c r="N262" s="203" t="str">
        <f t="shared" si="17"/>
        <v/>
      </c>
      <c r="O262" s="205" t="str">
        <f t="shared" si="18"/>
        <v/>
      </c>
      <c r="P262" s="288" t="str">
        <f t="shared" si="19"/>
        <v/>
      </c>
      <c r="Q262" s="225" t="str">
        <f t="shared" si="20"/>
        <v/>
      </c>
      <c r="R262" s="289"/>
      <c r="S262" s="66"/>
    </row>
    <row r="263" spans="1:19" ht="20.100000000000001" customHeight="1" x14ac:dyDescent="0.25">
      <c r="A263" s="191">
        <v>257</v>
      </c>
      <c r="B263" s="286" t="str">
        <f>IF('Frais de salaires'!B262="","",'Frais de salaires'!B262)</f>
        <v/>
      </c>
      <c r="C263" s="286" t="str">
        <f>IF('Frais de salaires'!C262="","",'Frais de salaires'!C262)</f>
        <v/>
      </c>
      <c r="D263" s="286" t="str">
        <f>IF('Frais de salaires'!D262="","",'Frais de salaires'!D262)</f>
        <v/>
      </c>
      <c r="E263" s="286" t="str">
        <f>IF('Frais de salaires'!E262="","",'Frais de salaires'!E262)</f>
        <v/>
      </c>
      <c r="F263" s="286" t="str">
        <f>IF('Frais de salaires'!F262="","",'Frais de salaires'!F262)</f>
        <v/>
      </c>
      <c r="G263" s="287" t="str">
        <f>IF('Frais de salaires'!G262="","",'Frais de salaires'!G262)</f>
        <v/>
      </c>
      <c r="H263" s="287" t="str">
        <f>IF('Frais de salaires'!H262="","",'Frais de salaires'!H262)</f>
        <v/>
      </c>
      <c r="I263" s="286" t="str">
        <f>IF('Frais de salaires'!I262="","",'Frais de salaires'!I262)</f>
        <v/>
      </c>
      <c r="J263" s="63"/>
      <c r="K263" s="38"/>
      <c r="L263" s="38"/>
      <c r="M263" s="58" t="str">
        <f t="shared" ref="M263:M326" si="21">IF($E263="","",IF(OR(($J263=0),($K263=0)),0,$J263/$K263*$L263))</f>
        <v/>
      </c>
      <c r="N263" s="203" t="str">
        <f t="shared" ref="N263:N326" si="22">IF($I263="","",IF($M263&gt;$I263,"Le montant éligible ne peut etre supérieur au montant présenté",""))</f>
        <v/>
      </c>
      <c r="O263" s="205" t="str">
        <f t="shared" si="18"/>
        <v/>
      </c>
      <c r="P263" s="288" t="str">
        <f t="shared" si="19"/>
        <v/>
      </c>
      <c r="Q263" s="225" t="str">
        <f t="shared" si="20"/>
        <v/>
      </c>
      <c r="R263" s="289"/>
      <c r="S263" s="66"/>
    </row>
    <row r="264" spans="1:19" ht="20.100000000000001" customHeight="1" x14ac:dyDescent="0.25">
      <c r="A264" s="191">
        <v>258</v>
      </c>
      <c r="B264" s="286" t="str">
        <f>IF('Frais de salaires'!B263="","",'Frais de salaires'!B263)</f>
        <v/>
      </c>
      <c r="C264" s="286" t="str">
        <f>IF('Frais de salaires'!C263="","",'Frais de salaires'!C263)</f>
        <v/>
      </c>
      <c r="D264" s="286" t="str">
        <f>IF('Frais de salaires'!D263="","",'Frais de salaires'!D263)</f>
        <v/>
      </c>
      <c r="E264" s="286" t="str">
        <f>IF('Frais de salaires'!E263="","",'Frais de salaires'!E263)</f>
        <v/>
      </c>
      <c r="F264" s="286" t="str">
        <f>IF('Frais de salaires'!F263="","",'Frais de salaires'!F263)</f>
        <v/>
      </c>
      <c r="G264" s="287" t="str">
        <f>IF('Frais de salaires'!G263="","",'Frais de salaires'!G263)</f>
        <v/>
      </c>
      <c r="H264" s="287" t="str">
        <f>IF('Frais de salaires'!H263="","",'Frais de salaires'!H263)</f>
        <v/>
      </c>
      <c r="I264" s="286" t="str">
        <f>IF('Frais de salaires'!I263="","",'Frais de salaires'!I263)</f>
        <v/>
      </c>
      <c r="J264" s="63"/>
      <c r="K264" s="38"/>
      <c r="L264" s="38"/>
      <c r="M264" s="58" t="str">
        <f t="shared" si="21"/>
        <v/>
      </c>
      <c r="N264" s="203" t="str">
        <f t="shared" si="22"/>
        <v/>
      </c>
      <c r="O264" s="205" t="str">
        <f t="shared" ref="O264:O327" si="23">IF(OR(M264=0, ISBLANK(M264)), "", M264)</f>
        <v/>
      </c>
      <c r="P264" s="288" t="str">
        <f t="shared" ref="P264:P327" si="24">IF(L264="","",IF(E264="Assistant administratif et/ou financier",MIN(30000/1607*L264,30000),IF(E264="Chargé de mission",MIN(40000/1607*L264,40000),IF(E264="Coordinateur / chef de projet",MIN(50000/1607*L264,50000),IF(E264="Directeur",MIN(60000/1607*L264,60000))))))</f>
        <v/>
      </c>
      <c r="Q264" s="225" t="str">
        <f t="shared" ref="Q264:Q327" si="25">IF(MIN(O264,P264)=0,"",MIN(O264,P264))</f>
        <v/>
      </c>
      <c r="R264" s="289"/>
      <c r="S264" s="66"/>
    </row>
    <row r="265" spans="1:19" ht="20.100000000000001" customHeight="1" x14ac:dyDescent="0.25">
      <c r="A265" s="191">
        <v>259</v>
      </c>
      <c r="B265" s="286" t="str">
        <f>IF('Frais de salaires'!B264="","",'Frais de salaires'!B264)</f>
        <v/>
      </c>
      <c r="C265" s="286" t="str">
        <f>IF('Frais de salaires'!C264="","",'Frais de salaires'!C264)</f>
        <v/>
      </c>
      <c r="D265" s="286" t="str">
        <f>IF('Frais de salaires'!D264="","",'Frais de salaires'!D264)</f>
        <v/>
      </c>
      <c r="E265" s="286" t="str">
        <f>IF('Frais de salaires'!E264="","",'Frais de salaires'!E264)</f>
        <v/>
      </c>
      <c r="F265" s="286" t="str">
        <f>IF('Frais de salaires'!F264="","",'Frais de salaires'!F264)</f>
        <v/>
      </c>
      <c r="G265" s="287" t="str">
        <f>IF('Frais de salaires'!G264="","",'Frais de salaires'!G264)</f>
        <v/>
      </c>
      <c r="H265" s="287" t="str">
        <f>IF('Frais de salaires'!H264="","",'Frais de salaires'!H264)</f>
        <v/>
      </c>
      <c r="I265" s="286" t="str">
        <f>IF('Frais de salaires'!I264="","",'Frais de salaires'!I264)</f>
        <v/>
      </c>
      <c r="J265" s="63"/>
      <c r="K265" s="38"/>
      <c r="L265" s="38"/>
      <c r="M265" s="58" t="str">
        <f t="shared" si="21"/>
        <v/>
      </c>
      <c r="N265" s="203" t="str">
        <f t="shared" si="22"/>
        <v/>
      </c>
      <c r="O265" s="205" t="str">
        <f t="shared" si="23"/>
        <v/>
      </c>
      <c r="P265" s="288" t="str">
        <f t="shared" si="24"/>
        <v/>
      </c>
      <c r="Q265" s="225" t="str">
        <f t="shared" si="25"/>
        <v/>
      </c>
      <c r="R265" s="289"/>
      <c r="S265" s="66"/>
    </row>
    <row r="266" spans="1:19" ht="20.100000000000001" customHeight="1" x14ac:dyDescent="0.25">
      <c r="A266" s="191">
        <v>260</v>
      </c>
      <c r="B266" s="286" t="str">
        <f>IF('Frais de salaires'!B265="","",'Frais de salaires'!B265)</f>
        <v/>
      </c>
      <c r="C266" s="286" t="str">
        <f>IF('Frais de salaires'!C265="","",'Frais de salaires'!C265)</f>
        <v/>
      </c>
      <c r="D266" s="286" t="str">
        <f>IF('Frais de salaires'!D265="","",'Frais de salaires'!D265)</f>
        <v/>
      </c>
      <c r="E266" s="286" t="str">
        <f>IF('Frais de salaires'!E265="","",'Frais de salaires'!E265)</f>
        <v/>
      </c>
      <c r="F266" s="286" t="str">
        <f>IF('Frais de salaires'!F265="","",'Frais de salaires'!F265)</f>
        <v/>
      </c>
      <c r="G266" s="287" t="str">
        <f>IF('Frais de salaires'!G265="","",'Frais de salaires'!G265)</f>
        <v/>
      </c>
      <c r="H266" s="287" t="str">
        <f>IF('Frais de salaires'!H265="","",'Frais de salaires'!H265)</f>
        <v/>
      </c>
      <c r="I266" s="286" t="str">
        <f>IF('Frais de salaires'!I265="","",'Frais de salaires'!I265)</f>
        <v/>
      </c>
      <c r="J266" s="63"/>
      <c r="K266" s="38"/>
      <c r="L266" s="38"/>
      <c r="M266" s="58" t="str">
        <f t="shared" si="21"/>
        <v/>
      </c>
      <c r="N266" s="203" t="str">
        <f t="shared" si="22"/>
        <v/>
      </c>
      <c r="O266" s="205" t="str">
        <f t="shared" si="23"/>
        <v/>
      </c>
      <c r="P266" s="288" t="str">
        <f t="shared" si="24"/>
        <v/>
      </c>
      <c r="Q266" s="225" t="str">
        <f t="shared" si="25"/>
        <v/>
      </c>
      <c r="R266" s="289"/>
      <c r="S266" s="66"/>
    </row>
    <row r="267" spans="1:19" ht="20.100000000000001" customHeight="1" x14ac:dyDescent="0.25">
      <c r="A267" s="191">
        <v>261</v>
      </c>
      <c r="B267" s="286" t="str">
        <f>IF('Frais de salaires'!B266="","",'Frais de salaires'!B266)</f>
        <v/>
      </c>
      <c r="C267" s="286" t="str">
        <f>IF('Frais de salaires'!C266="","",'Frais de salaires'!C266)</f>
        <v/>
      </c>
      <c r="D267" s="286" t="str">
        <f>IF('Frais de salaires'!D266="","",'Frais de salaires'!D266)</f>
        <v/>
      </c>
      <c r="E267" s="286" t="str">
        <f>IF('Frais de salaires'!E266="","",'Frais de salaires'!E266)</f>
        <v/>
      </c>
      <c r="F267" s="286" t="str">
        <f>IF('Frais de salaires'!F266="","",'Frais de salaires'!F266)</f>
        <v/>
      </c>
      <c r="G267" s="287" t="str">
        <f>IF('Frais de salaires'!G266="","",'Frais de salaires'!G266)</f>
        <v/>
      </c>
      <c r="H267" s="287" t="str">
        <f>IF('Frais de salaires'!H266="","",'Frais de salaires'!H266)</f>
        <v/>
      </c>
      <c r="I267" s="286" t="str">
        <f>IF('Frais de salaires'!I266="","",'Frais de salaires'!I266)</f>
        <v/>
      </c>
      <c r="J267" s="63"/>
      <c r="K267" s="38"/>
      <c r="L267" s="38"/>
      <c r="M267" s="58" t="str">
        <f t="shared" si="21"/>
        <v/>
      </c>
      <c r="N267" s="203" t="str">
        <f t="shared" si="22"/>
        <v/>
      </c>
      <c r="O267" s="205" t="str">
        <f t="shared" si="23"/>
        <v/>
      </c>
      <c r="P267" s="288" t="str">
        <f t="shared" si="24"/>
        <v/>
      </c>
      <c r="Q267" s="225" t="str">
        <f t="shared" si="25"/>
        <v/>
      </c>
      <c r="R267" s="289"/>
      <c r="S267" s="66"/>
    </row>
    <row r="268" spans="1:19" ht="20.100000000000001" customHeight="1" x14ac:dyDescent="0.25">
      <c r="A268" s="191">
        <v>262</v>
      </c>
      <c r="B268" s="286" t="str">
        <f>IF('Frais de salaires'!B267="","",'Frais de salaires'!B267)</f>
        <v/>
      </c>
      <c r="C268" s="286" t="str">
        <f>IF('Frais de salaires'!C267="","",'Frais de salaires'!C267)</f>
        <v/>
      </c>
      <c r="D268" s="286" t="str">
        <f>IF('Frais de salaires'!D267="","",'Frais de salaires'!D267)</f>
        <v/>
      </c>
      <c r="E268" s="286" t="str">
        <f>IF('Frais de salaires'!E267="","",'Frais de salaires'!E267)</f>
        <v/>
      </c>
      <c r="F268" s="286" t="str">
        <f>IF('Frais de salaires'!F267="","",'Frais de salaires'!F267)</f>
        <v/>
      </c>
      <c r="G268" s="287" t="str">
        <f>IF('Frais de salaires'!G267="","",'Frais de salaires'!G267)</f>
        <v/>
      </c>
      <c r="H268" s="287" t="str">
        <f>IF('Frais de salaires'!H267="","",'Frais de salaires'!H267)</f>
        <v/>
      </c>
      <c r="I268" s="286" t="str">
        <f>IF('Frais de salaires'!I267="","",'Frais de salaires'!I267)</f>
        <v/>
      </c>
      <c r="J268" s="63"/>
      <c r="K268" s="38"/>
      <c r="L268" s="38"/>
      <c r="M268" s="58" t="str">
        <f t="shared" si="21"/>
        <v/>
      </c>
      <c r="N268" s="203" t="str">
        <f t="shared" si="22"/>
        <v/>
      </c>
      <c r="O268" s="205" t="str">
        <f t="shared" si="23"/>
        <v/>
      </c>
      <c r="P268" s="288" t="str">
        <f t="shared" si="24"/>
        <v/>
      </c>
      <c r="Q268" s="225" t="str">
        <f t="shared" si="25"/>
        <v/>
      </c>
      <c r="R268" s="289"/>
      <c r="S268" s="66"/>
    </row>
    <row r="269" spans="1:19" ht="20.100000000000001" customHeight="1" x14ac:dyDescent="0.25">
      <c r="A269" s="191">
        <v>263</v>
      </c>
      <c r="B269" s="286" t="str">
        <f>IF('Frais de salaires'!B268="","",'Frais de salaires'!B268)</f>
        <v/>
      </c>
      <c r="C269" s="286" t="str">
        <f>IF('Frais de salaires'!C268="","",'Frais de salaires'!C268)</f>
        <v/>
      </c>
      <c r="D269" s="286" t="str">
        <f>IF('Frais de salaires'!D268="","",'Frais de salaires'!D268)</f>
        <v/>
      </c>
      <c r="E269" s="286" t="str">
        <f>IF('Frais de salaires'!E268="","",'Frais de salaires'!E268)</f>
        <v/>
      </c>
      <c r="F269" s="286" t="str">
        <f>IF('Frais de salaires'!F268="","",'Frais de salaires'!F268)</f>
        <v/>
      </c>
      <c r="G269" s="287" t="str">
        <f>IF('Frais de salaires'!G268="","",'Frais de salaires'!G268)</f>
        <v/>
      </c>
      <c r="H269" s="287" t="str">
        <f>IF('Frais de salaires'!H268="","",'Frais de salaires'!H268)</f>
        <v/>
      </c>
      <c r="I269" s="286" t="str">
        <f>IF('Frais de salaires'!I268="","",'Frais de salaires'!I268)</f>
        <v/>
      </c>
      <c r="J269" s="63"/>
      <c r="K269" s="38"/>
      <c r="L269" s="38"/>
      <c r="M269" s="58" t="str">
        <f t="shared" si="21"/>
        <v/>
      </c>
      <c r="N269" s="203" t="str">
        <f t="shared" si="22"/>
        <v/>
      </c>
      <c r="O269" s="205" t="str">
        <f t="shared" si="23"/>
        <v/>
      </c>
      <c r="P269" s="288" t="str">
        <f t="shared" si="24"/>
        <v/>
      </c>
      <c r="Q269" s="225" t="str">
        <f t="shared" si="25"/>
        <v/>
      </c>
      <c r="R269" s="289"/>
      <c r="S269" s="66"/>
    </row>
    <row r="270" spans="1:19" ht="20.100000000000001" customHeight="1" x14ac:dyDescent="0.25">
      <c r="A270" s="191">
        <v>264</v>
      </c>
      <c r="B270" s="286" t="str">
        <f>IF('Frais de salaires'!B269="","",'Frais de salaires'!B269)</f>
        <v/>
      </c>
      <c r="C270" s="286" t="str">
        <f>IF('Frais de salaires'!C269="","",'Frais de salaires'!C269)</f>
        <v/>
      </c>
      <c r="D270" s="286" t="str">
        <f>IF('Frais de salaires'!D269="","",'Frais de salaires'!D269)</f>
        <v/>
      </c>
      <c r="E270" s="286" t="str">
        <f>IF('Frais de salaires'!E269="","",'Frais de salaires'!E269)</f>
        <v/>
      </c>
      <c r="F270" s="286" t="str">
        <f>IF('Frais de salaires'!F269="","",'Frais de salaires'!F269)</f>
        <v/>
      </c>
      <c r="G270" s="287" t="str">
        <f>IF('Frais de salaires'!G269="","",'Frais de salaires'!G269)</f>
        <v/>
      </c>
      <c r="H270" s="287" t="str">
        <f>IF('Frais de salaires'!H269="","",'Frais de salaires'!H269)</f>
        <v/>
      </c>
      <c r="I270" s="286" t="str">
        <f>IF('Frais de salaires'!I269="","",'Frais de salaires'!I269)</f>
        <v/>
      </c>
      <c r="J270" s="63"/>
      <c r="K270" s="38"/>
      <c r="L270" s="38"/>
      <c r="M270" s="58" t="str">
        <f t="shared" si="21"/>
        <v/>
      </c>
      <c r="N270" s="203" t="str">
        <f t="shared" si="22"/>
        <v/>
      </c>
      <c r="O270" s="205" t="str">
        <f t="shared" si="23"/>
        <v/>
      </c>
      <c r="P270" s="288" t="str">
        <f t="shared" si="24"/>
        <v/>
      </c>
      <c r="Q270" s="225" t="str">
        <f t="shared" si="25"/>
        <v/>
      </c>
      <c r="R270" s="289"/>
      <c r="S270" s="66"/>
    </row>
    <row r="271" spans="1:19" ht="20.100000000000001" customHeight="1" x14ac:dyDescent="0.25">
      <c r="A271" s="191">
        <v>265</v>
      </c>
      <c r="B271" s="286" t="str">
        <f>IF('Frais de salaires'!B270="","",'Frais de salaires'!B270)</f>
        <v/>
      </c>
      <c r="C271" s="286" t="str">
        <f>IF('Frais de salaires'!C270="","",'Frais de salaires'!C270)</f>
        <v/>
      </c>
      <c r="D271" s="286" t="str">
        <f>IF('Frais de salaires'!D270="","",'Frais de salaires'!D270)</f>
        <v/>
      </c>
      <c r="E271" s="286" t="str">
        <f>IF('Frais de salaires'!E270="","",'Frais de salaires'!E270)</f>
        <v/>
      </c>
      <c r="F271" s="286" t="str">
        <f>IF('Frais de salaires'!F270="","",'Frais de salaires'!F270)</f>
        <v/>
      </c>
      <c r="G271" s="287" t="str">
        <f>IF('Frais de salaires'!G270="","",'Frais de salaires'!G270)</f>
        <v/>
      </c>
      <c r="H271" s="287" t="str">
        <f>IF('Frais de salaires'!H270="","",'Frais de salaires'!H270)</f>
        <v/>
      </c>
      <c r="I271" s="286" t="str">
        <f>IF('Frais de salaires'!I270="","",'Frais de salaires'!I270)</f>
        <v/>
      </c>
      <c r="J271" s="63"/>
      <c r="K271" s="38"/>
      <c r="L271" s="38"/>
      <c r="M271" s="58" t="str">
        <f t="shared" si="21"/>
        <v/>
      </c>
      <c r="N271" s="203" t="str">
        <f t="shared" si="22"/>
        <v/>
      </c>
      <c r="O271" s="205" t="str">
        <f t="shared" si="23"/>
        <v/>
      </c>
      <c r="P271" s="288" t="str">
        <f t="shared" si="24"/>
        <v/>
      </c>
      <c r="Q271" s="225" t="str">
        <f t="shared" si="25"/>
        <v/>
      </c>
      <c r="R271" s="289"/>
      <c r="S271" s="66"/>
    </row>
    <row r="272" spans="1:19" ht="20.100000000000001" customHeight="1" x14ac:dyDescent="0.25">
      <c r="A272" s="191">
        <v>266</v>
      </c>
      <c r="B272" s="286" t="str">
        <f>IF('Frais de salaires'!B271="","",'Frais de salaires'!B271)</f>
        <v/>
      </c>
      <c r="C272" s="286" t="str">
        <f>IF('Frais de salaires'!C271="","",'Frais de salaires'!C271)</f>
        <v/>
      </c>
      <c r="D272" s="286" t="str">
        <f>IF('Frais de salaires'!D271="","",'Frais de salaires'!D271)</f>
        <v/>
      </c>
      <c r="E272" s="286" t="str">
        <f>IF('Frais de salaires'!E271="","",'Frais de salaires'!E271)</f>
        <v/>
      </c>
      <c r="F272" s="286" t="str">
        <f>IF('Frais de salaires'!F271="","",'Frais de salaires'!F271)</f>
        <v/>
      </c>
      <c r="G272" s="287" t="str">
        <f>IF('Frais de salaires'!G271="","",'Frais de salaires'!G271)</f>
        <v/>
      </c>
      <c r="H272" s="287" t="str">
        <f>IF('Frais de salaires'!H271="","",'Frais de salaires'!H271)</f>
        <v/>
      </c>
      <c r="I272" s="286" t="str">
        <f>IF('Frais de salaires'!I271="","",'Frais de salaires'!I271)</f>
        <v/>
      </c>
      <c r="J272" s="63"/>
      <c r="K272" s="38"/>
      <c r="L272" s="38"/>
      <c r="M272" s="58" t="str">
        <f t="shared" si="21"/>
        <v/>
      </c>
      <c r="N272" s="203" t="str">
        <f t="shared" si="22"/>
        <v/>
      </c>
      <c r="O272" s="205" t="str">
        <f t="shared" si="23"/>
        <v/>
      </c>
      <c r="P272" s="288" t="str">
        <f t="shared" si="24"/>
        <v/>
      </c>
      <c r="Q272" s="225" t="str">
        <f t="shared" si="25"/>
        <v/>
      </c>
      <c r="R272" s="289"/>
      <c r="S272" s="66"/>
    </row>
    <row r="273" spans="1:19" ht="20.100000000000001" customHeight="1" x14ac:dyDescent="0.25">
      <c r="A273" s="191">
        <v>267</v>
      </c>
      <c r="B273" s="286" t="str">
        <f>IF('Frais de salaires'!B272="","",'Frais de salaires'!B272)</f>
        <v/>
      </c>
      <c r="C273" s="286" t="str">
        <f>IF('Frais de salaires'!C272="","",'Frais de salaires'!C272)</f>
        <v/>
      </c>
      <c r="D273" s="286" t="str">
        <f>IF('Frais de salaires'!D272="","",'Frais de salaires'!D272)</f>
        <v/>
      </c>
      <c r="E273" s="286" t="str">
        <f>IF('Frais de salaires'!E272="","",'Frais de salaires'!E272)</f>
        <v/>
      </c>
      <c r="F273" s="286" t="str">
        <f>IF('Frais de salaires'!F272="","",'Frais de salaires'!F272)</f>
        <v/>
      </c>
      <c r="G273" s="287" t="str">
        <f>IF('Frais de salaires'!G272="","",'Frais de salaires'!G272)</f>
        <v/>
      </c>
      <c r="H273" s="287" t="str">
        <f>IF('Frais de salaires'!H272="","",'Frais de salaires'!H272)</f>
        <v/>
      </c>
      <c r="I273" s="286" t="str">
        <f>IF('Frais de salaires'!I272="","",'Frais de salaires'!I272)</f>
        <v/>
      </c>
      <c r="J273" s="63"/>
      <c r="K273" s="38"/>
      <c r="L273" s="38"/>
      <c r="M273" s="58" t="str">
        <f t="shared" si="21"/>
        <v/>
      </c>
      <c r="N273" s="203" t="str">
        <f t="shared" si="22"/>
        <v/>
      </c>
      <c r="O273" s="205" t="str">
        <f t="shared" si="23"/>
        <v/>
      </c>
      <c r="P273" s="288" t="str">
        <f t="shared" si="24"/>
        <v/>
      </c>
      <c r="Q273" s="225" t="str">
        <f t="shared" si="25"/>
        <v/>
      </c>
      <c r="R273" s="289"/>
      <c r="S273" s="66"/>
    </row>
    <row r="274" spans="1:19" ht="20.100000000000001" customHeight="1" x14ac:dyDescent="0.25">
      <c r="A274" s="191">
        <v>268</v>
      </c>
      <c r="B274" s="286" t="str">
        <f>IF('Frais de salaires'!B273="","",'Frais de salaires'!B273)</f>
        <v/>
      </c>
      <c r="C274" s="286" t="str">
        <f>IF('Frais de salaires'!C273="","",'Frais de salaires'!C273)</f>
        <v/>
      </c>
      <c r="D274" s="286" t="str">
        <f>IF('Frais de salaires'!D273="","",'Frais de salaires'!D273)</f>
        <v/>
      </c>
      <c r="E274" s="286" t="str">
        <f>IF('Frais de salaires'!E273="","",'Frais de salaires'!E273)</f>
        <v/>
      </c>
      <c r="F274" s="286" t="str">
        <f>IF('Frais de salaires'!F273="","",'Frais de salaires'!F273)</f>
        <v/>
      </c>
      <c r="G274" s="287" t="str">
        <f>IF('Frais de salaires'!G273="","",'Frais de salaires'!G273)</f>
        <v/>
      </c>
      <c r="H274" s="287" t="str">
        <f>IF('Frais de salaires'!H273="","",'Frais de salaires'!H273)</f>
        <v/>
      </c>
      <c r="I274" s="286" t="str">
        <f>IF('Frais de salaires'!I273="","",'Frais de salaires'!I273)</f>
        <v/>
      </c>
      <c r="J274" s="63"/>
      <c r="K274" s="38"/>
      <c r="L274" s="38"/>
      <c r="M274" s="58" t="str">
        <f t="shared" si="21"/>
        <v/>
      </c>
      <c r="N274" s="203" t="str">
        <f t="shared" si="22"/>
        <v/>
      </c>
      <c r="O274" s="205" t="str">
        <f t="shared" si="23"/>
        <v/>
      </c>
      <c r="P274" s="288" t="str">
        <f t="shared" si="24"/>
        <v/>
      </c>
      <c r="Q274" s="225" t="str">
        <f t="shared" si="25"/>
        <v/>
      </c>
      <c r="R274" s="289"/>
      <c r="S274" s="66"/>
    </row>
    <row r="275" spans="1:19" ht="20.100000000000001" customHeight="1" x14ac:dyDescent="0.25">
      <c r="A275" s="191">
        <v>269</v>
      </c>
      <c r="B275" s="286" t="str">
        <f>IF('Frais de salaires'!B274="","",'Frais de salaires'!B274)</f>
        <v/>
      </c>
      <c r="C275" s="286" t="str">
        <f>IF('Frais de salaires'!C274="","",'Frais de salaires'!C274)</f>
        <v/>
      </c>
      <c r="D275" s="286" t="str">
        <f>IF('Frais de salaires'!D274="","",'Frais de salaires'!D274)</f>
        <v/>
      </c>
      <c r="E275" s="286" t="str">
        <f>IF('Frais de salaires'!E274="","",'Frais de salaires'!E274)</f>
        <v/>
      </c>
      <c r="F275" s="286" t="str">
        <f>IF('Frais de salaires'!F274="","",'Frais de salaires'!F274)</f>
        <v/>
      </c>
      <c r="G275" s="287" t="str">
        <f>IF('Frais de salaires'!G274="","",'Frais de salaires'!G274)</f>
        <v/>
      </c>
      <c r="H275" s="287" t="str">
        <f>IF('Frais de salaires'!H274="","",'Frais de salaires'!H274)</f>
        <v/>
      </c>
      <c r="I275" s="286" t="str">
        <f>IF('Frais de salaires'!I274="","",'Frais de salaires'!I274)</f>
        <v/>
      </c>
      <c r="J275" s="63"/>
      <c r="K275" s="38"/>
      <c r="L275" s="38"/>
      <c r="M275" s="58" t="str">
        <f t="shared" si="21"/>
        <v/>
      </c>
      <c r="N275" s="203" t="str">
        <f t="shared" si="22"/>
        <v/>
      </c>
      <c r="O275" s="205" t="str">
        <f t="shared" si="23"/>
        <v/>
      </c>
      <c r="P275" s="288" t="str">
        <f t="shared" si="24"/>
        <v/>
      </c>
      <c r="Q275" s="225" t="str">
        <f t="shared" si="25"/>
        <v/>
      </c>
      <c r="R275" s="289"/>
      <c r="S275" s="66"/>
    </row>
    <row r="276" spans="1:19" ht="20.100000000000001" customHeight="1" x14ac:dyDescent="0.25">
      <c r="A276" s="191">
        <v>270</v>
      </c>
      <c r="B276" s="286" t="str">
        <f>IF('Frais de salaires'!B275="","",'Frais de salaires'!B275)</f>
        <v/>
      </c>
      <c r="C276" s="286" t="str">
        <f>IF('Frais de salaires'!C275="","",'Frais de salaires'!C275)</f>
        <v/>
      </c>
      <c r="D276" s="286" t="str">
        <f>IF('Frais de salaires'!D275="","",'Frais de salaires'!D275)</f>
        <v/>
      </c>
      <c r="E276" s="286" t="str">
        <f>IF('Frais de salaires'!E275="","",'Frais de salaires'!E275)</f>
        <v/>
      </c>
      <c r="F276" s="286" t="str">
        <f>IF('Frais de salaires'!F275="","",'Frais de salaires'!F275)</f>
        <v/>
      </c>
      <c r="G276" s="287" t="str">
        <f>IF('Frais de salaires'!G275="","",'Frais de salaires'!G275)</f>
        <v/>
      </c>
      <c r="H276" s="287" t="str">
        <f>IF('Frais de salaires'!H275="","",'Frais de salaires'!H275)</f>
        <v/>
      </c>
      <c r="I276" s="286" t="str">
        <f>IF('Frais de salaires'!I275="","",'Frais de salaires'!I275)</f>
        <v/>
      </c>
      <c r="J276" s="63"/>
      <c r="K276" s="38"/>
      <c r="L276" s="38"/>
      <c r="M276" s="58" t="str">
        <f t="shared" si="21"/>
        <v/>
      </c>
      <c r="N276" s="203" t="str">
        <f t="shared" si="22"/>
        <v/>
      </c>
      <c r="O276" s="205" t="str">
        <f t="shared" si="23"/>
        <v/>
      </c>
      <c r="P276" s="288" t="str">
        <f t="shared" si="24"/>
        <v/>
      </c>
      <c r="Q276" s="225" t="str">
        <f t="shared" si="25"/>
        <v/>
      </c>
      <c r="R276" s="289"/>
      <c r="S276" s="66"/>
    </row>
    <row r="277" spans="1:19" ht="20.100000000000001" customHeight="1" x14ac:dyDescent="0.25">
      <c r="A277" s="191">
        <v>271</v>
      </c>
      <c r="B277" s="286" t="str">
        <f>IF('Frais de salaires'!B276="","",'Frais de salaires'!B276)</f>
        <v/>
      </c>
      <c r="C277" s="286" t="str">
        <f>IF('Frais de salaires'!C276="","",'Frais de salaires'!C276)</f>
        <v/>
      </c>
      <c r="D277" s="286" t="str">
        <f>IF('Frais de salaires'!D276="","",'Frais de salaires'!D276)</f>
        <v/>
      </c>
      <c r="E277" s="286" t="str">
        <f>IF('Frais de salaires'!E276="","",'Frais de salaires'!E276)</f>
        <v/>
      </c>
      <c r="F277" s="286" t="str">
        <f>IF('Frais de salaires'!F276="","",'Frais de salaires'!F276)</f>
        <v/>
      </c>
      <c r="G277" s="287" t="str">
        <f>IF('Frais de salaires'!G276="","",'Frais de salaires'!G276)</f>
        <v/>
      </c>
      <c r="H277" s="287" t="str">
        <f>IF('Frais de salaires'!H276="","",'Frais de salaires'!H276)</f>
        <v/>
      </c>
      <c r="I277" s="286" t="str">
        <f>IF('Frais de salaires'!I276="","",'Frais de salaires'!I276)</f>
        <v/>
      </c>
      <c r="J277" s="63"/>
      <c r="K277" s="38"/>
      <c r="L277" s="38"/>
      <c r="M277" s="58" t="str">
        <f t="shared" si="21"/>
        <v/>
      </c>
      <c r="N277" s="203" t="str">
        <f t="shared" si="22"/>
        <v/>
      </c>
      <c r="O277" s="205" t="str">
        <f t="shared" si="23"/>
        <v/>
      </c>
      <c r="P277" s="288" t="str">
        <f t="shared" si="24"/>
        <v/>
      </c>
      <c r="Q277" s="225" t="str">
        <f t="shared" si="25"/>
        <v/>
      </c>
      <c r="R277" s="289"/>
      <c r="S277" s="66"/>
    </row>
    <row r="278" spans="1:19" ht="20.100000000000001" customHeight="1" x14ac:dyDescent="0.25">
      <c r="A278" s="191">
        <v>272</v>
      </c>
      <c r="B278" s="286" t="str">
        <f>IF('Frais de salaires'!B277="","",'Frais de salaires'!B277)</f>
        <v/>
      </c>
      <c r="C278" s="286" t="str">
        <f>IF('Frais de salaires'!C277="","",'Frais de salaires'!C277)</f>
        <v/>
      </c>
      <c r="D278" s="286" t="str">
        <f>IF('Frais de salaires'!D277="","",'Frais de salaires'!D277)</f>
        <v/>
      </c>
      <c r="E278" s="286" t="str">
        <f>IF('Frais de salaires'!E277="","",'Frais de salaires'!E277)</f>
        <v/>
      </c>
      <c r="F278" s="286" t="str">
        <f>IF('Frais de salaires'!F277="","",'Frais de salaires'!F277)</f>
        <v/>
      </c>
      <c r="G278" s="287" t="str">
        <f>IF('Frais de salaires'!G277="","",'Frais de salaires'!G277)</f>
        <v/>
      </c>
      <c r="H278" s="287" t="str">
        <f>IF('Frais de salaires'!H277="","",'Frais de salaires'!H277)</f>
        <v/>
      </c>
      <c r="I278" s="286" t="str">
        <f>IF('Frais de salaires'!I277="","",'Frais de salaires'!I277)</f>
        <v/>
      </c>
      <c r="J278" s="63"/>
      <c r="K278" s="38"/>
      <c r="L278" s="38"/>
      <c r="M278" s="58" t="str">
        <f t="shared" si="21"/>
        <v/>
      </c>
      <c r="N278" s="203" t="str">
        <f t="shared" si="22"/>
        <v/>
      </c>
      <c r="O278" s="205" t="str">
        <f t="shared" si="23"/>
        <v/>
      </c>
      <c r="P278" s="288" t="str">
        <f t="shared" si="24"/>
        <v/>
      </c>
      <c r="Q278" s="225" t="str">
        <f t="shared" si="25"/>
        <v/>
      </c>
      <c r="R278" s="289"/>
      <c r="S278" s="66"/>
    </row>
    <row r="279" spans="1:19" ht="20.100000000000001" customHeight="1" x14ac:dyDescent="0.25">
      <c r="A279" s="191">
        <v>273</v>
      </c>
      <c r="B279" s="286" t="str">
        <f>IF('Frais de salaires'!B278="","",'Frais de salaires'!B278)</f>
        <v/>
      </c>
      <c r="C279" s="286" t="str">
        <f>IF('Frais de salaires'!C278="","",'Frais de salaires'!C278)</f>
        <v/>
      </c>
      <c r="D279" s="286" t="str">
        <f>IF('Frais de salaires'!D278="","",'Frais de salaires'!D278)</f>
        <v/>
      </c>
      <c r="E279" s="286" t="str">
        <f>IF('Frais de salaires'!E278="","",'Frais de salaires'!E278)</f>
        <v/>
      </c>
      <c r="F279" s="286" t="str">
        <f>IF('Frais de salaires'!F278="","",'Frais de salaires'!F278)</f>
        <v/>
      </c>
      <c r="G279" s="287" t="str">
        <f>IF('Frais de salaires'!G278="","",'Frais de salaires'!G278)</f>
        <v/>
      </c>
      <c r="H279" s="287" t="str">
        <f>IF('Frais de salaires'!H278="","",'Frais de salaires'!H278)</f>
        <v/>
      </c>
      <c r="I279" s="286" t="str">
        <f>IF('Frais de salaires'!I278="","",'Frais de salaires'!I278)</f>
        <v/>
      </c>
      <c r="J279" s="63"/>
      <c r="K279" s="38"/>
      <c r="L279" s="38"/>
      <c r="M279" s="58" t="str">
        <f t="shared" si="21"/>
        <v/>
      </c>
      <c r="N279" s="203" t="str">
        <f t="shared" si="22"/>
        <v/>
      </c>
      <c r="O279" s="205" t="str">
        <f t="shared" si="23"/>
        <v/>
      </c>
      <c r="P279" s="288" t="str">
        <f t="shared" si="24"/>
        <v/>
      </c>
      <c r="Q279" s="225" t="str">
        <f t="shared" si="25"/>
        <v/>
      </c>
      <c r="R279" s="289"/>
      <c r="S279" s="66"/>
    </row>
    <row r="280" spans="1:19" ht="20.100000000000001" customHeight="1" x14ac:dyDescent="0.25">
      <c r="A280" s="191">
        <v>274</v>
      </c>
      <c r="B280" s="286" t="str">
        <f>IF('Frais de salaires'!B279="","",'Frais de salaires'!B279)</f>
        <v/>
      </c>
      <c r="C280" s="286" t="str">
        <f>IF('Frais de salaires'!C279="","",'Frais de salaires'!C279)</f>
        <v/>
      </c>
      <c r="D280" s="286" t="str">
        <f>IF('Frais de salaires'!D279="","",'Frais de salaires'!D279)</f>
        <v/>
      </c>
      <c r="E280" s="286" t="str">
        <f>IF('Frais de salaires'!E279="","",'Frais de salaires'!E279)</f>
        <v/>
      </c>
      <c r="F280" s="286" t="str">
        <f>IF('Frais de salaires'!F279="","",'Frais de salaires'!F279)</f>
        <v/>
      </c>
      <c r="G280" s="287" t="str">
        <f>IF('Frais de salaires'!G279="","",'Frais de salaires'!G279)</f>
        <v/>
      </c>
      <c r="H280" s="287" t="str">
        <f>IF('Frais de salaires'!H279="","",'Frais de salaires'!H279)</f>
        <v/>
      </c>
      <c r="I280" s="286" t="str">
        <f>IF('Frais de salaires'!I279="","",'Frais de salaires'!I279)</f>
        <v/>
      </c>
      <c r="J280" s="63"/>
      <c r="K280" s="38"/>
      <c r="L280" s="38"/>
      <c r="M280" s="58" t="str">
        <f t="shared" si="21"/>
        <v/>
      </c>
      <c r="N280" s="203" t="str">
        <f t="shared" si="22"/>
        <v/>
      </c>
      <c r="O280" s="205" t="str">
        <f t="shared" si="23"/>
        <v/>
      </c>
      <c r="P280" s="288" t="str">
        <f t="shared" si="24"/>
        <v/>
      </c>
      <c r="Q280" s="225" t="str">
        <f t="shared" si="25"/>
        <v/>
      </c>
      <c r="R280" s="289"/>
      <c r="S280" s="66"/>
    </row>
    <row r="281" spans="1:19" ht="20.100000000000001" customHeight="1" x14ac:dyDescent="0.25">
      <c r="A281" s="191">
        <v>275</v>
      </c>
      <c r="B281" s="286" t="str">
        <f>IF('Frais de salaires'!B280="","",'Frais de salaires'!B280)</f>
        <v/>
      </c>
      <c r="C281" s="286" t="str">
        <f>IF('Frais de salaires'!C280="","",'Frais de salaires'!C280)</f>
        <v/>
      </c>
      <c r="D281" s="286" t="str">
        <f>IF('Frais de salaires'!D280="","",'Frais de salaires'!D280)</f>
        <v/>
      </c>
      <c r="E281" s="286" t="str">
        <f>IF('Frais de salaires'!E280="","",'Frais de salaires'!E280)</f>
        <v/>
      </c>
      <c r="F281" s="286" t="str">
        <f>IF('Frais de salaires'!F280="","",'Frais de salaires'!F280)</f>
        <v/>
      </c>
      <c r="G281" s="287" t="str">
        <f>IF('Frais de salaires'!G280="","",'Frais de salaires'!G280)</f>
        <v/>
      </c>
      <c r="H281" s="287" t="str">
        <f>IF('Frais de salaires'!H280="","",'Frais de salaires'!H280)</f>
        <v/>
      </c>
      <c r="I281" s="286" t="str">
        <f>IF('Frais de salaires'!I280="","",'Frais de salaires'!I280)</f>
        <v/>
      </c>
      <c r="J281" s="63"/>
      <c r="K281" s="38"/>
      <c r="L281" s="38"/>
      <c r="M281" s="58" t="str">
        <f t="shared" si="21"/>
        <v/>
      </c>
      <c r="N281" s="203" t="str">
        <f t="shared" si="22"/>
        <v/>
      </c>
      <c r="O281" s="205" t="str">
        <f t="shared" si="23"/>
        <v/>
      </c>
      <c r="P281" s="288" t="str">
        <f t="shared" si="24"/>
        <v/>
      </c>
      <c r="Q281" s="225" t="str">
        <f t="shared" si="25"/>
        <v/>
      </c>
      <c r="R281" s="289"/>
      <c r="S281" s="66"/>
    </row>
    <row r="282" spans="1:19" ht="20.100000000000001" customHeight="1" x14ac:dyDescent="0.25">
      <c r="A282" s="191">
        <v>276</v>
      </c>
      <c r="B282" s="286" t="str">
        <f>IF('Frais de salaires'!B281="","",'Frais de salaires'!B281)</f>
        <v/>
      </c>
      <c r="C282" s="286" t="str">
        <f>IF('Frais de salaires'!C281="","",'Frais de salaires'!C281)</f>
        <v/>
      </c>
      <c r="D282" s="286" t="str">
        <f>IF('Frais de salaires'!D281="","",'Frais de salaires'!D281)</f>
        <v/>
      </c>
      <c r="E282" s="286" t="str">
        <f>IF('Frais de salaires'!E281="","",'Frais de salaires'!E281)</f>
        <v/>
      </c>
      <c r="F282" s="286" t="str">
        <f>IF('Frais de salaires'!F281="","",'Frais de salaires'!F281)</f>
        <v/>
      </c>
      <c r="G282" s="287" t="str">
        <f>IF('Frais de salaires'!G281="","",'Frais de salaires'!G281)</f>
        <v/>
      </c>
      <c r="H282" s="287" t="str">
        <f>IF('Frais de salaires'!H281="","",'Frais de salaires'!H281)</f>
        <v/>
      </c>
      <c r="I282" s="286" t="str">
        <f>IF('Frais de salaires'!I281="","",'Frais de salaires'!I281)</f>
        <v/>
      </c>
      <c r="J282" s="63"/>
      <c r="K282" s="38"/>
      <c r="L282" s="38"/>
      <c r="M282" s="58" t="str">
        <f t="shared" si="21"/>
        <v/>
      </c>
      <c r="N282" s="203" t="str">
        <f t="shared" si="22"/>
        <v/>
      </c>
      <c r="O282" s="205" t="str">
        <f t="shared" si="23"/>
        <v/>
      </c>
      <c r="P282" s="288" t="str">
        <f t="shared" si="24"/>
        <v/>
      </c>
      <c r="Q282" s="225" t="str">
        <f t="shared" si="25"/>
        <v/>
      </c>
      <c r="R282" s="289"/>
      <c r="S282" s="66"/>
    </row>
    <row r="283" spans="1:19" ht="20.100000000000001" customHeight="1" x14ac:dyDescent="0.25">
      <c r="A283" s="191">
        <v>277</v>
      </c>
      <c r="B283" s="286" t="str">
        <f>IF('Frais de salaires'!B282="","",'Frais de salaires'!B282)</f>
        <v/>
      </c>
      <c r="C283" s="286" t="str">
        <f>IF('Frais de salaires'!C282="","",'Frais de salaires'!C282)</f>
        <v/>
      </c>
      <c r="D283" s="286" t="str">
        <f>IF('Frais de salaires'!D282="","",'Frais de salaires'!D282)</f>
        <v/>
      </c>
      <c r="E283" s="286" t="str">
        <f>IF('Frais de salaires'!E282="","",'Frais de salaires'!E282)</f>
        <v/>
      </c>
      <c r="F283" s="286" t="str">
        <f>IF('Frais de salaires'!F282="","",'Frais de salaires'!F282)</f>
        <v/>
      </c>
      <c r="G283" s="287" t="str">
        <f>IF('Frais de salaires'!G282="","",'Frais de salaires'!G282)</f>
        <v/>
      </c>
      <c r="H283" s="287" t="str">
        <f>IF('Frais de salaires'!H282="","",'Frais de salaires'!H282)</f>
        <v/>
      </c>
      <c r="I283" s="286" t="str">
        <f>IF('Frais de salaires'!I282="","",'Frais de salaires'!I282)</f>
        <v/>
      </c>
      <c r="J283" s="63"/>
      <c r="K283" s="38"/>
      <c r="L283" s="38"/>
      <c r="M283" s="58" t="str">
        <f t="shared" si="21"/>
        <v/>
      </c>
      <c r="N283" s="203" t="str">
        <f t="shared" si="22"/>
        <v/>
      </c>
      <c r="O283" s="205" t="str">
        <f t="shared" si="23"/>
        <v/>
      </c>
      <c r="P283" s="288" t="str">
        <f t="shared" si="24"/>
        <v/>
      </c>
      <c r="Q283" s="225" t="str">
        <f t="shared" si="25"/>
        <v/>
      </c>
      <c r="R283" s="289"/>
      <c r="S283" s="66"/>
    </row>
    <row r="284" spans="1:19" ht="20.100000000000001" customHeight="1" x14ac:dyDescent="0.25">
      <c r="A284" s="191">
        <v>278</v>
      </c>
      <c r="B284" s="286" t="str">
        <f>IF('Frais de salaires'!B283="","",'Frais de salaires'!B283)</f>
        <v/>
      </c>
      <c r="C284" s="286" t="str">
        <f>IF('Frais de salaires'!C283="","",'Frais de salaires'!C283)</f>
        <v/>
      </c>
      <c r="D284" s="286" t="str">
        <f>IF('Frais de salaires'!D283="","",'Frais de salaires'!D283)</f>
        <v/>
      </c>
      <c r="E284" s="286" t="str">
        <f>IF('Frais de salaires'!E283="","",'Frais de salaires'!E283)</f>
        <v/>
      </c>
      <c r="F284" s="286" t="str">
        <f>IF('Frais de salaires'!F283="","",'Frais de salaires'!F283)</f>
        <v/>
      </c>
      <c r="G284" s="287" t="str">
        <f>IF('Frais de salaires'!G283="","",'Frais de salaires'!G283)</f>
        <v/>
      </c>
      <c r="H284" s="287" t="str">
        <f>IF('Frais de salaires'!H283="","",'Frais de salaires'!H283)</f>
        <v/>
      </c>
      <c r="I284" s="286" t="str">
        <f>IF('Frais de salaires'!I283="","",'Frais de salaires'!I283)</f>
        <v/>
      </c>
      <c r="J284" s="63"/>
      <c r="K284" s="38"/>
      <c r="L284" s="38"/>
      <c r="M284" s="58" t="str">
        <f t="shared" si="21"/>
        <v/>
      </c>
      <c r="N284" s="203" t="str">
        <f t="shared" si="22"/>
        <v/>
      </c>
      <c r="O284" s="205" t="str">
        <f t="shared" si="23"/>
        <v/>
      </c>
      <c r="P284" s="288" t="str">
        <f t="shared" si="24"/>
        <v/>
      </c>
      <c r="Q284" s="225" t="str">
        <f t="shared" si="25"/>
        <v/>
      </c>
      <c r="R284" s="289"/>
      <c r="S284" s="66"/>
    </row>
    <row r="285" spans="1:19" ht="20.100000000000001" customHeight="1" x14ac:dyDescent="0.25">
      <c r="A285" s="191">
        <v>279</v>
      </c>
      <c r="B285" s="286" t="str">
        <f>IF('Frais de salaires'!B284="","",'Frais de salaires'!B284)</f>
        <v/>
      </c>
      <c r="C285" s="286" t="str">
        <f>IF('Frais de salaires'!C284="","",'Frais de salaires'!C284)</f>
        <v/>
      </c>
      <c r="D285" s="286" t="str">
        <f>IF('Frais de salaires'!D284="","",'Frais de salaires'!D284)</f>
        <v/>
      </c>
      <c r="E285" s="286" t="str">
        <f>IF('Frais de salaires'!E284="","",'Frais de salaires'!E284)</f>
        <v/>
      </c>
      <c r="F285" s="286" t="str">
        <f>IF('Frais de salaires'!F284="","",'Frais de salaires'!F284)</f>
        <v/>
      </c>
      <c r="G285" s="287" t="str">
        <f>IF('Frais de salaires'!G284="","",'Frais de salaires'!G284)</f>
        <v/>
      </c>
      <c r="H285" s="287" t="str">
        <f>IF('Frais de salaires'!H284="","",'Frais de salaires'!H284)</f>
        <v/>
      </c>
      <c r="I285" s="286" t="str">
        <f>IF('Frais de salaires'!I284="","",'Frais de salaires'!I284)</f>
        <v/>
      </c>
      <c r="J285" s="63"/>
      <c r="K285" s="38"/>
      <c r="L285" s="38"/>
      <c r="M285" s="58" t="str">
        <f t="shared" si="21"/>
        <v/>
      </c>
      <c r="N285" s="203" t="str">
        <f t="shared" si="22"/>
        <v/>
      </c>
      <c r="O285" s="205" t="str">
        <f t="shared" si="23"/>
        <v/>
      </c>
      <c r="P285" s="288" t="str">
        <f t="shared" si="24"/>
        <v/>
      </c>
      <c r="Q285" s="225" t="str">
        <f t="shared" si="25"/>
        <v/>
      </c>
      <c r="R285" s="289"/>
      <c r="S285" s="66"/>
    </row>
    <row r="286" spans="1:19" ht="20.100000000000001" customHeight="1" x14ac:dyDescent="0.25">
      <c r="A286" s="191">
        <v>280</v>
      </c>
      <c r="B286" s="286" t="str">
        <f>IF('Frais de salaires'!B285="","",'Frais de salaires'!B285)</f>
        <v/>
      </c>
      <c r="C286" s="286" t="str">
        <f>IF('Frais de salaires'!C285="","",'Frais de salaires'!C285)</f>
        <v/>
      </c>
      <c r="D286" s="286" t="str">
        <f>IF('Frais de salaires'!D285="","",'Frais de salaires'!D285)</f>
        <v/>
      </c>
      <c r="E286" s="286" t="str">
        <f>IF('Frais de salaires'!E285="","",'Frais de salaires'!E285)</f>
        <v/>
      </c>
      <c r="F286" s="286" t="str">
        <f>IF('Frais de salaires'!F285="","",'Frais de salaires'!F285)</f>
        <v/>
      </c>
      <c r="G286" s="287" t="str">
        <f>IF('Frais de salaires'!G285="","",'Frais de salaires'!G285)</f>
        <v/>
      </c>
      <c r="H286" s="287" t="str">
        <f>IF('Frais de salaires'!H285="","",'Frais de salaires'!H285)</f>
        <v/>
      </c>
      <c r="I286" s="286" t="str">
        <f>IF('Frais de salaires'!I285="","",'Frais de salaires'!I285)</f>
        <v/>
      </c>
      <c r="J286" s="63"/>
      <c r="K286" s="38"/>
      <c r="L286" s="38"/>
      <c r="M286" s="58" t="str">
        <f t="shared" si="21"/>
        <v/>
      </c>
      <c r="N286" s="203" t="str">
        <f t="shared" si="22"/>
        <v/>
      </c>
      <c r="O286" s="205" t="str">
        <f t="shared" si="23"/>
        <v/>
      </c>
      <c r="P286" s="288" t="str">
        <f t="shared" si="24"/>
        <v/>
      </c>
      <c r="Q286" s="225" t="str">
        <f t="shared" si="25"/>
        <v/>
      </c>
      <c r="R286" s="289"/>
      <c r="S286" s="66"/>
    </row>
    <row r="287" spans="1:19" ht="20.100000000000001" customHeight="1" x14ac:dyDescent="0.25">
      <c r="A287" s="191">
        <v>281</v>
      </c>
      <c r="B287" s="286" t="str">
        <f>IF('Frais de salaires'!B286="","",'Frais de salaires'!B286)</f>
        <v/>
      </c>
      <c r="C287" s="286" t="str">
        <f>IF('Frais de salaires'!C286="","",'Frais de salaires'!C286)</f>
        <v/>
      </c>
      <c r="D287" s="286" t="str">
        <f>IF('Frais de salaires'!D286="","",'Frais de salaires'!D286)</f>
        <v/>
      </c>
      <c r="E287" s="286" t="str">
        <f>IF('Frais de salaires'!E286="","",'Frais de salaires'!E286)</f>
        <v/>
      </c>
      <c r="F287" s="286" t="str">
        <f>IF('Frais de salaires'!F286="","",'Frais de salaires'!F286)</f>
        <v/>
      </c>
      <c r="G287" s="287" t="str">
        <f>IF('Frais de salaires'!G286="","",'Frais de salaires'!G286)</f>
        <v/>
      </c>
      <c r="H287" s="287" t="str">
        <f>IF('Frais de salaires'!H286="","",'Frais de salaires'!H286)</f>
        <v/>
      </c>
      <c r="I287" s="286" t="str">
        <f>IF('Frais de salaires'!I286="","",'Frais de salaires'!I286)</f>
        <v/>
      </c>
      <c r="J287" s="63"/>
      <c r="K287" s="38"/>
      <c r="L287" s="38"/>
      <c r="M287" s="58" t="str">
        <f t="shared" si="21"/>
        <v/>
      </c>
      <c r="N287" s="203" t="str">
        <f t="shared" si="22"/>
        <v/>
      </c>
      <c r="O287" s="205" t="str">
        <f t="shared" si="23"/>
        <v/>
      </c>
      <c r="P287" s="288" t="str">
        <f t="shared" si="24"/>
        <v/>
      </c>
      <c r="Q287" s="225" t="str">
        <f t="shared" si="25"/>
        <v/>
      </c>
      <c r="R287" s="289"/>
      <c r="S287" s="66"/>
    </row>
    <row r="288" spans="1:19" ht="20.100000000000001" customHeight="1" x14ac:dyDescent="0.25">
      <c r="A288" s="191">
        <v>282</v>
      </c>
      <c r="B288" s="286" t="str">
        <f>IF('Frais de salaires'!B287="","",'Frais de salaires'!B287)</f>
        <v/>
      </c>
      <c r="C288" s="286" t="str">
        <f>IF('Frais de salaires'!C287="","",'Frais de salaires'!C287)</f>
        <v/>
      </c>
      <c r="D288" s="286" t="str">
        <f>IF('Frais de salaires'!D287="","",'Frais de salaires'!D287)</f>
        <v/>
      </c>
      <c r="E288" s="286" t="str">
        <f>IF('Frais de salaires'!E287="","",'Frais de salaires'!E287)</f>
        <v/>
      </c>
      <c r="F288" s="286" t="str">
        <f>IF('Frais de salaires'!F287="","",'Frais de salaires'!F287)</f>
        <v/>
      </c>
      <c r="G288" s="287" t="str">
        <f>IF('Frais de salaires'!G287="","",'Frais de salaires'!G287)</f>
        <v/>
      </c>
      <c r="H288" s="287" t="str">
        <f>IF('Frais de salaires'!H287="","",'Frais de salaires'!H287)</f>
        <v/>
      </c>
      <c r="I288" s="286" t="str">
        <f>IF('Frais de salaires'!I287="","",'Frais de salaires'!I287)</f>
        <v/>
      </c>
      <c r="J288" s="63"/>
      <c r="K288" s="38"/>
      <c r="L288" s="38"/>
      <c r="M288" s="58" t="str">
        <f t="shared" si="21"/>
        <v/>
      </c>
      <c r="N288" s="203" t="str">
        <f t="shared" si="22"/>
        <v/>
      </c>
      <c r="O288" s="205" t="str">
        <f t="shared" si="23"/>
        <v/>
      </c>
      <c r="P288" s="288" t="str">
        <f t="shared" si="24"/>
        <v/>
      </c>
      <c r="Q288" s="225" t="str">
        <f t="shared" si="25"/>
        <v/>
      </c>
      <c r="R288" s="289"/>
      <c r="S288" s="66"/>
    </row>
    <row r="289" spans="1:19" ht="20.100000000000001" customHeight="1" x14ac:dyDescent="0.25">
      <c r="A289" s="191">
        <v>283</v>
      </c>
      <c r="B289" s="286" t="str">
        <f>IF('Frais de salaires'!B288="","",'Frais de salaires'!B288)</f>
        <v/>
      </c>
      <c r="C289" s="286" t="str">
        <f>IF('Frais de salaires'!C288="","",'Frais de salaires'!C288)</f>
        <v/>
      </c>
      <c r="D289" s="286" t="str">
        <f>IF('Frais de salaires'!D288="","",'Frais de salaires'!D288)</f>
        <v/>
      </c>
      <c r="E289" s="286" t="str">
        <f>IF('Frais de salaires'!E288="","",'Frais de salaires'!E288)</f>
        <v/>
      </c>
      <c r="F289" s="286" t="str">
        <f>IF('Frais de salaires'!F288="","",'Frais de salaires'!F288)</f>
        <v/>
      </c>
      <c r="G289" s="287" t="str">
        <f>IF('Frais de salaires'!G288="","",'Frais de salaires'!G288)</f>
        <v/>
      </c>
      <c r="H289" s="287" t="str">
        <f>IF('Frais de salaires'!H288="","",'Frais de salaires'!H288)</f>
        <v/>
      </c>
      <c r="I289" s="286" t="str">
        <f>IF('Frais de salaires'!I288="","",'Frais de salaires'!I288)</f>
        <v/>
      </c>
      <c r="J289" s="63"/>
      <c r="K289" s="38"/>
      <c r="L289" s="38"/>
      <c r="M289" s="58" t="str">
        <f t="shared" si="21"/>
        <v/>
      </c>
      <c r="N289" s="203" t="str">
        <f t="shared" si="22"/>
        <v/>
      </c>
      <c r="O289" s="205" t="str">
        <f t="shared" si="23"/>
        <v/>
      </c>
      <c r="P289" s="288" t="str">
        <f t="shared" si="24"/>
        <v/>
      </c>
      <c r="Q289" s="225" t="str">
        <f t="shared" si="25"/>
        <v/>
      </c>
      <c r="R289" s="289"/>
      <c r="S289" s="66"/>
    </row>
    <row r="290" spans="1:19" ht="20.100000000000001" customHeight="1" x14ac:dyDescent="0.25">
      <c r="A290" s="191">
        <v>284</v>
      </c>
      <c r="B290" s="286" t="str">
        <f>IF('Frais de salaires'!B289="","",'Frais de salaires'!B289)</f>
        <v/>
      </c>
      <c r="C290" s="286" t="str">
        <f>IF('Frais de salaires'!C289="","",'Frais de salaires'!C289)</f>
        <v/>
      </c>
      <c r="D290" s="286" t="str">
        <f>IF('Frais de salaires'!D289="","",'Frais de salaires'!D289)</f>
        <v/>
      </c>
      <c r="E290" s="286" t="str">
        <f>IF('Frais de salaires'!E289="","",'Frais de salaires'!E289)</f>
        <v/>
      </c>
      <c r="F290" s="286" t="str">
        <f>IF('Frais de salaires'!F289="","",'Frais de salaires'!F289)</f>
        <v/>
      </c>
      <c r="G290" s="287" t="str">
        <f>IF('Frais de salaires'!G289="","",'Frais de salaires'!G289)</f>
        <v/>
      </c>
      <c r="H290" s="287" t="str">
        <f>IF('Frais de salaires'!H289="","",'Frais de salaires'!H289)</f>
        <v/>
      </c>
      <c r="I290" s="286" t="str">
        <f>IF('Frais de salaires'!I289="","",'Frais de salaires'!I289)</f>
        <v/>
      </c>
      <c r="J290" s="63"/>
      <c r="K290" s="38"/>
      <c r="L290" s="38"/>
      <c r="M290" s="58" t="str">
        <f t="shared" si="21"/>
        <v/>
      </c>
      <c r="N290" s="203" t="str">
        <f t="shared" si="22"/>
        <v/>
      </c>
      <c r="O290" s="205" t="str">
        <f t="shared" si="23"/>
        <v/>
      </c>
      <c r="P290" s="288" t="str">
        <f t="shared" si="24"/>
        <v/>
      </c>
      <c r="Q290" s="225" t="str">
        <f t="shared" si="25"/>
        <v/>
      </c>
      <c r="R290" s="289"/>
      <c r="S290" s="66"/>
    </row>
    <row r="291" spans="1:19" ht="20.100000000000001" customHeight="1" x14ac:dyDescent="0.25">
      <c r="A291" s="191">
        <v>285</v>
      </c>
      <c r="B291" s="286" t="str">
        <f>IF('Frais de salaires'!B290="","",'Frais de salaires'!B290)</f>
        <v/>
      </c>
      <c r="C291" s="286" t="str">
        <f>IF('Frais de salaires'!C290="","",'Frais de salaires'!C290)</f>
        <v/>
      </c>
      <c r="D291" s="286" t="str">
        <f>IF('Frais de salaires'!D290="","",'Frais de salaires'!D290)</f>
        <v/>
      </c>
      <c r="E291" s="286" t="str">
        <f>IF('Frais de salaires'!E290="","",'Frais de salaires'!E290)</f>
        <v/>
      </c>
      <c r="F291" s="286" t="str">
        <f>IF('Frais de salaires'!F290="","",'Frais de salaires'!F290)</f>
        <v/>
      </c>
      <c r="G291" s="287" t="str">
        <f>IF('Frais de salaires'!G290="","",'Frais de salaires'!G290)</f>
        <v/>
      </c>
      <c r="H291" s="287" t="str">
        <f>IF('Frais de salaires'!H290="","",'Frais de salaires'!H290)</f>
        <v/>
      </c>
      <c r="I291" s="286" t="str">
        <f>IF('Frais de salaires'!I290="","",'Frais de salaires'!I290)</f>
        <v/>
      </c>
      <c r="J291" s="63"/>
      <c r="K291" s="38"/>
      <c r="L291" s="38"/>
      <c r="M291" s="58" t="str">
        <f t="shared" si="21"/>
        <v/>
      </c>
      <c r="N291" s="203" t="str">
        <f t="shared" si="22"/>
        <v/>
      </c>
      <c r="O291" s="205" t="str">
        <f t="shared" si="23"/>
        <v/>
      </c>
      <c r="P291" s="288" t="str">
        <f t="shared" si="24"/>
        <v/>
      </c>
      <c r="Q291" s="225" t="str">
        <f t="shared" si="25"/>
        <v/>
      </c>
      <c r="R291" s="289"/>
      <c r="S291" s="66"/>
    </row>
    <row r="292" spans="1:19" ht="20.100000000000001" customHeight="1" x14ac:dyDescent="0.25">
      <c r="A292" s="191">
        <v>286</v>
      </c>
      <c r="B292" s="286" t="str">
        <f>IF('Frais de salaires'!B291="","",'Frais de salaires'!B291)</f>
        <v/>
      </c>
      <c r="C292" s="286" t="str">
        <f>IF('Frais de salaires'!C291="","",'Frais de salaires'!C291)</f>
        <v/>
      </c>
      <c r="D292" s="286" t="str">
        <f>IF('Frais de salaires'!D291="","",'Frais de salaires'!D291)</f>
        <v/>
      </c>
      <c r="E292" s="286" t="str">
        <f>IF('Frais de salaires'!E291="","",'Frais de salaires'!E291)</f>
        <v/>
      </c>
      <c r="F292" s="286" t="str">
        <f>IF('Frais de salaires'!F291="","",'Frais de salaires'!F291)</f>
        <v/>
      </c>
      <c r="G292" s="287" t="str">
        <f>IF('Frais de salaires'!G291="","",'Frais de salaires'!G291)</f>
        <v/>
      </c>
      <c r="H292" s="287" t="str">
        <f>IF('Frais de salaires'!H291="","",'Frais de salaires'!H291)</f>
        <v/>
      </c>
      <c r="I292" s="286" t="str">
        <f>IF('Frais de salaires'!I291="","",'Frais de salaires'!I291)</f>
        <v/>
      </c>
      <c r="J292" s="63"/>
      <c r="K292" s="38"/>
      <c r="L292" s="38"/>
      <c r="M292" s="58" t="str">
        <f t="shared" si="21"/>
        <v/>
      </c>
      <c r="N292" s="203" t="str">
        <f t="shared" si="22"/>
        <v/>
      </c>
      <c r="O292" s="205" t="str">
        <f t="shared" si="23"/>
        <v/>
      </c>
      <c r="P292" s="288" t="str">
        <f t="shared" si="24"/>
        <v/>
      </c>
      <c r="Q292" s="225" t="str">
        <f t="shared" si="25"/>
        <v/>
      </c>
      <c r="R292" s="289"/>
      <c r="S292" s="66"/>
    </row>
    <row r="293" spans="1:19" ht="20.100000000000001" customHeight="1" x14ac:dyDescent="0.25">
      <c r="A293" s="191">
        <v>287</v>
      </c>
      <c r="B293" s="286" t="str">
        <f>IF('Frais de salaires'!B292="","",'Frais de salaires'!B292)</f>
        <v/>
      </c>
      <c r="C293" s="286" t="str">
        <f>IF('Frais de salaires'!C292="","",'Frais de salaires'!C292)</f>
        <v/>
      </c>
      <c r="D293" s="286" t="str">
        <f>IF('Frais de salaires'!D292="","",'Frais de salaires'!D292)</f>
        <v/>
      </c>
      <c r="E293" s="286" t="str">
        <f>IF('Frais de salaires'!E292="","",'Frais de salaires'!E292)</f>
        <v/>
      </c>
      <c r="F293" s="286" t="str">
        <f>IF('Frais de salaires'!F292="","",'Frais de salaires'!F292)</f>
        <v/>
      </c>
      <c r="G293" s="287" t="str">
        <f>IF('Frais de salaires'!G292="","",'Frais de salaires'!G292)</f>
        <v/>
      </c>
      <c r="H293" s="287" t="str">
        <f>IF('Frais de salaires'!H292="","",'Frais de salaires'!H292)</f>
        <v/>
      </c>
      <c r="I293" s="286" t="str">
        <f>IF('Frais de salaires'!I292="","",'Frais de salaires'!I292)</f>
        <v/>
      </c>
      <c r="J293" s="63"/>
      <c r="K293" s="38"/>
      <c r="L293" s="38"/>
      <c r="M293" s="58" t="str">
        <f t="shared" si="21"/>
        <v/>
      </c>
      <c r="N293" s="203" t="str">
        <f t="shared" si="22"/>
        <v/>
      </c>
      <c r="O293" s="205" t="str">
        <f t="shared" si="23"/>
        <v/>
      </c>
      <c r="P293" s="288" t="str">
        <f t="shared" si="24"/>
        <v/>
      </c>
      <c r="Q293" s="225" t="str">
        <f t="shared" si="25"/>
        <v/>
      </c>
      <c r="R293" s="289"/>
      <c r="S293" s="66"/>
    </row>
    <row r="294" spans="1:19" ht="20.100000000000001" customHeight="1" x14ac:dyDescent="0.25">
      <c r="A294" s="191">
        <v>288</v>
      </c>
      <c r="B294" s="286" t="str">
        <f>IF('Frais de salaires'!B293="","",'Frais de salaires'!B293)</f>
        <v/>
      </c>
      <c r="C294" s="286" t="str">
        <f>IF('Frais de salaires'!C293="","",'Frais de salaires'!C293)</f>
        <v/>
      </c>
      <c r="D294" s="286" t="str">
        <f>IF('Frais de salaires'!D293="","",'Frais de salaires'!D293)</f>
        <v/>
      </c>
      <c r="E294" s="286" t="str">
        <f>IF('Frais de salaires'!E293="","",'Frais de salaires'!E293)</f>
        <v/>
      </c>
      <c r="F294" s="286" t="str">
        <f>IF('Frais de salaires'!F293="","",'Frais de salaires'!F293)</f>
        <v/>
      </c>
      <c r="G294" s="287" t="str">
        <f>IF('Frais de salaires'!G293="","",'Frais de salaires'!G293)</f>
        <v/>
      </c>
      <c r="H294" s="287" t="str">
        <f>IF('Frais de salaires'!H293="","",'Frais de salaires'!H293)</f>
        <v/>
      </c>
      <c r="I294" s="286" t="str">
        <f>IF('Frais de salaires'!I293="","",'Frais de salaires'!I293)</f>
        <v/>
      </c>
      <c r="J294" s="63"/>
      <c r="K294" s="38"/>
      <c r="L294" s="38"/>
      <c r="M294" s="58" t="str">
        <f t="shared" si="21"/>
        <v/>
      </c>
      <c r="N294" s="203" t="str">
        <f t="shared" si="22"/>
        <v/>
      </c>
      <c r="O294" s="205" t="str">
        <f t="shared" si="23"/>
        <v/>
      </c>
      <c r="P294" s="288" t="str">
        <f t="shared" si="24"/>
        <v/>
      </c>
      <c r="Q294" s="225" t="str">
        <f t="shared" si="25"/>
        <v/>
      </c>
      <c r="R294" s="289"/>
      <c r="S294" s="66"/>
    </row>
    <row r="295" spans="1:19" ht="20.100000000000001" customHeight="1" x14ac:dyDescent="0.25">
      <c r="A295" s="191">
        <v>289</v>
      </c>
      <c r="B295" s="286" t="str">
        <f>IF('Frais de salaires'!B294="","",'Frais de salaires'!B294)</f>
        <v/>
      </c>
      <c r="C295" s="286" t="str">
        <f>IF('Frais de salaires'!C294="","",'Frais de salaires'!C294)</f>
        <v/>
      </c>
      <c r="D295" s="286" t="str">
        <f>IF('Frais de salaires'!D294="","",'Frais de salaires'!D294)</f>
        <v/>
      </c>
      <c r="E295" s="286" t="str">
        <f>IF('Frais de salaires'!E294="","",'Frais de salaires'!E294)</f>
        <v/>
      </c>
      <c r="F295" s="286" t="str">
        <f>IF('Frais de salaires'!F294="","",'Frais de salaires'!F294)</f>
        <v/>
      </c>
      <c r="G295" s="287" t="str">
        <f>IF('Frais de salaires'!G294="","",'Frais de salaires'!G294)</f>
        <v/>
      </c>
      <c r="H295" s="287" t="str">
        <f>IF('Frais de salaires'!H294="","",'Frais de salaires'!H294)</f>
        <v/>
      </c>
      <c r="I295" s="286" t="str">
        <f>IF('Frais de salaires'!I294="","",'Frais de salaires'!I294)</f>
        <v/>
      </c>
      <c r="J295" s="63"/>
      <c r="K295" s="38"/>
      <c r="L295" s="38"/>
      <c r="M295" s="58" t="str">
        <f t="shared" si="21"/>
        <v/>
      </c>
      <c r="N295" s="203" t="str">
        <f t="shared" si="22"/>
        <v/>
      </c>
      <c r="O295" s="205" t="str">
        <f t="shared" si="23"/>
        <v/>
      </c>
      <c r="P295" s="288" t="str">
        <f t="shared" si="24"/>
        <v/>
      </c>
      <c r="Q295" s="225" t="str">
        <f t="shared" si="25"/>
        <v/>
      </c>
      <c r="R295" s="289"/>
      <c r="S295" s="66"/>
    </row>
    <row r="296" spans="1:19" ht="20.100000000000001" customHeight="1" x14ac:dyDescent="0.25">
      <c r="A296" s="191">
        <v>290</v>
      </c>
      <c r="B296" s="286" t="str">
        <f>IF('Frais de salaires'!B295="","",'Frais de salaires'!B295)</f>
        <v/>
      </c>
      <c r="C296" s="286" t="str">
        <f>IF('Frais de salaires'!C295="","",'Frais de salaires'!C295)</f>
        <v/>
      </c>
      <c r="D296" s="286" t="str">
        <f>IF('Frais de salaires'!D295="","",'Frais de salaires'!D295)</f>
        <v/>
      </c>
      <c r="E296" s="286" t="str">
        <f>IF('Frais de salaires'!E295="","",'Frais de salaires'!E295)</f>
        <v/>
      </c>
      <c r="F296" s="286" t="str">
        <f>IF('Frais de salaires'!F295="","",'Frais de salaires'!F295)</f>
        <v/>
      </c>
      <c r="G296" s="287" t="str">
        <f>IF('Frais de salaires'!G295="","",'Frais de salaires'!G295)</f>
        <v/>
      </c>
      <c r="H296" s="287" t="str">
        <f>IF('Frais de salaires'!H295="","",'Frais de salaires'!H295)</f>
        <v/>
      </c>
      <c r="I296" s="286" t="str">
        <f>IF('Frais de salaires'!I295="","",'Frais de salaires'!I295)</f>
        <v/>
      </c>
      <c r="J296" s="63"/>
      <c r="K296" s="38"/>
      <c r="L296" s="38"/>
      <c r="M296" s="58" t="str">
        <f t="shared" si="21"/>
        <v/>
      </c>
      <c r="N296" s="203" t="str">
        <f t="shared" si="22"/>
        <v/>
      </c>
      <c r="O296" s="205" t="str">
        <f t="shared" si="23"/>
        <v/>
      </c>
      <c r="P296" s="288" t="str">
        <f t="shared" si="24"/>
        <v/>
      </c>
      <c r="Q296" s="225" t="str">
        <f t="shared" si="25"/>
        <v/>
      </c>
      <c r="R296" s="289"/>
      <c r="S296" s="66"/>
    </row>
    <row r="297" spans="1:19" ht="20.100000000000001" customHeight="1" x14ac:dyDescent="0.25">
      <c r="A297" s="191">
        <v>291</v>
      </c>
      <c r="B297" s="286" t="str">
        <f>IF('Frais de salaires'!B296="","",'Frais de salaires'!B296)</f>
        <v/>
      </c>
      <c r="C297" s="286" t="str">
        <f>IF('Frais de salaires'!C296="","",'Frais de salaires'!C296)</f>
        <v/>
      </c>
      <c r="D297" s="286" t="str">
        <f>IF('Frais de salaires'!D296="","",'Frais de salaires'!D296)</f>
        <v/>
      </c>
      <c r="E297" s="286" t="str">
        <f>IF('Frais de salaires'!E296="","",'Frais de salaires'!E296)</f>
        <v/>
      </c>
      <c r="F297" s="286" t="str">
        <f>IF('Frais de salaires'!F296="","",'Frais de salaires'!F296)</f>
        <v/>
      </c>
      <c r="G297" s="287" t="str">
        <f>IF('Frais de salaires'!G296="","",'Frais de salaires'!G296)</f>
        <v/>
      </c>
      <c r="H297" s="287" t="str">
        <f>IF('Frais de salaires'!H296="","",'Frais de salaires'!H296)</f>
        <v/>
      </c>
      <c r="I297" s="286" t="str">
        <f>IF('Frais de salaires'!I296="","",'Frais de salaires'!I296)</f>
        <v/>
      </c>
      <c r="J297" s="63"/>
      <c r="K297" s="38"/>
      <c r="L297" s="38"/>
      <c r="M297" s="58" t="str">
        <f t="shared" si="21"/>
        <v/>
      </c>
      <c r="N297" s="203" t="str">
        <f t="shared" si="22"/>
        <v/>
      </c>
      <c r="O297" s="205" t="str">
        <f t="shared" si="23"/>
        <v/>
      </c>
      <c r="P297" s="288" t="str">
        <f t="shared" si="24"/>
        <v/>
      </c>
      <c r="Q297" s="225" t="str">
        <f t="shared" si="25"/>
        <v/>
      </c>
      <c r="R297" s="289"/>
      <c r="S297" s="66"/>
    </row>
    <row r="298" spans="1:19" ht="20.100000000000001" customHeight="1" x14ac:dyDescent="0.25">
      <c r="A298" s="191">
        <v>292</v>
      </c>
      <c r="B298" s="286" t="str">
        <f>IF('Frais de salaires'!B297="","",'Frais de salaires'!B297)</f>
        <v/>
      </c>
      <c r="C298" s="286" t="str">
        <f>IF('Frais de salaires'!C297="","",'Frais de salaires'!C297)</f>
        <v/>
      </c>
      <c r="D298" s="286" t="str">
        <f>IF('Frais de salaires'!D297="","",'Frais de salaires'!D297)</f>
        <v/>
      </c>
      <c r="E298" s="286" t="str">
        <f>IF('Frais de salaires'!E297="","",'Frais de salaires'!E297)</f>
        <v/>
      </c>
      <c r="F298" s="286" t="str">
        <f>IF('Frais de salaires'!F297="","",'Frais de salaires'!F297)</f>
        <v/>
      </c>
      <c r="G298" s="287" t="str">
        <f>IF('Frais de salaires'!G297="","",'Frais de salaires'!G297)</f>
        <v/>
      </c>
      <c r="H298" s="287" t="str">
        <f>IF('Frais de salaires'!H297="","",'Frais de salaires'!H297)</f>
        <v/>
      </c>
      <c r="I298" s="286" t="str">
        <f>IF('Frais de salaires'!I297="","",'Frais de salaires'!I297)</f>
        <v/>
      </c>
      <c r="J298" s="63"/>
      <c r="K298" s="38"/>
      <c r="L298" s="38"/>
      <c r="M298" s="58" t="str">
        <f t="shared" si="21"/>
        <v/>
      </c>
      <c r="N298" s="203" t="str">
        <f t="shared" si="22"/>
        <v/>
      </c>
      <c r="O298" s="205" t="str">
        <f t="shared" si="23"/>
        <v/>
      </c>
      <c r="P298" s="288" t="str">
        <f t="shared" si="24"/>
        <v/>
      </c>
      <c r="Q298" s="225" t="str">
        <f t="shared" si="25"/>
        <v/>
      </c>
      <c r="R298" s="289"/>
      <c r="S298" s="66"/>
    </row>
    <row r="299" spans="1:19" ht="20.100000000000001" customHeight="1" x14ac:dyDescent="0.25">
      <c r="A299" s="191">
        <v>293</v>
      </c>
      <c r="B299" s="286" t="str">
        <f>IF('Frais de salaires'!B298="","",'Frais de salaires'!B298)</f>
        <v/>
      </c>
      <c r="C299" s="286" t="str">
        <f>IF('Frais de salaires'!C298="","",'Frais de salaires'!C298)</f>
        <v/>
      </c>
      <c r="D299" s="286" t="str">
        <f>IF('Frais de salaires'!D298="","",'Frais de salaires'!D298)</f>
        <v/>
      </c>
      <c r="E299" s="286" t="str">
        <f>IF('Frais de salaires'!E298="","",'Frais de salaires'!E298)</f>
        <v/>
      </c>
      <c r="F299" s="286" t="str">
        <f>IF('Frais de salaires'!F298="","",'Frais de salaires'!F298)</f>
        <v/>
      </c>
      <c r="G299" s="287" t="str">
        <f>IF('Frais de salaires'!G298="","",'Frais de salaires'!G298)</f>
        <v/>
      </c>
      <c r="H299" s="287" t="str">
        <f>IF('Frais de salaires'!H298="","",'Frais de salaires'!H298)</f>
        <v/>
      </c>
      <c r="I299" s="286" t="str">
        <f>IF('Frais de salaires'!I298="","",'Frais de salaires'!I298)</f>
        <v/>
      </c>
      <c r="J299" s="63"/>
      <c r="K299" s="38"/>
      <c r="L299" s="38"/>
      <c r="M299" s="58" t="str">
        <f t="shared" si="21"/>
        <v/>
      </c>
      <c r="N299" s="203" t="str">
        <f t="shared" si="22"/>
        <v/>
      </c>
      <c r="O299" s="205" t="str">
        <f t="shared" si="23"/>
        <v/>
      </c>
      <c r="P299" s="288" t="str">
        <f t="shared" si="24"/>
        <v/>
      </c>
      <c r="Q299" s="225" t="str">
        <f t="shared" si="25"/>
        <v/>
      </c>
      <c r="R299" s="289"/>
      <c r="S299" s="66"/>
    </row>
    <row r="300" spans="1:19" ht="20.100000000000001" customHeight="1" x14ac:dyDescent="0.25">
      <c r="A300" s="191">
        <v>294</v>
      </c>
      <c r="B300" s="286" t="str">
        <f>IF('Frais de salaires'!B299="","",'Frais de salaires'!B299)</f>
        <v/>
      </c>
      <c r="C300" s="286" t="str">
        <f>IF('Frais de salaires'!C299="","",'Frais de salaires'!C299)</f>
        <v/>
      </c>
      <c r="D300" s="286" t="str">
        <f>IF('Frais de salaires'!D299="","",'Frais de salaires'!D299)</f>
        <v/>
      </c>
      <c r="E300" s="286" t="str">
        <f>IF('Frais de salaires'!E299="","",'Frais de salaires'!E299)</f>
        <v/>
      </c>
      <c r="F300" s="286" t="str">
        <f>IF('Frais de salaires'!F299="","",'Frais de salaires'!F299)</f>
        <v/>
      </c>
      <c r="G300" s="287" t="str">
        <f>IF('Frais de salaires'!G299="","",'Frais de salaires'!G299)</f>
        <v/>
      </c>
      <c r="H300" s="287" t="str">
        <f>IF('Frais de salaires'!H299="","",'Frais de salaires'!H299)</f>
        <v/>
      </c>
      <c r="I300" s="286" t="str">
        <f>IF('Frais de salaires'!I299="","",'Frais de salaires'!I299)</f>
        <v/>
      </c>
      <c r="J300" s="63"/>
      <c r="K300" s="38"/>
      <c r="L300" s="38"/>
      <c r="M300" s="58" t="str">
        <f t="shared" si="21"/>
        <v/>
      </c>
      <c r="N300" s="203" t="str">
        <f t="shared" si="22"/>
        <v/>
      </c>
      <c r="O300" s="205" t="str">
        <f t="shared" si="23"/>
        <v/>
      </c>
      <c r="P300" s="288" t="str">
        <f t="shared" si="24"/>
        <v/>
      </c>
      <c r="Q300" s="225" t="str">
        <f t="shared" si="25"/>
        <v/>
      </c>
      <c r="R300" s="289"/>
      <c r="S300" s="66"/>
    </row>
    <row r="301" spans="1:19" ht="20.100000000000001" customHeight="1" x14ac:dyDescent="0.25">
      <c r="A301" s="191">
        <v>295</v>
      </c>
      <c r="B301" s="286" t="str">
        <f>IF('Frais de salaires'!B300="","",'Frais de salaires'!B300)</f>
        <v/>
      </c>
      <c r="C301" s="286" t="str">
        <f>IF('Frais de salaires'!C300="","",'Frais de salaires'!C300)</f>
        <v/>
      </c>
      <c r="D301" s="286" t="str">
        <f>IF('Frais de salaires'!D300="","",'Frais de salaires'!D300)</f>
        <v/>
      </c>
      <c r="E301" s="286" t="str">
        <f>IF('Frais de salaires'!E300="","",'Frais de salaires'!E300)</f>
        <v/>
      </c>
      <c r="F301" s="286" t="str">
        <f>IF('Frais de salaires'!F300="","",'Frais de salaires'!F300)</f>
        <v/>
      </c>
      <c r="G301" s="287" t="str">
        <f>IF('Frais de salaires'!G300="","",'Frais de salaires'!G300)</f>
        <v/>
      </c>
      <c r="H301" s="287" t="str">
        <f>IF('Frais de salaires'!H300="","",'Frais de salaires'!H300)</f>
        <v/>
      </c>
      <c r="I301" s="286" t="str">
        <f>IF('Frais de salaires'!I300="","",'Frais de salaires'!I300)</f>
        <v/>
      </c>
      <c r="J301" s="63"/>
      <c r="K301" s="38"/>
      <c r="L301" s="38"/>
      <c r="M301" s="58" t="str">
        <f t="shared" si="21"/>
        <v/>
      </c>
      <c r="N301" s="203" t="str">
        <f t="shared" si="22"/>
        <v/>
      </c>
      <c r="O301" s="205" t="str">
        <f t="shared" si="23"/>
        <v/>
      </c>
      <c r="P301" s="288" t="str">
        <f t="shared" si="24"/>
        <v/>
      </c>
      <c r="Q301" s="225" t="str">
        <f t="shared" si="25"/>
        <v/>
      </c>
      <c r="R301" s="289"/>
      <c r="S301" s="66"/>
    </row>
    <row r="302" spans="1:19" ht="20.100000000000001" customHeight="1" x14ac:dyDescent="0.25">
      <c r="A302" s="191">
        <v>296</v>
      </c>
      <c r="B302" s="286" t="str">
        <f>IF('Frais de salaires'!B301="","",'Frais de salaires'!B301)</f>
        <v/>
      </c>
      <c r="C302" s="286" t="str">
        <f>IF('Frais de salaires'!C301="","",'Frais de salaires'!C301)</f>
        <v/>
      </c>
      <c r="D302" s="286" t="str">
        <f>IF('Frais de salaires'!D301="","",'Frais de salaires'!D301)</f>
        <v/>
      </c>
      <c r="E302" s="286" t="str">
        <f>IF('Frais de salaires'!E301="","",'Frais de salaires'!E301)</f>
        <v/>
      </c>
      <c r="F302" s="286" t="str">
        <f>IF('Frais de salaires'!F301="","",'Frais de salaires'!F301)</f>
        <v/>
      </c>
      <c r="G302" s="287" t="str">
        <f>IF('Frais de salaires'!G301="","",'Frais de salaires'!G301)</f>
        <v/>
      </c>
      <c r="H302" s="287" t="str">
        <f>IF('Frais de salaires'!H301="","",'Frais de salaires'!H301)</f>
        <v/>
      </c>
      <c r="I302" s="286" t="str">
        <f>IF('Frais de salaires'!I301="","",'Frais de salaires'!I301)</f>
        <v/>
      </c>
      <c r="J302" s="63"/>
      <c r="K302" s="38"/>
      <c r="L302" s="38"/>
      <c r="M302" s="58" t="str">
        <f t="shared" si="21"/>
        <v/>
      </c>
      <c r="N302" s="203" t="str">
        <f t="shared" si="22"/>
        <v/>
      </c>
      <c r="O302" s="205" t="str">
        <f t="shared" si="23"/>
        <v/>
      </c>
      <c r="P302" s="288" t="str">
        <f t="shared" si="24"/>
        <v/>
      </c>
      <c r="Q302" s="225" t="str">
        <f t="shared" si="25"/>
        <v/>
      </c>
      <c r="R302" s="289"/>
      <c r="S302" s="66"/>
    </row>
    <row r="303" spans="1:19" ht="20.100000000000001" customHeight="1" x14ac:dyDescent="0.25">
      <c r="A303" s="191">
        <v>297</v>
      </c>
      <c r="B303" s="286" t="str">
        <f>IF('Frais de salaires'!B302="","",'Frais de salaires'!B302)</f>
        <v/>
      </c>
      <c r="C303" s="286" t="str">
        <f>IF('Frais de salaires'!C302="","",'Frais de salaires'!C302)</f>
        <v/>
      </c>
      <c r="D303" s="286" t="str">
        <f>IF('Frais de salaires'!D302="","",'Frais de salaires'!D302)</f>
        <v/>
      </c>
      <c r="E303" s="286" t="str">
        <f>IF('Frais de salaires'!E302="","",'Frais de salaires'!E302)</f>
        <v/>
      </c>
      <c r="F303" s="286" t="str">
        <f>IF('Frais de salaires'!F302="","",'Frais de salaires'!F302)</f>
        <v/>
      </c>
      <c r="G303" s="287" t="str">
        <f>IF('Frais de salaires'!G302="","",'Frais de salaires'!G302)</f>
        <v/>
      </c>
      <c r="H303" s="287" t="str">
        <f>IF('Frais de salaires'!H302="","",'Frais de salaires'!H302)</f>
        <v/>
      </c>
      <c r="I303" s="286" t="str">
        <f>IF('Frais de salaires'!I302="","",'Frais de salaires'!I302)</f>
        <v/>
      </c>
      <c r="J303" s="63"/>
      <c r="K303" s="38"/>
      <c r="L303" s="38"/>
      <c r="M303" s="58" t="str">
        <f t="shared" si="21"/>
        <v/>
      </c>
      <c r="N303" s="203" t="str">
        <f t="shared" si="22"/>
        <v/>
      </c>
      <c r="O303" s="205" t="str">
        <f t="shared" si="23"/>
        <v/>
      </c>
      <c r="P303" s="288" t="str">
        <f t="shared" si="24"/>
        <v/>
      </c>
      <c r="Q303" s="225" t="str">
        <f t="shared" si="25"/>
        <v/>
      </c>
      <c r="R303" s="289"/>
      <c r="S303" s="66"/>
    </row>
    <row r="304" spans="1:19" ht="20.100000000000001" customHeight="1" x14ac:dyDescent="0.25">
      <c r="A304" s="191">
        <v>298</v>
      </c>
      <c r="B304" s="286" t="str">
        <f>IF('Frais de salaires'!B303="","",'Frais de salaires'!B303)</f>
        <v/>
      </c>
      <c r="C304" s="286" t="str">
        <f>IF('Frais de salaires'!C303="","",'Frais de salaires'!C303)</f>
        <v/>
      </c>
      <c r="D304" s="286" t="str">
        <f>IF('Frais de salaires'!D303="","",'Frais de salaires'!D303)</f>
        <v/>
      </c>
      <c r="E304" s="286" t="str">
        <f>IF('Frais de salaires'!E303="","",'Frais de salaires'!E303)</f>
        <v/>
      </c>
      <c r="F304" s="286" t="str">
        <f>IF('Frais de salaires'!F303="","",'Frais de salaires'!F303)</f>
        <v/>
      </c>
      <c r="G304" s="287" t="str">
        <f>IF('Frais de salaires'!G303="","",'Frais de salaires'!G303)</f>
        <v/>
      </c>
      <c r="H304" s="287" t="str">
        <f>IF('Frais de salaires'!H303="","",'Frais de salaires'!H303)</f>
        <v/>
      </c>
      <c r="I304" s="286" t="str">
        <f>IF('Frais de salaires'!I303="","",'Frais de salaires'!I303)</f>
        <v/>
      </c>
      <c r="J304" s="63"/>
      <c r="K304" s="38"/>
      <c r="L304" s="38"/>
      <c r="M304" s="58" t="str">
        <f t="shared" si="21"/>
        <v/>
      </c>
      <c r="N304" s="203" t="str">
        <f t="shared" si="22"/>
        <v/>
      </c>
      <c r="O304" s="205" t="str">
        <f t="shared" si="23"/>
        <v/>
      </c>
      <c r="P304" s="288" t="str">
        <f t="shared" si="24"/>
        <v/>
      </c>
      <c r="Q304" s="225" t="str">
        <f t="shared" si="25"/>
        <v/>
      </c>
      <c r="R304" s="289"/>
      <c r="S304" s="66"/>
    </row>
    <row r="305" spans="1:19" ht="20.100000000000001" customHeight="1" x14ac:dyDescent="0.25">
      <c r="A305" s="191">
        <v>299</v>
      </c>
      <c r="B305" s="286" t="str">
        <f>IF('Frais de salaires'!B304="","",'Frais de salaires'!B304)</f>
        <v/>
      </c>
      <c r="C305" s="286" t="str">
        <f>IF('Frais de salaires'!C304="","",'Frais de salaires'!C304)</f>
        <v/>
      </c>
      <c r="D305" s="286" t="str">
        <f>IF('Frais de salaires'!D304="","",'Frais de salaires'!D304)</f>
        <v/>
      </c>
      <c r="E305" s="286" t="str">
        <f>IF('Frais de salaires'!E304="","",'Frais de salaires'!E304)</f>
        <v/>
      </c>
      <c r="F305" s="286" t="str">
        <f>IF('Frais de salaires'!F304="","",'Frais de salaires'!F304)</f>
        <v/>
      </c>
      <c r="G305" s="287" t="str">
        <f>IF('Frais de salaires'!G304="","",'Frais de salaires'!G304)</f>
        <v/>
      </c>
      <c r="H305" s="287" t="str">
        <f>IF('Frais de salaires'!H304="","",'Frais de salaires'!H304)</f>
        <v/>
      </c>
      <c r="I305" s="286" t="str">
        <f>IF('Frais de salaires'!I304="","",'Frais de salaires'!I304)</f>
        <v/>
      </c>
      <c r="J305" s="63"/>
      <c r="K305" s="38"/>
      <c r="L305" s="38"/>
      <c r="M305" s="58" t="str">
        <f t="shared" si="21"/>
        <v/>
      </c>
      <c r="N305" s="203" t="str">
        <f t="shared" si="22"/>
        <v/>
      </c>
      <c r="O305" s="205" t="str">
        <f t="shared" si="23"/>
        <v/>
      </c>
      <c r="P305" s="288" t="str">
        <f t="shared" si="24"/>
        <v/>
      </c>
      <c r="Q305" s="225" t="str">
        <f t="shared" si="25"/>
        <v/>
      </c>
      <c r="R305" s="289"/>
      <c r="S305" s="66"/>
    </row>
    <row r="306" spans="1:19" ht="20.100000000000001" customHeight="1" x14ac:dyDescent="0.25">
      <c r="A306" s="191">
        <v>300</v>
      </c>
      <c r="B306" s="286" t="str">
        <f>IF('Frais de salaires'!B305="","",'Frais de salaires'!B305)</f>
        <v/>
      </c>
      <c r="C306" s="286" t="str">
        <f>IF('Frais de salaires'!C305="","",'Frais de salaires'!C305)</f>
        <v/>
      </c>
      <c r="D306" s="286" t="str">
        <f>IF('Frais de salaires'!D305="","",'Frais de salaires'!D305)</f>
        <v/>
      </c>
      <c r="E306" s="286" t="str">
        <f>IF('Frais de salaires'!E305="","",'Frais de salaires'!E305)</f>
        <v/>
      </c>
      <c r="F306" s="286" t="str">
        <f>IF('Frais de salaires'!F305="","",'Frais de salaires'!F305)</f>
        <v/>
      </c>
      <c r="G306" s="287" t="str">
        <f>IF('Frais de salaires'!G305="","",'Frais de salaires'!G305)</f>
        <v/>
      </c>
      <c r="H306" s="287" t="str">
        <f>IF('Frais de salaires'!H305="","",'Frais de salaires'!H305)</f>
        <v/>
      </c>
      <c r="I306" s="286" t="str">
        <f>IF('Frais de salaires'!I305="","",'Frais de salaires'!I305)</f>
        <v/>
      </c>
      <c r="J306" s="63"/>
      <c r="K306" s="38"/>
      <c r="L306" s="38"/>
      <c r="M306" s="58" t="str">
        <f t="shared" si="21"/>
        <v/>
      </c>
      <c r="N306" s="203" t="str">
        <f t="shared" si="22"/>
        <v/>
      </c>
      <c r="O306" s="205" t="str">
        <f t="shared" si="23"/>
        <v/>
      </c>
      <c r="P306" s="288" t="str">
        <f t="shared" si="24"/>
        <v/>
      </c>
      <c r="Q306" s="225" t="str">
        <f t="shared" si="25"/>
        <v/>
      </c>
      <c r="R306" s="289"/>
      <c r="S306" s="66"/>
    </row>
    <row r="307" spans="1:19" ht="20.100000000000001" customHeight="1" x14ac:dyDescent="0.25">
      <c r="A307" s="191">
        <v>301</v>
      </c>
      <c r="B307" s="286" t="str">
        <f>IF('Frais de salaires'!B306="","",'Frais de salaires'!B306)</f>
        <v/>
      </c>
      <c r="C307" s="286" t="str">
        <f>IF('Frais de salaires'!C306="","",'Frais de salaires'!C306)</f>
        <v/>
      </c>
      <c r="D307" s="286" t="str">
        <f>IF('Frais de salaires'!D306="","",'Frais de salaires'!D306)</f>
        <v/>
      </c>
      <c r="E307" s="286" t="str">
        <f>IF('Frais de salaires'!E306="","",'Frais de salaires'!E306)</f>
        <v/>
      </c>
      <c r="F307" s="286" t="str">
        <f>IF('Frais de salaires'!F306="","",'Frais de salaires'!F306)</f>
        <v/>
      </c>
      <c r="G307" s="287" t="str">
        <f>IF('Frais de salaires'!G306="","",'Frais de salaires'!G306)</f>
        <v/>
      </c>
      <c r="H307" s="287" t="str">
        <f>IF('Frais de salaires'!H306="","",'Frais de salaires'!H306)</f>
        <v/>
      </c>
      <c r="I307" s="286" t="str">
        <f>IF('Frais de salaires'!I306="","",'Frais de salaires'!I306)</f>
        <v/>
      </c>
      <c r="J307" s="63"/>
      <c r="K307" s="38"/>
      <c r="L307" s="38"/>
      <c r="M307" s="58" t="str">
        <f t="shared" si="21"/>
        <v/>
      </c>
      <c r="N307" s="203" t="str">
        <f t="shared" si="22"/>
        <v/>
      </c>
      <c r="O307" s="205" t="str">
        <f t="shared" si="23"/>
        <v/>
      </c>
      <c r="P307" s="288" t="str">
        <f t="shared" si="24"/>
        <v/>
      </c>
      <c r="Q307" s="225" t="str">
        <f t="shared" si="25"/>
        <v/>
      </c>
      <c r="R307" s="289"/>
      <c r="S307" s="66"/>
    </row>
    <row r="308" spans="1:19" ht="20.100000000000001" customHeight="1" x14ac:dyDescent="0.25">
      <c r="A308" s="191">
        <v>302</v>
      </c>
      <c r="B308" s="286" t="str">
        <f>IF('Frais de salaires'!B307="","",'Frais de salaires'!B307)</f>
        <v/>
      </c>
      <c r="C308" s="286" t="str">
        <f>IF('Frais de salaires'!C307="","",'Frais de salaires'!C307)</f>
        <v/>
      </c>
      <c r="D308" s="286" t="str">
        <f>IF('Frais de salaires'!D307="","",'Frais de salaires'!D307)</f>
        <v/>
      </c>
      <c r="E308" s="286" t="str">
        <f>IF('Frais de salaires'!E307="","",'Frais de salaires'!E307)</f>
        <v/>
      </c>
      <c r="F308" s="286" t="str">
        <f>IF('Frais de salaires'!F307="","",'Frais de salaires'!F307)</f>
        <v/>
      </c>
      <c r="G308" s="287" t="str">
        <f>IF('Frais de salaires'!G307="","",'Frais de salaires'!G307)</f>
        <v/>
      </c>
      <c r="H308" s="287" t="str">
        <f>IF('Frais de salaires'!H307="","",'Frais de salaires'!H307)</f>
        <v/>
      </c>
      <c r="I308" s="286" t="str">
        <f>IF('Frais de salaires'!I307="","",'Frais de salaires'!I307)</f>
        <v/>
      </c>
      <c r="J308" s="63"/>
      <c r="K308" s="38"/>
      <c r="L308" s="38"/>
      <c r="M308" s="58" t="str">
        <f t="shared" si="21"/>
        <v/>
      </c>
      <c r="N308" s="203" t="str">
        <f t="shared" si="22"/>
        <v/>
      </c>
      <c r="O308" s="205" t="str">
        <f t="shared" si="23"/>
        <v/>
      </c>
      <c r="P308" s="288" t="str">
        <f t="shared" si="24"/>
        <v/>
      </c>
      <c r="Q308" s="225" t="str">
        <f t="shared" si="25"/>
        <v/>
      </c>
      <c r="R308" s="289"/>
      <c r="S308" s="66"/>
    </row>
    <row r="309" spans="1:19" ht="20.100000000000001" customHeight="1" x14ac:dyDescent="0.25">
      <c r="A309" s="191">
        <v>303</v>
      </c>
      <c r="B309" s="286" t="str">
        <f>IF('Frais de salaires'!B308="","",'Frais de salaires'!B308)</f>
        <v/>
      </c>
      <c r="C309" s="286" t="str">
        <f>IF('Frais de salaires'!C308="","",'Frais de salaires'!C308)</f>
        <v/>
      </c>
      <c r="D309" s="286" t="str">
        <f>IF('Frais de salaires'!D308="","",'Frais de salaires'!D308)</f>
        <v/>
      </c>
      <c r="E309" s="286" t="str">
        <f>IF('Frais de salaires'!E308="","",'Frais de salaires'!E308)</f>
        <v/>
      </c>
      <c r="F309" s="286" t="str">
        <f>IF('Frais de salaires'!F308="","",'Frais de salaires'!F308)</f>
        <v/>
      </c>
      <c r="G309" s="287" t="str">
        <f>IF('Frais de salaires'!G308="","",'Frais de salaires'!G308)</f>
        <v/>
      </c>
      <c r="H309" s="287" t="str">
        <f>IF('Frais de salaires'!H308="","",'Frais de salaires'!H308)</f>
        <v/>
      </c>
      <c r="I309" s="286" t="str">
        <f>IF('Frais de salaires'!I308="","",'Frais de salaires'!I308)</f>
        <v/>
      </c>
      <c r="J309" s="63"/>
      <c r="K309" s="38"/>
      <c r="L309" s="38"/>
      <c r="M309" s="58" t="str">
        <f t="shared" si="21"/>
        <v/>
      </c>
      <c r="N309" s="203" t="str">
        <f t="shared" si="22"/>
        <v/>
      </c>
      <c r="O309" s="205" t="str">
        <f t="shared" si="23"/>
        <v/>
      </c>
      <c r="P309" s="288" t="str">
        <f t="shared" si="24"/>
        <v/>
      </c>
      <c r="Q309" s="225" t="str">
        <f t="shared" si="25"/>
        <v/>
      </c>
      <c r="R309" s="289"/>
      <c r="S309" s="66"/>
    </row>
    <row r="310" spans="1:19" ht="20.100000000000001" customHeight="1" x14ac:dyDescent="0.25">
      <c r="A310" s="191">
        <v>304</v>
      </c>
      <c r="B310" s="286" t="str">
        <f>IF('Frais de salaires'!B309="","",'Frais de salaires'!B309)</f>
        <v/>
      </c>
      <c r="C310" s="286" t="str">
        <f>IF('Frais de salaires'!C309="","",'Frais de salaires'!C309)</f>
        <v/>
      </c>
      <c r="D310" s="286" t="str">
        <f>IF('Frais de salaires'!D309="","",'Frais de salaires'!D309)</f>
        <v/>
      </c>
      <c r="E310" s="286" t="str">
        <f>IF('Frais de salaires'!E309="","",'Frais de salaires'!E309)</f>
        <v/>
      </c>
      <c r="F310" s="286" t="str">
        <f>IF('Frais de salaires'!F309="","",'Frais de salaires'!F309)</f>
        <v/>
      </c>
      <c r="G310" s="287" t="str">
        <f>IF('Frais de salaires'!G309="","",'Frais de salaires'!G309)</f>
        <v/>
      </c>
      <c r="H310" s="287" t="str">
        <f>IF('Frais de salaires'!H309="","",'Frais de salaires'!H309)</f>
        <v/>
      </c>
      <c r="I310" s="286" t="str">
        <f>IF('Frais de salaires'!I309="","",'Frais de salaires'!I309)</f>
        <v/>
      </c>
      <c r="J310" s="63"/>
      <c r="K310" s="38"/>
      <c r="L310" s="38"/>
      <c r="M310" s="58" t="str">
        <f t="shared" si="21"/>
        <v/>
      </c>
      <c r="N310" s="203" t="str">
        <f t="shared" si="22"/>
        <v/>
      </c>
      <c r="O310" s="205" t="str">
        <f t="shared" si="23"/>
        <v/>
      </c>
      <c r="P310" s="288" t="str">
        <f t="shared" si="24"/>
        <v/>
      </c>
      <c r="Q310" s="225" t="str">
        <f t="shared" si="25"/>
        <v/>
      </c>
      <c r="R310" s="289"/>
      <c r="S310" s="66"/>
    </row>
    <row r="311" spans="1:19" ht="20.100000000000001" customHeight="1" x14ac:dyDescent="0.25">
      <c r="A311" s="191">
        <v>305</v>
      </c>
      <c r="B311" s="286" t="str">
        <f>IF('Frais de salaires'!B310="","",'Frais de salaires'!B310)</f>
        <v/>
      </c>
      <c r="C311" s="286" t="str">
        <f>IF('Frais de salaires'!C310="","",'Frais de salaires'!C310)</f>
        <v/>
      </c>
      <c r="D311" s="286" t="str">
        <f>IF('Frais de salaires'!D310="","",'Frais de salaires'!D310)</f>
        <v/>
      </c>
      <c r="E311" s="286" t="str">
        <f>IF('Frais de salaires'!E310="","",'Frais de salaires'!E310)</f>
        <v/>
      </c>
      <c r="F311" s="286" t="str">
        <f>IF('Frais de salaires'!F310="","",'Frais de salaires'!F310)</f>
        <v/>
      </c>
      <c r="G311" s="287" t="str">
        <f>IF('Frais de salaires'!G310="","",'Frais de salaires'!G310)</f>
        <v/>
      </c>
      <c r="H311" s="287" t="str">
        <f>IF('Frais de salaires'!H310="","",'Frais de salaires'!H310)</f>
        <v/>
      </c>
      <c r="I311" s="286" t="str">
        <f>IF('Frais de salaires'!I310="","",'Frais de salaires'!I310)</f>
        <v/>
      </c>
      <c r="J311" s="63"/>
      <c r="K311" s="38"/>
      <c r="L311" s="38"/>
      <c r="M311" s="58" t="str">
        <f t="shared" si="21"/>
        <v/>
      </c>
      <c r="N311" s="203" t="str">
        <f t="shared" si="22"/>
        <v/>
      </c>
      <c r="O311" s="205" t="str">
        <f t="shared" si="23"/>
        <v/>
      </c>
      <c r="P311" s="288" t="str">
        <f t="shared" si="24"/>
        <v/>
      </c>
      <c r="Q311" s="225" t="str">
        <f t="shared" si="25"/>
        <v/>
      </c>
      <c r="R311" s="289"/>
      <c r="S311" s="66"/>
    </row>
    <row r="312" spans="1:19" ht="20.100000000000001" customHeight="1" x14ac:dyDescent="0.25">
      <c r="A312" s="191">
        <v>306</v>
      </c>
      <c r="B312" s="286" t="str">
        <f>IF('Frais de salaires'!B311="","",'Frais de salaires'!B311)</f>
        <v/>
      </c>
      <c r="C312" s="286" t="str">
        <f>IF('Frais de salaires'!C311="","",'Frais de salaires'!C311)</f>
        <v/>
      </c>
      <c r="D312" s="286" t="str">
        <f>IF('Frais de salaires'!D311="","",'Frais de salaires'!D311)</f>
        <v/>
      </c>
      <c r="E312" s="286" t="str">
        <f>IF('Frais de salaires'!E311="","",'Frais de salaires'!E311)</f>
        <v/>
      </c>
      <c r="F312" s="286" t="str">
        <f>IF('Frais de salaires'!F311="","",'Frais de salaires'!F311)</f>
        <v/>
      </c>
      <c r="G312" s="287" t="str">
        <f>IF('Frais de salaires'!G311="","",'Frais de salaires'!G311)</f>
        <v/>
      </c>
      <c r="H312" s="287" t="str">
        <f>IF('Frais de salaires'!H311="","",'Frais de salaires'!H311)</f>
        <v/>
      </c>
      <c r="I312" s="286" t="str">
        <f>IF('Frais de salaires'!I311="","",'Frais de salaires'!I311)</f>
        <v/>
      </c>
      <c r="J312" s="63"/>
      <c r="K312" s="38"/>
      <c r="L312" s="38"/>
      <c r="M312" s="58" t="str">
        <f t="shared" si="21"/>
        <v/>
      </c>
      <c r="N312" s="203" t="str">
        <f t="shared" si="22"/>
        <v/>
      </c>
      <c r="O312" s="205" t="str">
        <f t="shared" si="23"/>
        <v/>
      </c>
      <c r="P312" s="288" t="str">
        <f t="shared" si="24"/>
        <v/>
      </c>
      <c r="Q312" s="225" t="str">
        <f t="shared" si="25"/>
        <v/>
      </c>
      <c r="R312" s="289"/>
      <c r="S312" s="66"/>
    </row>
    <row r="313" spans="1:19" ht="20.100000000000001" customHeight="1" x14ac:dyDescent="0.25">
      <c r="A313" s="191">
        <v>307</v>
      </c>
      <c r="B313" s="286" t="str">
        <f>IF('Frais de salaires'!B312="","",'Frais de salaires'!B312)</f>
        <v/>
      </c>
      <c r="C313" s="286" t="str">
        <f>IF('Frais de salaires'!C312="","",'Frais de salaires'!C312)</f>
        <v/>
      </c>
      <c r="D313" s="286" t="str">
        <f>IF('Frais de salaires'!D312="","",'Frais de salaires'!D312)</f>
        <v/>
      </c>
      <c r="E313" s="286" t="str">
        <f>IF('Frais de salaires'!E312="","",'Frais de salaires'!E312)</f>
        <v/>
      </c>
      <c r="F313" s="286" t="str">
        <f>IF('Frais de salaires'!F312="","",'Frais de salaires'!F312)</f>
        <v/>
      </c>
      <c r="G313" s="287" t="str">
        <f>IF('Frais de salaires'!G312="","",'Frais de salaires'!G312)</f>
        <v/>
      </c>
      <c r="H313" s="287" t="str">
        <f>IF('Frais de salaires'!H312="","",'Frais de salaires'!H312)</f>
        <v/>
      </c>
      <c r="I313" s="286" t="str">
        <f>IF('Frais de salaires'!I312="","",'Frais de salaires'!I312)</f>
        <v/>
      </c>
      <c r="J313" s="63"/>
      <c r="K313" s="38"/>
      <c r="L313" s="38"/>
      <c r="M313" s="58" t="str">
        <f t="shared" si="21"/>
        <v/>
      </c>
      <c r="N313" s="203" t="str">
        <f t="shared" si="22"/>
        <v/>
      </c>
      <c r="O313" s="205" t="str">
        <f t="shared" si="23"/>
        <v/>
      </c>
      <c r="P313" s="288" t="str">
        <f t="shared" si="24"/>
        <v/>
      </c>
      <c r="Q313" s="225" t="str">
        <f t="shared" si="25"/>
        <v/>
      </c>
      <c r="R313" s="289"/>
      <c r="S313" s="66"/>
    </row>
    <row r="314" spans="1:19" ht="20.100000000000001" customHeight="1" x14ac:dyDescent="0.25">
      <c r="A314" s="191">
        <v>308</v>
      </c>
      <c r="B314" s="286" t="str">
        <f>IF('Frais de salaires'!B313="","",'Frais de salaires'!B313)</f>
        <v/>
      </c>
      <c r="C314" s="286" t="str">
        <f>IF('Frais de salaires'!C313="","",'Frais de salaires'!C313)</f>
        <v/>
      </c>
      <c r="D314" s="286" t="str">
        <f>IF('Frais de salaires'!D313="","",'Frais de salaires'!D313)</f>
        <v/>
      </c>
      <c r="E314" s="286" t="str">
        <f>IF('Frais de salaires'!E313="","",'Frais de salaires'!E313)</f>
        <v/>
      </c>
      <c r="F314" s="286" t="str">
        <f>IF('Frais de salaires'!F313="","",'Frais de salaires'!F313)</f>
        <v/>
      </c>
      <c r="G314" s="287" t="str">
        <f>IF('Frais de salaires'!G313="","",'Frais de salaires'!G313)</f>
        <v/>
      </c>
      <c r="H314" s="287" t="str">
        <f>IF('Frais de salaires'!H313="","",'Frais de salaires'!H313)</f>
        <v/>
      </c>
      <c r="I314" s="286" t="str">
        <f>IF('Frais de salaires'!I313="","",'Frais de salaires'!I313)</f>
        <v/>
      </c>
      <c r="J314" s="63"/>
      <c r="K314" s="38"/>
      <c r="L314" s="38"/>
      <c r="M314" s="58" t="str">
        <f t="shared" si="21"/>
        <v/>
      </c>
      <c r="N314" s="203" t="str">
        <f t="shared" si="22"/>
        <v/>
      </c>
      <c r="O314" s="205" t="str">
        <f t="shared" si="23"/>
        <v/>
      </c>
      <c r="P314" s="288" t="str">
        <f t="shared" si="24"/>
        <v/>
      </c>
      <c r="Q314" s="225" t="str">
        <f t="shared" si="25"/>
        <v/>
      </c>
      <c r="R314" s="289"/>
      <c r="S314" s="66"/>
    </row>
    <row r="315" spans="1:19" ht="20.100000000000001" customHeight="1" x14ac:dyDescent="0.25">
      <c r="A315" s="191">
        <v>309</v>
      </c>
      <c r="B315" s="286" t="str">
        <f>IF('Frais de salaires'!B314="","",'Frais de salaires'!B314)</f>
        <v/>
      </c>
      <c r="C315" s="286" t="str">
        <f>IF('Frais de salaires'!C314="","",'Frais de salaires'!C314)</f>
        <v/>
      </c>
      <c r="D315" s="286" t="str">
        <f>IF('Frais de salaires'!D314="","",'Frais de salaires'!D314)</f>
        <v/>
      </c>
      <c r="E315" s="286" t="str">
        <f>IF('Frais de salaires'!E314="","",'Frais de salaires'!E314)</f>
        <v/>
      </c>
      <c r="F315" s="286" t="str">
        <f>IF('Frais de salaires'!F314="","",'Frais de salaires'!F314)</f>
        <v/>
      </c>
      <c r="G315" s="287" t="str">
        <f>IF('Frais de salaires'!G314="","",'Frais de salaires'!G314)</f>
        <v/>
      </c>
      <c r="H315" s="287" t="str">
        <f>IF('Frais de salaires'!H314="","",'Frais de salaires'!H314)</f>
        <v/>
      </c>
      <c r="I315" s="286" t="str">
        <f>IF('Frais de salaires'!I314="","",'Frais de salaires'!I314)</f>
        <v/>
      </c>
      <c r="J315" s="63"/>
      <c r="K315" s="38"/>
      <c r="L315" s="38"/>
      <c r="M315" s="58" t="str">
        <f t="shared" si="21"/>
        <v/>
      </c>
      <c r="N315" s="203" t="str">
        <f t="shared" si="22"/>
        <v/>
      </c>
      <c r="O315" s="205" t="str">
        <f t="shared" si="23"/>
        <v/>
      </c>
      <c r="P315" s="288" t="str">
        <f t="shared" si="24"/>
        <v/>
      </c>
      <c r="Q315" s="225" t="str">
        <f t="shared" si="25"/>
        <v/>
      </c>
      <c r="R315" s="289"/>
      <c r="S315" s="66"/>
    </row>
    <row r="316" spans="1:19" ht="20.100000000000001" customHeight="1" x14ac:dyDescent="0.25">
      <c r="A316" s="191">
        <v>310</v>
      </c>
      <c r="B316" s="286" t="str">
        <f>IF('Frais de salaires'!B315="","",'Frais de salaires'!B315)</f>
        <v/>
      </c>
      <c r="C316" s="286" t="str">
        <f>IF('Frais de salaires'!C315="","",'Frais de salaires'!C315)</f>
        <v/>
      </c>
      <c r="D316" s="286" t="str">
        <f>IF('Frais de salaires'!D315="","",'Frais de salaires'!D315)</f>
        <v/>
      </c>
      <c r="E316" s="286" t="str">
        <f>IF('Frais de salaires'!E315="","",'Frais de salaires'!E315)</f>
        <v/>
      </c>
      <c r="F316" s="286" t="str">
        <f>IF('Frais de salaires'!F315="","",'Frais de salaires'!F315)</f>
        <v/>
      </c>
      <c r="G316" s="287" t="str">
        <f>IF('Frais de salaires'!G315="","",'Frais de salaires'!G315)</f>
        <v/>
      </c>
      <c r="H316" s="287" t="str">
        <f>IF('Frais de salaires'!H315="","",'Frais de salaires'!H315)</f>
        <v/>
      </c>
      <c r="I316" s="286" t="str">
        <f>IF('Frais de salaires'!I315="","",'Frais de salaires'!I315)</f>
        <v/>
      </c>
      <c r="J316" s="63"/>
      <c r="K316" s="38"/>
      <c r="L316" s="38"/>
      <c r="M316" s="58" t="str">
        <f t="shared" si="21"/>
        <v/>
      </c>
      <c r="N316" s="203" t="str">
        <f t="shared" si="22"/>
        <v/>
      </c>
      <c r="O316" s="205" t="str">
        <f t="shared" si="23"/>
        <v/>
      </c>
      <c r="P316" s="288" t="str">
        <f t="shared" si="24"/>
        <v/>
      </c>
      <c r="Q316" s="225" t="str">
        <f t="shared" si="25"/>
        <v/>
      </c>
      <c r="R316" s="289"/>
      <c r="S316" s="66"/>
    </row>
    <row r="317" spans="1:19" ht="20.100000000000001" customHeight="1" x14ac:dyDescent="0.25">
      <c r="A317" s="191">
        <v>311</v>
      </c>
      <c r="B317" s="286" t="str">
        <f>IF('Frais de salaires'!B316="","",'Frais de salaires'!B316)</f>
        <v/>
      </c>
      <c r="C317" s="286" t="str">
        <f>IF('Frais de salaires'!C316="","",'Frais de salaires'!C316)</f>
        <v/>
      </c>
      <c r="D317" s="286" t="str">
        <f>IF('Frais de salaires'!D316="","",'Frais de salaires'!D316)</f>
        <v/>
      </c>
      <c r="E317" s="286" t="str">
        <f>IF('Frais de salaires'!E316="","",'Frais de salaires'!E316)</f>
        <v/>
      </c>
      <c r="F317" s="286" t="str">
        <f>IF('Frais de salaires'!F316="","",'Frais de salaires'!F316)</f>
        <v/>
      </c>
      <c r="G317" s="287" t="str">
        <f>IF('Frais de salaires'!G316="","",'Frais de salaires'!G316)</f>
        <v/>
      </c>
      <c r="H317" s="287" t="str">
        <f>IF('Frais de salaires'!H316="","",'Frais de salaires'!H316)</f>
        <v/>
      </c>
      <c r="I317" s="286" t="str">
        <f>IF('Frais de salaires'!I316="","",'Frais de salaires'!I316)</f>
        <v/>
      </c>
      <c r="J317" s="63"/>
      <c r="K317" s="38"/>
      <c r="L317" s="38"/>
      <c r="M317" s="58" t="str">
        <f t="shared" si="21"/>
        <v/>
      </c>
      <c r="N317" s="203" t="str">
        <f t="shared" si="22"/>
        <v/>
      </c>
      <c r="O317" s="205" t="str">
        <f t="shared" si="23"/>
        <v/>
      </c>
      <c r="P317" s="288" t="str">
        <f t="shared" si="24"/>
        <v/>
      </c>
      <c r="Q317" s="225" t="str">
        <f t="shared" si="25"/>
        <v/>
      </c>
      <c r="R317" s="289"/>
      <c r="S317" s="66"/>
    </row>
    <row r="318" spans="1:19" ht="20.100000000000001" customHeight="1" x14ac:dyDescent="0.25">
      <c r="A318" s="191">
        <v>312</v>
      </c>
      <c r="B318" s="286" t="str">
        <f>IF('Frais de salaires'!B317="","",'Frais de salaires'!B317)</f>
        <v/>
      </c>
      <c r="C318" s="286" t="str">
        <f>IF('Frais de salaires'!C317="","",'Frais de salaires'!C317)</f>
        <v/>
      </c>
      <c r="D318" s="286" t="str">
        <f>IF('Frais de salaires'!D317="","",'Frais de salaires'!D317)</f>
        <v/>
      </c>
      <c r="E318" s="286" t="str">
        <f>IF('Frais de salaires'!E317="","",'Frais de salaires'!E317)</f>
        <v/>
      </c>
      <c r="F318" s="286" t="str">
        <f>IF('Frais de salaires'!F317="","",'Frais de salaires'!F317)</f>
        <v/>
      </c>
      <c r="G318" s="287" t="str">
        <f>IF('Frais de salaires'!G317="","",'Frais de salaires'!G317)</f>
        <v/>
      </c>
      <c r="H318" s="287" t="str">
        <f>IF('Frais de salaires'!H317="","",'Frais de salaires'!H317)</f>
        <v/>
      </c>
      <c r="I318" s="286" t="str">
        <f>IF('Frais de salaires'!I317="","",'Frais de salaires'!I317)</f>
        <v/>
      </c>
      <c r="J318" s="63"/>
      <c r="K318" s="38"/>
      <c r="L318" s="38"/>
      <c r="M318" s="58" t="str">
        <f t="shared" si="21"/>
        <v/>
      </c>
      <c r="N318" s="203" t="str">
        <f t="shared" si="22"/>
        <v/>
      </c>
      <c r="O318" s="205" t="str">
        <f t="shared" si="23"/>
        <v/>
      </c>
      <c r="P318" s="288" t="str">
        <f t="shared" si="24"/>
        <v/>
      </c>
      <c r="Q318" s="225" t="str">
        <f t="shared" si="25"/>
        <v/>
      </c>
      <c r="R318" s="289"/>
      <c r="S318" s="66"/>
    </row>
    <row r="319" spans="1:19" ht="20.100000000000001" customHeight="1" x14ac:dyDescent="0.25">
      <c r="A319" s="191">
        <v>313</v>
      </c>
      <c r="B319" s="286" t="str">
        <f>IF('Frais de salaires'!B318="","",'Frais de salaires'!B318)</f>
        <v/>
      </c>
      <c r="C319" s="286" t="str">
        <f>IF('Frais de salaires'!C318="","",'Frais de salaires'!C318)</f>
        <v/>
      </c>
      <c r="D319" s="286" t="str">
        <f>IF('Frais de salaires'!D318="","",'Frais de salaires'!D318)</f>
        <v/>
      </c>
      <c r="E319" s="286" t="str">
        <f>IF('Frais de salaires'!E318="","",'Frais de salaires'!E318)</f>
        <v/>
      </c>
      <c r="F319" s="286" t="str">
        <f>IF('Frais de salaires'!F318="","",'Frais de salaires'!F318)</f>
        <v/>
      </c>
      <c r="G319" s="287" t="str">
        <f>IF('Frais de salaires'!G318="","",'Frais de salaires'!G318)</f>
        <v/>
      </c>
      <c r="H319" s="287" t="str">
        <f>IF('Frais de salaires'!H318="","",'Frais de salaires'!H318)</f>
        <v/>
      </c>
      <c r="I319" s="286" t="str">
        <f>IF('Frais de salaires'!I318="","",'Frais de salaires'!I318)</f>
        <v/>
      </c>
      <c r="J319" s="63"/>
      <c r="K319" s="38"/>
      <c r="L319" s="38"/>
      <c r="M319" s="58" t="str">
        <f t="shared" si="21"/>
        <v/>
      </c>
      <c r="N319" s="203" t="str">
        <f t="shared" si="22"/>
        <v/>
      </c>
      <c r="O319" s="205" t="str">
        <f t="shared" si="23"/>
        <v/>
      </c>
      <c r="P319" s="288" t="str">
        <f t="shared" si="24"/>
        <v/>
      </c>
      <c r="Q319" s="225" t="str">
        <f t="shared" si="25"/>
        <v/>
      </c>
      <c r="R319" s="289"/>
      <c r="S319" s="66"/>
    </row>
    <row r="320" spans="1:19" ht="20.100000000000001" customHeight="1" x14ac:dyDescent="0.25">
      <c r="A320" s="191">
        <v>314</v>
      </c>
      <c r="B320" s="286" t="str">
        <f>IF('Frais de salaires'!B319="","",'Frais de salaires'!B319)</f>
        <v/>
      </c>
      <c r="C320" s="286" t="str">
        <f>IF('Frais de salaires'!C319="","",'Frais de salaires'!C319)</f>
        <v/>
      </c>
      <c r="D320" s="286" t="str">
        <f>IF('Frais de salaires'!D319="","",'Frais de salaires'!D319)</f>
        <v/>
      </c>
      <c r="E320" s="286" t="str">
        <f>IF('Frais de salaires'!E319="","",'Frais de salaires'!E319)</f>
        <v/>
      </c>
      <c r="F320" s="286" t="str">
        <f>IF('Frais de salaires'!F319="","",'Frais de salaires'!F319)</f>
        <v/>
      </c>
      <c r="G320" s="287" t="str">
        <f>IF('Frais de salaires'!G319="","",'Frais de salaires'!G319)</f>
        <v/>
      </c>
      <c r="H320" s="287" t="str">
        <f>IF('Frais de salaires'!H319="","",'Frais de salaires'!H319)</f>
        <v/>
      </c>
      <c r="I320" s="286" t="str">
        <f>IF('Frais de salaires'!I319="","",'Frais de salaires'!I319)</f>
        <v/>
      </c>
      <c r="J320" s="63"/>
      <c r="K320" s="38"/>
      <c r="L320" s="38"/>
      <c r="M320" s="58" t="str">
        <f t="shared" si="21"/>
        <v/>
      </c>
      <c r="N320" s="203" t="str">
        <f t="shared" si="22"/>
        <v/>
      </c>
      <c r="O320" s="205" t="str">
        <f t="shared" si="23"/>
        <v/>
      </c>
      <c r="P320" s="288" t="str">
        <f t="shared" si="24"/>
        <v/>
      </c>
      <c r="Q320" s="225" t="str">
        <f t="shared" si="25"/>
        <v/>
      </c>
      <c r="R320" s="289"/>
      <c r="S320" s="66"/>
    </row>
    <row r="321" spans="1:19" ht="20.100000000000001" customHeight="1" x14ac:dyDescent="0.25">
      <c r="A321" s="191">
        <v>315</v>
      </c>
      <c r="B321" s="286" t="str">
        <f>IF('Frais de salaires'!B320="","",'Frais de salaires'!B320)</f>
        <v/>
      </c>
      <c r="C321" s="286" t="str">
        <f>IF('Frais de salaires'!C320="","",'Frais de salaires'!C320)</f>
        <v/>
      </c>
      <c r="D321" s="286" t="str">
        <f>IF('Frais de salaires'!D320="","",'Frais de salaires'!D320)</f>
        <v/>
      </c>
      <c r="E321" s="286" t="str">
        <f>IF('Frais de salaires'!E320="","",'Frais de salaires'!E320)</f>
        <v/>
      </c>
      <c r="F321" s="286" t="str">
        <f>IF('Frais de salaires'!F320="","",'Frais de salaires'!F320)</f>
        <v/>
      </c>
      <c r="G321" s="287" t="str">
        <f>IF('Frais de salaires'!G320="","",'Frais de salaires'!G320)</f>
        <v/>
      </c>
      <c r="H321" s="287" t="str">
        <f>IF('Frais de salaires'!H320="","",'Frais de salaires'!H320)</f>
        <v/>
      </c>
      <c r="I321" s="286" t="str">
        <f>IF('Frais de salaires'!I320="","",'Frais de salaires'!I320)</f>
        <v/>
      </c>
      <c r="J321" s="63"/>
      <c r="K321" s="38"/>
      <c r="L321" s="38"/>
      <c r="M321" s="58" t="str">
        <f t="shared" si="21"/>
        <v/>
      </c>
      <c r="N321" s="203" t="str">
        <f t="shared" si="22"/>
        <v/>
      </c>
      <c r="O321" s="205" t="str">
        <f t="shared" si="23"/>
        <v/>
      </c>
      <c r="P321" s="288" t="str">
        <f t="shared" si="24"/>
        <v/>
      </c>
      <c r="Q321" s="225" t="str">
        <f t="shared" si="25"/>
        <v/>
      </c>
      <c r="R321" s="289"/>
      <c r="S321" s="66"/>
    </row>
    <row r="322" spans="1:19" ht="20.100000000000001" customHeight="1" x14ac:dyDescent="0.25">
      <c r="A322" s="191">
        <v>316</v>
      </c>
      <c r="B322" s="286" t="str">
        <f>IF('Frais de salaires'!B321="","",'Frais de salaires'!B321)</f>
        <v/>
      </c>
      <c r="C322" s="286" t="str">
        <f>IF('Frais de salaires'!C321="","",'Frais de salaires'!C321)</f>
        <v/>
      </c>
      <c r="D322" s="286" t="str">
        <f>IF('Frais de salaires'!D321="","",'Frais de salaires'!D321)</f>
        <v/>
      </c>
      <c r="E322" s="286" t="str">
        <f>IF('Frais de salaires'!E321="","",'Frais de salaires'!E321)</f>
        <v/>
      </c>
      <c r="F322" s="286" t="str">
        <f>IF('Frais de salaires'!F321="","",'Frais de salaires'!F321)</f>
        <v/>
      </c>
      <c r="G322" s="287" t="str">
        <f>IF('Frais de salaires'!G321="","",'Frais de salaires'!G321)</f>
        <v/>
      </c>
      <c r="H322" s="287" t="str">
        <f>IF('Frais de salaires'!H321="","",'Frais de salaires'!H321)</f>
        <v/>
      </c>
      <c r="I322" s="286" t="str">
        <f>IF('Frais de salaires'!I321="","",'Frais de salaires'!I321)</f>
        <v/>
      </c>
      <c r="J322" s="63"/>
      <c r="K322" s="38"/>
      <c r="L322" s="38"/>
      <c r="M322" s="58" t="str">
        <f t="shared" si="21"/>
        <v/>
      </c>
      <c r="N322" s="203" t="str">
        <f t="shared" si="22"/>
        <v/>
      </c>
      <c r="O322" s="205" t="str">
        <f t="shared" si="23"/>
        <v/>
      </c>
      <c r="P322" s="288" t="str">
        <f t="shared" si="24"/>
        <v/>
      </c>
      <c r="Q322" s="225" t="str">
        <f t="shared" si="25"/>
        <v/>
      </c>
      <c r="R322" s="289"/>
      <c r="S322" s="66"/>
    </row>
    <row r="323" spans="1:19" ht="20.100000000000001" customHeight="1" x14ac:dyDescent="0.25">
      <c r="A323" s="191">
        <v>317</v>
      </c>
      <c r="B323" s="286" t="str">
        <f>IF('Frais de salaires'!B322="","",'Frais de salaires'!B322)</f>
        <v/>
      </c>
      <c r="C323" s="286" t="str">
        <f>IF('Frais de salaires'!C322="","",'Frais de salaires'!C322)</f>
        <v/>
      </c>
      <c r="D323" s="286" t="str">
        <f>IF('Frais de salaires'!D322="","",'Frais de salaires'!D322)</f>
        <v/>
      </c>
      <c r="E323" s="286" t="str">
        <f>IF('Frais de salaires'!E322="","",'Frais de salaires'!E322)</f>
        <v/>
      </c>
      <c r="F323" s="286" t="str">
        <f>IF('Frais de salaires'!F322="","",'Frais de salaires'!F322)</f>
        <v/>
      </c>
      <c r="G323" s="287" t="str">
        <f>IF('Frais de salaires'!G322="","",'Frais de salaires'!G322)</f>
        <v/>
      </c>
      <c r="H323" s="287" t="str">
        <f>IF('Frais de salaires'!H322="","",'Frais de salaires'!H322)</f>
        <v/>
      </c>
      <c r="I323" s="286" t="str">
        <f>IF('Frais de salaires'!I322="","",'Frais de salaires'!I322)</f>
        <v/>
      </c>
      <c r="J323" s="63"/>
      <c r="K323" s="38"/>
      <c r="L323" s="38"/>
      <c r="M323" s="58" t="str">
        <f t="shared" si="21"/>
        <v/>
      </c>
      <c r="N323" s="203" t="str">
        <f t="shared" si="22"/>
        <v/>
      </c>
      <c r="O323" s="205" t="str">
        <f t="shared" si="23"/>
        <v/>
      </c>
      <c r="P323" s="288" t="str">
        <f t="shared" si="24"/>
        <v/>
      </c>
      <c r="Q323" s="225" t="str">
        <f t="shared" si="25"/>
        <v/>
      </c>
      <c r="R323" s="289"/>
      <c r="S323" s="66"/>
    </row>
    <row r="324" spans="1:19" ht="20.100000000000001" customHeight="1" x14ac:dyDescent="0.25">
      <c r="A324" s="191">
        <v>318</v>
      </c>
      <c r="B324" s="286" t="str">
        <f>IF('Frais de salaires'!B323="","",'Frais de salaires'!B323)</f>
        <v/>
      </c>
      <c r="C324" s="286" t="str">
        <f>IF('Frais de salaires'!C323="","",'Frais de salaires'!C323)</f>
        <v/>
      </c>
      <c r="D324" s="286" t="str">
        <f>IF('Frais de salaires'!D323="","",'Frais de salaires'!D323)</f>
        <v/>
      </c>
      <c r="E324" s="286" t="str">
        <f>IF('Frais de salaires'!E323="","",'Frais de salaires'!E323)</f>
        <v/>
      </c>
      <c r="F324" s="286" t="str">
        <f>IF('Frais de salaires'!F323="","",'Frais de salaires'!F323)</f>
        <v/>
      </c>
      <c r="G324" s="287" t="str">
        <f>IF('Frais de salaires'!G323="","",'Frais de salaires'!G323)</f>
        <v/>
      </c>
      <c r="H324" s="287" t="str">
        <f>IF('Frais de salaires'!H323="","",'Frais de salaires'!H323)</f>
        <v/>
      </c>
      <c r="I324" s="286" t="str">
        <f>IF('Frais de salaires'!I323="","",'Frais de salaires'!I323)</f>
        <v/>
      </c>
      <c r="J324" s="63"/>
      <c r="K324" s="38"/>
      <c r="L324" s="38"/>
      <c r="M324" s="58" t="str">
        <f t="shared" si="21"/>
        <v/>
      </c>
      <c r="N324" s="203" t="str">
        <f t="shared" si="22"/>
        <v/>
      </c>
      <c r="O324" s="205" t="str">
        <f t="shared" si="23"/>
        <v/>
      </c>
      <c r="P324" s="288" t="str">
        <f t="shared" si="24"/>
        <v/>
      </c>
      <c r="Q324" s="225" t="str">
        <f t="shared" si="25"/>
        <v/>
      </c>
      <c r="R324" s="289"/>
      <c r="S324" s="66"/>
    </row>
    <row r="325" spans="1:19" ht="20.100000000000001" customHeight="1" x14ac:dyDescent="0.25">
      <c r="A325" s="191">
        <v>319</v>
      </c>
      <c r="B325" s="286" t="str">
        <f>IF('Frais de salaires'!B324="","",'Frais de salaires'!B324)</f>
        <v/>
      </c>
      <c r="C325" s="286" t="str">
        <f>IF('Frais de salaires'!C324="","",'Frais de salaires'!C324)</f>
        <v/>
      </c>
      <c r="D325" s="286" t="str">
        <f>IF('Frais de salaires'!D324="","",'Frais de salaires'!D324)</f>
        <v/>
      </c>
      <c r="E325" s="286" t="str">
        <f>IF('Frais de salaires'!E324="","",'Frais de salaires'!E324)</f>
        <v/>
      </c>
      <c r="F325" s="286" t="str">
        <f>IF('Frais de salaires'!F324="","",'Frais de salaires'!F324)</f>
        <v/>
      </c>
      <c r="G325" s="287" t="str">
        <f>IF('Frais de salaires'!G324="","",'Frais de salaires'!G324)</f>
        <v/>
      </c>
      <c r="H325" s="287" t="str">
        <f>IF('Frais de salaires'!H324="","",'Frais de salaires'!H324)</f>
        <v/>
      </c>
      <c r="I325" s="286" t="str">
        <f>IF('Frais de salaires'!I324="","",'Frais de salaires'!I324)</f>
        <v/>
      </c>
      <c r="J325" s="63"/>
      <c r="K325" s="38"/>
      <c r="L325" s="38"/>
      <c r="M325" s="58" t="str">
        <f t="shared" si="21"/>
        <v/>
      </c>
      <c r="N325" s="203" t="str">
        <f t="shared" si="22"/>
        <v/>
      </c>
      <c r="O325" s="205" t="str">
        <f t="shared" si="23"/>
        <v/>
      </c>
      <c r="P325" s="288" t="str">
        <f t="shared" si="24"/>
        <v/>
      </c>
      <c r="Q325" s="225" t="str">
        <f t="shared" si="25"/>
        <v/>
      </c>
      <c r="R325" s="289"/>
      <c r="S325" s="66"/>
    </row>
    <row r="326" spans="1:19" ht="20.100000000000001" customHeight="1" x14ac:dyDescent="0.25">
      <c r="A326" s="191">
        <v>320</v>
      </c>
      <c r="B326" s="286" t="str">
        <f>IF('Frais de salaires'!B325="","",'Frais de salaires'!B325)</f>
        <v/>
      </c>
      <c r="C326" s="286" t="str">
        <f>IF('Frais de salaires'!C325="","",'Frais de salaires'!C325)</f>
        <v/>
      </c>
      <c r="D326" s="286" t="str">
        <f>IF('Frais de salaires'!D325="","",'Frais de salaires'!D325)</f>
        <v/>
      </c>
      <c r="E326" s="286" t="str">
        <f>IF('Frais de salaires'!E325="","",'Frais de salaires'!E325)</f>
        <v/>
      </c>
      <c r="F326" s="286" t="str">
        <f>IF('Frais de salaires'!F325="","",'Frais de salaires'!F325)</f>
        <v/>
      </c>
      <c r="G326" s="287" t="str">
        <f>IF('Frais de salaires'!G325="","",'Frais de salaires'!G325)</f>
        <v/>
      </c>
      <c r="H326" s="287" t="str">
        <f>IF('Frais de salaires'!H325="","",'Frais de salaires'!H325)</f>
        <v/>
      </c>
      <c r="I326" s="286" t="str">
        <f>IF('Frais de salaires'!I325="","",'Frais de salaires'!I325)</f>
        <v/>
      </c>
      <c r="J326" s="63"/>
      <c r="K326" s="38"/>
      <c r="L326" s="38"/>
      <c r="M326" s="58" t="str">
        <f t="shared" si="21"/>
        <v/>
      </c>
      <c r="N326" s="203" t="str">
        <f t="shared" si="22"/>
        <v/>
      </c>
      <c r="O326" s="205" t="str">
        <f t="shared" si="23"/>
        <v/>
      </c>
      <c r="P326" s="288" t="str">
        <f t="shared" si="24"/>
        <v/>
      </c>
      <c r="Q326" s="225" t="str">
        <f t="shared" si="25"/>
        <v/>
      </c>
      <c r="R326" s="289"/>
      <c r="S326" s="66"/>
    </row>
    <row r="327" spans="1:19" ht="20.100000000000001" customHeight="1" x14ac:dyDescent="0.25">
      <c r="A327" s="191">
        <v>321</v>
      </c>
      <c r="B327" s="286" t="str">
        <f>IF('Frais de salaires'!B326="","",'Frais de salaires'!B326)</f>
        <v/>
      </c>
      <c r="C327" s="286" t="str">
        <f>IF('Frais de salaires'!C326="","",'Frais de salaires'!C326)</f>
        <v/>
      </c>
      <c r="D327" s="286" t="str">
        <f>IF('Frais de salaires'!D326="","",'Frais de salaires'!D326)</f>
        <v/>
      </c>
      <c r="E327" s="286" t="str">
        <f>IF('Frais de salaires'!E326="","",'Frais de salaires'!E326)</f>
        <v/>
      </c>
      <c r="F327" s="286" t="str">
        <f>IF('Frais de salaires'!F326="","",'Frais de salaires'!F326)</f>
        <v/>
      </c>
      <c r="G327" s="287" t="str">
        <f>IF('Frais de salaires'!G326="","",'Frais de salaires'!G326)</f>
        <v/>
      </c>
      <c r="H327" s="287" t="str">
        <f>IF('Frais de salaires'!H326="","",'Frais de salaires'!H326)</f>
        <v/>
      </c>
      <c r="I327" s="286" t="str">
        <f>IF('Frais de salaires'!I326="","",'Frais de salaires'!I326)</f>
        <v/>
      </c>
      <c r="J327" s="63"/>
      <c r="K327" s="38"/>
      <c r="L327" s="38"/>
      <c r="M327" s="58" t="str">
        <f t="shared" ref="M327:M390" si="26">IF($E327="","",IF(OR(($J327=0),($K327=0)),0,$J327/$K327*$L327))</f>
        <v/>
      </c>
      <c r="N327" s="203" t="str">
        <f t="shared" ref="N327:N390" si="27">IF($I327="","",IF($M327&gt;$I327,"Le montant éligible ne peut etre supérieur au montant présenté",""))</f>
        <v/>
      </c>
      <c r="O327" s="205" t="str">
        <f t="shared" si="23"/>
        <v/>
      </c>
      <c r="P327" s="288" t="str">
        <f t="shared" si="24"/>
        <v/>
      </c>
      <c r="Q327" s="225" t="str">
        <f t="shared" si="25"/>
        <v/>
      </c>
      <c r="R327" s="289"/>
      <c r="S327" s="66"/>
    </row>
    <row r="328" spans="1:19" ht="20.100000000000001" customHeight="1" x14ac:dyDescent="0.25">
      <c r="A328" s="191">
        <v>322</v>
      </c>
      <c r="B328" s="286" t="str">
        <f>IF('Frais de salaires'!B327="","",'Frais de salaires'!B327)</f>
        <v/>
      </c>
      <c r="C328" s="286" t="str">
        <f>IF('Frais de salaires'!C327="","",'Frais de salaires'!C327)</f>
        <v/>
      </c>
      <c r="D328" s="286" t="str">
        <f>IF('Frais de salaires'!D327="","",'Frais de salaires'!D327)</f>
        <v/>
      </c>
      <c r="E328" s="286" t="str">
        <f>IF('Frais de salaires'!E327="","",'Frais de salaires'!E327)</f>
        <v/>
      </c>
      <c r="F328" s="286" t="str">
        <f>IF('Frais de salaires'!F327="","",'Frais de salaires'!F327)</f>
        <v/>
      </c>
      <c r="G328" s="287" t="str">
        <f>IF('Frais de salaires'!G327="","",'Frais de salaires'!G327)</f>
        <v/>
      </c>
      <c r="H328" s="287" t="str">
        <f>IF('Frais de salaires'!H327="","",'Frais de salaires'!H327)</f>
        <v/>
      </c>
      <c r="I328" s="286" t="str">
        <f>IF('Frais de salaires'!I327="","",'Frais de salaires'!I327)</f>
        <v/>
      </c>
      <c r="J328" s="63"/>
      <c r="K328" s="38"/>
      <c r="L328" s="38"/>
      <c r="M328" s="58" t="str">
        <f t="shared" si="26"/>
        <v/>
      </c>
      <c r="N328" s="203" t="str">
        <f t="shared" si="27"/>
        <v/>
      </c>
      <c r="O328" s="205" t="str">
        <f t="shared" ref="O328:O391" si="28">IF(OR(M328=0, ISBLANK(M328)), "", M328)</f>
        <v/>
      </c>
      <c r="P328" s="288" t="str">
        <f t="shared" ref="P328:P391" si="29">IF(L328="","",IF(E328="Assistant administratif et/ou financier",MIN(30000/1607*L328,30000),IF(E328="Chargé de mission",MIN(40000/1607*L328,40000),IF(E328="Coordinateur / chef de projet",MIN(50000/1607*L328,50000),IF(E328="Directeur",MIN(60000/1607*L328,60000))))))</f>
        <v/>
      </c>
      <c r="Q328" s="225" t="str">
        <f t="shared" ref="Q328:Q391" si="30">IF(MIN(O328,P328)=0,"",MIN(O328,P328))</f>
        <v/>
      </c>
      <c r="R328" s="289"/>
      <c r="S328" s="66"/>
    </row>
    <row r="329" spans="1:19" ht="20.100000000000001" customHeight="1" x14ac:dyDescent="0.25">
      <c r="A329" s="191">
        <v>323</v>
      </c>
      <c r="B329" s="286" t="str">
        <f>IF('Frais de salaires'!B328="","",'Frais de salaires'!B328)</f>
        <v/>
      </c>
      <c r="C329" s="286" t="str">
        <f>IF('Frais de salaires'!C328="","",'Frais de salaires'!C328)</f>
        <v/>
      </c>
      <c r="D329" s="286" t="str">
        <f>IF('Frais de salaires'!D328="","",'Frais de salaires'!D328)</f>
        <v/>
      </c>
      <c r="E329" s="286" t="str">
        <f>IF('Frais de salaires'!E328="","",'Frais de salaires'!E328)</f>
        <v/>
      </c>
      <c r="F329" s="286" t="str">
        <f>IF('Frais de salaires'!F328="","",'Frais de salaires'!F328)</f>
        <v/>
      </c>
      <c r="G329" s="287" t="str">
        <f>IF('Frais de salaires'!G328="","",'Frais de salaires'!G328)</f>
        <v/>
      </c>
      <c r="H329" s="287" t="str">
        <f>IF('Frais de salaires'!H328="","",'Frais de salaires'!H328)</f>
        <v/>
      </c>
      <c r="I329" s="286" t="str">
        <f>IF('Frais de salaires'!I328="","",'Frais de salaires'!I328)</f>
        <v/>
      </c>
      <c r="J329" s="63"/>
      <c r="K329" s="38"/>
      <c r="L329" s="38"/>
      <c r="M329" s="58" t="str">
        <f t="shared" si="26"/>
        <v/>
      </c>
      <c r="N329" s="203" t="str">
        <f t="shared" si="27"/>
        <v/>
      </c>
      <c r="O329" s="205" t="str">
        <f t="shared" si="28"/>
        <v/>
      </c>
      <c r="P329" s="288" t="str">
        <f t="shared" si="29"/>
        <v/>
      </c>
      <c r="Q329" s="225" t="str">
        <f t="shared" si="30"/>
        <v/>
      </c>
      <c r="R329" s="289"/>
      <c r="S329" s="66"/>
    </row>
    <row r="330" spans="1:19" ht="20.100000000000001" customHeight="1" x14ac:dyDescent="0.25">
      <c r="A330" s="191">
        <v>324</v>
      </c>
      <c r="B330" s="286" t="str">
        <f>IF('Frais de salaires'!B329="","",'Frais de salaires'!B329)</f>
        <v/>
      </c>
      <c r="C330" s="286" t="str">
        <f>IF('Frais de salaires'!C329="","",'Frais de salaires'!C329)</f>
        <v/>
      </c>
      <c r="D330" s="286" t="str">
        <f>IF('Frais de salaires'!D329="","",'Frais de salaires'!D329)</f>
        <v/>
      </c>
      <c r="E330" s="286" t="str">
        <f>IF('Frais de salaires'!E329="","",'Frais de salaires'!E329)</f>
        <v/>
      </c>
      <c r="F330" s="286" t="str">
        <f>IF('Frais de salaires'!F329="","",'Frais de salaires'!F329)</f>
        <v/>
      </c>
      <c r="G330" s="287" t="str">
        <f>IF('Frais de salaires'!G329="","",'Frais de salaires'!G329)</f>
        <v/>
      </c>
      <c r="H330" s="287" t="str">
        <f>IF('Frais de salaires'!H329="","",'Frais de salaires'!H329)</f>
        <v/>
      </c>
      <c r="I330" s="286" t="str">
        <f>IF('Frais de salaires'!I329="","",'Frais de salaires'!I329)</f>
        <v/>
      </c>
      <c r="J330" s="63"/>
      <c r="K330" s="38"/>
      <c r="L330" s="38"/>
      <c r="M330" s="58" t="str">
        <f t="shared" si="26"/>
        <v/>
      </c>
      <c r="N330" s="203" t="str">
        <f t="shared" si="27"/>
        <v/>
      </c>
      <c r="O330" s="205" t="str">
        <f t="shared" si="28"/>
        <v/>
      </c>
      <c r="P330" s="288" t="str">
        <f t="shared" si="29"/>
        <v/>
      </c>
      <c r="Q330" s="225" t="str">
        <f t="shared" si="30"/>
        <v/>
      </c>
      <c r="R330" s="289"/>
      <c r="S330" s="66"/>
    </row>
    <row r="331" spans="1:19" ht="20.100000000000001" customHeight="1" x14ac:dyDescent="0.25">
      <c r="A331" s="191">
        <v>325</v>
      </c>
      <c r="B331" s="286" t="str">
        <f>IF('Frais de salaires'!B330="","",'Frais de salaires'!B330)</f>
        <v/>
      </c>
      <c r="C331" s="286" t="str">
        <f>IF('Frais de salaires'!C330="","",'Frais de salaires'!C330)</f>
        <v/>
      </c>
      <c r="D331" s="286" t="str">
        <f>IF('Frais de salaires'!D330="","",'Frais de salaires'!D330)</f>
        <v/>
      </c>
      <c r="E331" s="286" t="str">
        <f>IF('Frais de salaires'!E330="","",'Frais de salaires'!E330)</f>
        <v/>
      </c>
      <c r="F331" s="286" t="str">
        <f>IF('Frais de salaires'!F330="","",'Frais de salaires'!F330)</f>
        <v/>
      </c>
      <c r="G331" s="287" t="str">
        <f>IF('Frais de salaires'!G330="","",'Frais de salaires'!G330)</f>
        <v/>
      </c>
      <c r="H331" s="287" t="str">
        <f>IF('Frais de salaires'!H330="","",'Frais de salaires'!H330)</f>
        <v/>
      </c>
      <c r="I331" s="286" t="str">
        <f>IF('Frais de salaires'!I330="","",'Frais de salaires'!I330)</f>
        <v/>
      </c>
      <c r="J331" s="63"/>
      <c r="K331" s="38"/>
      <c r="L331" s="38"/>
      <c r="M331" s="58" t="str">
        <f t="shared" si="26"/>
        <v/>
      </c>
      <c r="N331" s="203" t="str">
        <f t="shared" si="27"/>
        <v/>
      </c>
      <c r="O331" s="205" t="str">
        <f t="shared" si="28"/>
        <v/>
      </c>
      <c r="P331" s="288" t="str">
        <f t="shared" si="29"/>
        <v/>
      </c>
      <c r="Q331" s="225" t="str">
        <f t="shared" si="30"/>
        <v/>
      </c>
      <c r="R331" s="289"/>
      <c r="S331" s="66"/>
    </row>
    <row r="332" spans="1:19" ht="20.100000000000001" customHeight="1" x14ac:dyDescent="0.25">
      <c r="A332" s="191">
        <v>326</v>
      </c>
      <c r="B332" s="286" t="str">
        <f>IF('Frais de salaires'!B331="","",'Frais de salaires'!B331)</f>
        <v/>
      </c>
      <c r="C332" s="286" t="str">
        <f>IF('Frais de salaires'!C331="","",'Frais de salaires'!C331)</f>
        <v/>
      </c>
      <c r="D332" s="286" t="str">
        <f>IF('Frais de salaires'!D331="","",'Frais de salaires'!D331)</f>
        <v/>
      </c>
      <c r="E332" s="286" t="str">
        <f>IF('Frais de salaires'!E331="","",'Frais de salaires'!E331)</f>
        <v/>
      </c>
      <c r="F332" s="286" t="str">
        <f>IF('Frais de salaires'!F331="","",'Frais de salaires'!F331)</f>
        <v/>
      </c>
      <c r="G332" s="287" t="str">
        <f>IF('Frais de salaires'!G331="","",'Frais de salaires'!G331)</f>
        <v/>
      </c>
      <c r="H332" s="287" t="str">
        <f>IF('Frais de salaires'!H331="","",'Frais de salaires'!H331)</f>
        <v/>
      </c>
      <c r="I332" s="286" t="str">
        <f>IF('Frais de salaires'!I331="","",'Frais de salaires'!I331)</f>
        <v/>
      </c>
      <c r="J332" s="63"/>
      <c r="K332" s="38"/>
      <c r="L332" s="38"/>
      <c r="M332" s="58" t="str">
        <f t="shared" si="26"/>
        <v/>
      </c>
      <c r="N332" s="203" t="str">
        <f t="shared" si="27"/>
        <v/>
      </c>
      <c r="O332" s="205" t="str">
        <f t="shared" si="28"/>
        <v/>
      </c>
      <c r="P332" s="288" t="str">
        <f t="shared" si="29"/>
        <v/>
      </c>
      <c r="Q332" s="225" t="str">
        <f t="shared" si="30"/>
        <v/>
      </c>
      <c r="R332" s="289"/>
      <c r="S332" s="66"/>
    </row>
    <row r="333" spans="1:19" ht="20.100000000000001" customHeight="1" x14ac:dyDescent="0.25">
      <c r="A333" s="191">
        <v>327</v>
      </c>
      <c r="B333" s="286" t="str">
        <f>IF('Frais de salaires'!B332="","",'Frais de salaires'!B332)</f>
        <v/>
      </c>
      <c r="C333" s="286" t="str">
        <f>IF('Frais de salaires'!C332="","",'Frais de salaires'!C332)</f>
        <v/>
      </c>
      <c r="D333" s="286" t="str">
        <f>IF('Frais de salaires'!D332="","",'Frais de salaires'!D332)</f>
        <v/>
      </c>
      <c r="E333" s="286" t="str">
        <f>IF('Frais de salaires'!E332="","",'Frais de salaires'!E332)</f>
        <v/>
      </c>
      <c r="F333" s="286" t="str">
        <f>IF('Frais de salaires'!F332="","",'Frais de salaires'!F332)</f>
        <v/>
      </c>
      <c r="G333" s="287" t="str">
        <f>IF('Frais de salaires'!G332="","",'Frais de salaires'!G332)</f>
        <v/>
      </c>
      <c r="H333" s="287" t="str">
        <f>IF('Frais de salaires'!H332="","",'Frais de salaires'!H332)</f>
        <v/>
      </c>
      <c r="I333" s="286" t="str">
        <f>IF('Frais de salaires'!I332="","",'Frais de salaires'!I332)</f>
        <v/>
      </c>
      <c r="J333" s="63"/>
      <c r="K333" s="38"/>
      <c r="L333" s="38"/>
      <c r="M333" s="58" t="str">
        <f t="shared" si="26"/>
        <v/>
      </c>
      <c r="N333" s="203" t="str">
        <f t="shared" si="27"/>
        <v/>
      </c>
      <c r="O333" s="205" t="str">
        <f t="shared" si="28"/>
        <v/>
      </c>
      <c r="P333" s="288" t="str">
        <f t="shared" si="29"/>
        <v/>
      </c>
      <c r="Q333" s="225" t="str">
        <f t="shared" si="30"/>
        <v/>
      </c>
      <c r="R333" s="289"/>
      <c r="S333" s="66"/>
    </row>
    <row r="334" spans="1:19" ht="20.100000000000001" customHeight="1" x14ac:dyDescent="0.25">
      <c r="A334" s="191">
        <v>328</v>
      </c>
      <c r="B334" s="286" t="str">
        <f>IF('Frais de salaires'!B333="","",'Frais de salaires'!B333)</f>
        <v/>
      </c>
      <c r="C334" s="286" t="str">
        <f>IF('Frais de salaires'!C333="","",'Frais de salaires'!C333)</f>
        <v/>
      </c>
      <c r="D334" s="286" t="str">
        <f>IF('Frais de salaires'!D333="","",'Frais de salaires'!D333)</f>
        <v/>
      </c>
      <c r="E334" s="286" t="str">
        <f>IF('Frais de salaires'!E333="","",'Frais de salaires'!E333)</f>
        <v/>
      </c>
      <c r="F334" s="286" t="str">
        <f>IF('Frais de salaires'!F333="","",'Frais de salaires'!F333)</f>
        <v/>
      </c>
      <c r="G334" s="287" t="str">
        <f>IF('Frais de salaires'!G333="","",'Frais de salaires'!G333)</f>
        <v/>
      </c>
      <c r="H334" s="287" t="str">
        <f>IF('Frais de salaires'!H333="","",'Frais de salaires'!H333)</f>
        <v/>
      </c>
      <c r="I334" s="286" t="str">
        <f>IF('Frais de salaires'!I333="","",'Frais de salaires'!I333)</f>
        <v/>
      </c>
      <c r="J334" s="63"/>
      <c r="K334" s="38"/>
      <c r="L334" s="38"/>
      <c r="M334" s="58" t="str">
        <f t="shared" si="26"/>
        <v/>
      </c>
      <c r="N334" s="203" t="str">
        <f t="shared" si="27"/>
        <v/>
      </c>
      <c r="O334" s="205" t="str">
        <f t="shared" si="28"/>
        <v/>
      </c>
      <c r="P334" s="288" t="str">
        <f t="shared" si="29"/>
        <v/>
      </c>
      <c r="Q334" s="225" t="str">
        <f t="shared" si="30"/>
        <v/>
      </c>
      <c r="R334" s="289"/>
      <c r="S334" s="66"/>
    </row>
    <row r="335" spans="1:19" ht="20.100000000000001" customHeight="1" x14ac:dyDescent="0.25">
      <c r="A335" s="191">
        <v>329</v>
      </c>
      <c r="B335" s="286" t="str">
        <f>IF('Frais de salaires'!B334="","",'Frais de salaires'!B334)</f>
        <v/>
      </c>
      <c r="C335" s="286" t="str">
        <f>IF('Frais de salaires'!C334="","",'Frais de salaires'!C334)</f>
        <v/>
      </c>
      <c r="D335" s="286" t="str">
        <f>IF('Frais de salaires'!D334="","",'Frais de salaires'!D334)</f>
        <v/>
      </c>
      <c r="E335" s="286" t="str">
        <f>IF('Frais de salaires'!E334="","",'Frais de salaires'!E334)</f>
        <v/>
      </c>
      <c r="F335" s="286" t="str">
        <f>IF('Frais de salaires'!F334="","",'Frais de salaires'!F334)</f>
        <v/>
      </c>
      <c r="G335" s="287" t="str">
        <f>IF('Frais de salaires'!G334="","",'Frais de salaires'!G334)</f>
        <v/>
      </c>
      <c r="H335" s="287" t="str">
        <f>IF('Frais de salaires'!H334="","",'Frais de salaires'!H334)</f>
        <v/>
      </c>
      <c r="I335" s="286" t="str">
        <f>IF('Frais de salaires'!I334="","",'Frais de salaires'!I334)</f>
        <v/>
      </c>
      <c r="J335" s="63"/>
      <c r="K335" s="38"/>
      <c r="L335" s="38"/>
      <c r="M335" s="58" t="str">
        <f t="shared" si="26"/>
        <v/>
      </c>
      <c r="N335" s="203" t="str">
        <f t="shared" si="27"/>
        <v/>
      </c>
      <c r="O335" s="205" t="str">
        <f t="shared" si="28"/>
        <v/>
      </c>
      <c r="P335" s="288" t="str">
        <f t="shared" si="29"/>
        <v/>
      </c>
      <c r="Q335" s="225" t="str">
        <f t="shared" si="30"/>
        <v/>
      </c>
      <c r="R335" s="289"/>
      <c r="S335" s="66"/>
    </row>
    <row r="336" spans="1:19" ht="20.100000000000001" customHeight="1" x14ac:dyDescent="0.25">
      <c r="A336" s="191">
        <v>330</v>
      </c>
      <c r="B336" s="286" t="str">
        <f>IF('Frais de salaires'!B335="","",'Frais de salaires'!B335)</f>
        <v/>
      </c>
      <c r="C336" s="286" t="str">
        <f>IF('Frais de salaires'!C335="","",'Frais de salaires'!C335)</f>
        <v/>
      </c>
      <c r="D336" s="286" t="str">
        <f>IF('Frais de salaires'!D335="","",'Frais de salaires'!D335)</f>
        <v/>
      </c>
      <c r="E336" s="286" t="str">
        <f>IF('Frais de salaires'!E335="","",'Frais de salaires'!E335)</f>
        <v/>
      </c>
      <c r="F336" s="286" t="str">
        <f>IF('Frais de salaires'!F335="","",'Frais de salaires'!F335)</f>
        <v/>
      </c>
      <c r="G336" s="287" t="str">
        <f>IF('Frais de salaires'!G335="","",'Frais de salaires'!G335)</f>
        <v/>
      </c>
      <c r="H336" s="287" t="str">
        <f>IF('Frais de salaires'!H335="","",'Frais de salaires'!H335)</f>
        <v/>
      </c>
      <c r="I336" s="286" t="str">
        <f>IF('Frais de salaires'!I335="","",'Frais de salaires'!I335)</f>
        <v/>
      </c>
      <c r="J336" s="63"/>
      <c r="K336" s="38"/>
      <c r="L336" s="38"/>
      <c r="M336" s="58" t="str">
        <f t="shared" si="26"/>
        <v/>
      </c>
      <c r="N336" s="203" t="str">
        <f t="shared" si="27"/>
        <v/>
      </c>
      <c r="O336" s="205" t="str">
        <f t="shared" si="28"/>
        <v/>
      </c>
      <c r="P336" s="288" t="str">
        <f t="shared" si="29"/>
        <v/>
      </c>
      <c r="Q336" s="225" t="str">
        <f t="shared" si="30"/>
        <v/>
      </c>
      <c r="R336" s="289"/>
      <c r="S336" s="66"/>
    </row>
    <row r="337" spans="1:19" ht="20.100000000000001" customHeight="1" x14ac:dyDescent="0.25">
      <c r="A337" s="191">
        <v>331</v>
      </c>
      <c r="B337" s="286" t="str">
        <f>IF('Frais de salaires'!B336="","",'Frais de salaires'!B336)</f>
        <v/>
      </c>
      <c r="C337" s="286" t="str">
        <f>IF('Frais de salaires'!C336="","",'Frais de salaires'!C336)</f>
        <v/>
      </c>
      <c r="D337" s="286" t="str">
        <f>IF('Frais de salaires'!D336="","",'Frais de salaires'!D336)</f>
        <v/>
      </c>
      <c r="E337" s="286" t="str">
        <f>IF('Frais de salaires'!E336="","",'Frais de salaires'!E336)</f>
        <v/>
      </c>
      <c r="F337" s="286" t="str">
        <f>IF('Frais de salaires'!F336="","",'Frais de salaires'!F336)</f>
        <v/>
      </c>
      <c r="G337" s="287" t="str">
        <f>IF('Frais de salaires'!G336="","",'Frais de salaires'!G336)</f>
        <v/>
      </c>
      <c r="H337" s="287" t="str">
        <f>IF('Frais de salaires'!H336="","",'Frais de salaires'!H336)</f>
        <v/>
      </c>
      <c r="I337" s="286" t="str">
        <f>IF('Frais de salaires'!I336="","",'Frais de salaires'!I336)</f>
        <v/>
      </c>
      <c r="J337" s="63"/>
      <c r="K337" s="38"/>
      <c r="L337" s="38"/>
      <c r="M337" s="58" t="str">
        <f t="shared" si="26"/>
        <v/>
      </c>
      <c r="N337" s="203" t="str">
        <f t="shared" si="27"/>
        <v/>
      </c>
      <c r="O337" s="205" t="str">
        <f t="shared" si="28"/>
        <v/>
      </c>
      <c r="P337" s="288" t="str">
        <f t="shared" si="29"/>
        <v/>
      </c>
      <c r="Q337" s="225" t="str">
        <f t="shared" si="30"/>
        <v/>
      </c>
      <c r="R337" s="289"/>
      <c r="S337" s="66"/>
    </row>
    <row r="338" spans="1:19" ht="20.100000000000001" customHeight="1" x14ac:dyDescent="0.25">
      <c r="A338" s="191">
        <v>332</v>
      </c>
      <c r="B338" s="286" t="str">
        <f>IF('Frais de salaires'!B337="","",'Frais de salaires'!B337)</f>
        <v/>
      </c>
      <c r="C338" s="286" t="str">
        <f>IF('Frais de salaires'!C337="","",'Frais de salaires'!C337)</f>
        <v/>
      </c>
      <c r="D338" s="286" t="str">
        <f>IF('Frais de salaires'!D337="","",'Frais de salaires'!D337)</f>
        <v/>
      </c>
      <c r="E338" s="286" t="str">
        <f>IF('Frais de salaires'!E337="","",'Frais de salaires'!E337)</f>
        <v/>
      </c>
      <c r="F338" s="286" t="str">
        <f>IF('Frais de salaires'!F337="","",'Frais de salaires'!F337)</f>
        <v/>
      </c>
      <c r="G338" s="287" t="str">
        <f>IF('Frais de salaires'!G337="","",'Frais de salaires'!G337)</f>
        <v/>
      </c>
      <c r="H338" s="287" t="str">
        <f>IF('Frais de salaires'!H337="","",'Frais de salaires'!H337)</f>
        <v/>
      </c>
      <c r="I338" s="286" t="str">
        <f>IF('Frais de salaires'!I337="","",'Frais de salaires'!I337)</f>
        <v/>
      </c>
      <c r="J338" s="63"/>
      <c r="K338" s="38"/>
      <c r="L338" s="38"/>
      <c r="M338" s="58" t="str">
        <f t="shared" si="26"/>
        <v/>
      </c>
      <c r="N338" s="203" t="str">
        <f t="shared" si="27"/>
        <v/>
      </c>
      <c r="O338" s="205" t="str">
        <f t="shared" si="28"/>
        <v/>
      </c>
      <c r="P338" s="288" t="str">
        <f t="shared" si="29"/>
        <v/>
      </c>
      <c r="Q338" s="225" t="str">
        <f t="shared" si="30"/>
        <v/>
      </c>
      <c r="R338" s="289"/>
      <c r="S338" s="66"/>
    </row>
    <row r="339" spans="1:19" ht="20.100000000000001" customHeight="1" x14ac:dyDescent="0.25">
      <c r="A339" s="191">
        <v>333</v>
      </c>
      <c r="B339" s="286" t="str">
        <f>IF('Frais de salaires'!B338="","",'Frais de salaires'!B338)</f>
        <v/>
      </c>
      <c r="C339" s="286" t="str">
        <f>IF('Frais de salaires'!C338="","",'Frais de salaires'!C338)</f>
        <v/>
      </c>
      <c r="D339" s="286" t="str">
        <f>IF('Frais de salaires'!D338="","",'Frais de salaires'!D338)</f>
        <v/>
      </c>
      <c r="E339" s="286" t="str">
        <f>IF('Frais de salaires'!E338="","",'Frais de salaires'!E338)</f>
        <v/>
      </c>
      <c r="F339" s="286" t="str">
        <f>IF('Frais de salaires'!F338="","",'Frais de salaires'!F338)</f>
        <v/>
      </c>
      <c r="G339" s="287" t="str">
        <f>IF('Frais de salaires'!G338="","",'Frais de salaires'!G338)</f>
        <v/>
      </c>
      <c r="H339" s="287" t="str">
        <f>IF('Frais de salaires'!H338="","",'Frais de salaires'!H338)</f>
        <v/>
      </c>
      <c r="I339" s="286" t="str">
        <f>IF('Frais de salaires'!I338="","",'Frais de salaires'!I338)</f>
        <v/>
      </c>
      <c r="J339" s="63"/>
      <c r="K339" s="38"/>
      <c r="L339" s="38"/>
      <c r="M339" s="58" t="str">
        <f t="shared" si="26"/>
        <v/>
      </c>
      <c r="N339" s="203" t="str">
        <f t="shared" si="27"/>
        <v/>
      </c>
      <c r="O339" s="205" t="str">
        <f t="shared" si="28"/>
        <v/>
      </c>
      <c r="P339" s="288" t="str">
        <f t="shared" si="29"/>
        <v/>
      </c>
      <c r="Q339" s="225" t="str">
        <f t="shared" si="30"/>
        <v/>
      </c>
      <c r="R339" s="289"/>
      <c r="S339" s="66"/>
    </row>
    <row r="340" spans="1:19" ht="20.100000000000001" customHeight="1" x14ac:dyDescent="0.25">
      <c r="A340" s="191">
        <v>334</v>
      </c>
      <c r="B340" s="286" t="str">
        <f>IF('Frais de salaires'!B339="","",'Frais de salaires'!B339)</f>
        <v/>
      </c>
      <c r="C340" s="286" t="str">
        <f>IF('Frais de salaires'!C339="","",'Frais de salaires'!C339)</f>
        <v/>
      </c>
      <c r="D340" s="286" t="str">
        <f>IF('Frais de salaires'!D339="","",'Frais de salaires'!D339)</f>
        <v/>
      </c>
      <c r="E340" s="286" t="str">
        <f>IF('Frais de salaires'!E339="","",'Frais de salaires'!E339)</f>
        <v/>
      </c>
      <c r="F340" s="286" t="str">
        <f>IF('Frais de salaires'!F339="","",'Frais de salaires'!F339)</f>
        <v/>
      </c>
      <c r="G340" s="287" t="str">
        <f>IF('Frais de salaires'!G339="","",'Frais de salaires'!G339)</f>
        <v/>
      </c>
      <c r="H340" s="287" t="str">
        <f>IF('Frais de salaires'!H339="","",'Frais de salaires'!H339)</f>
        <v/>
      </c>
      <c r="I340" s="286" t="str">
        <f>IF('Frais de salaires'!I339="","",'Frais de salaires'!I339)</f>
        <v/>
      </c>
      <c r="J340" s="63"/>
      <c r="K340" s="38"/>
      <c r="L340" s="38"/>
      <c r="M340" s="58" t="str">
        <f t="shared" si="26"/>
        <v/>
      </c>
      <c r="N340" s="203" t="str">
        <f t="shared" si="27"/>
        <v/>
      </c>
      <c r="O340" s="205" t="str">
        <f t="shared" si="28"/>
        <v/>
      </c>
      <c r="P340" s="288" t="str">
        <f t="shared" si="29"/>
        <v/>
      </c>
      <c r="Q340" s="225" t="str">
        <f t="shared" si="30"/>
        <v/>
      </c>
      <c r="R340" s="289"/>
      <c r="S340" s="66"/>
    </row>
    <row r="341" spans="1:19" ht="20.100000000000001" customHeight="1" x14ac:dyDescent="0.25">
      <c r="A341" s="191">
        <v>335</v>
      </c>
      <c r="B341" s="286" t="str">
        <f>IF('Frais de salaires'!B340="","",'Frais de salaires'!B340)</f>
        <v/>
      </c>
      <c r="C341" s="286" t="str">
        <f>IF('Frais de salaires'!C340="","",'Frais de salaires'!C340)</f>
        <v/>
      </c>
      <c r="D341" s="286" t="str">
        <f>IF('Frais de salaires'!D340="","",'Frais de salaires'!D340)</f>
        <v/>
      </c>
      <c r="E341" s="286" t="str">
        <f>IF('Frais de salaires'!E340="","",'Frais de salaires'!E340)</f>
        <v/>
      </c>
      <c r="F341" s="286" t="str">
        <f>IF('Frais de salaires'!F340="","",'Frais de salaires'!F340)</f>
        <v/>
      </c>
      <c r="G341" s="287" t="str">
        <f>IF('Frais de salaires'!G340="","",'Frais de salaires'!G340)</f>
        <v/>
      </c>
      <c r="H341" s="287" t="str">
        <f>IF('Frais de salaires'!H340="","",'Frais de salaires'!H340)</f>
        <v/>
      </c>
      <c r="I341" s="286" t="str">
        <f>IF('Frais de salaires'!I340="","",'Frais de salaires'!I340)</f>
        <v/>
      </c>
      <c r="J341" s="63"/>
      <c r="K341" s="38"/>
      <c r="L341" s="38"/>
      <c r="M341" s="58" t="str">
        <f t="shared" si="26"/>
        <v/>
      </c>
      <c r="N341" s="203" t="str">
        <f t="shared" si="27"/>
        <v/>
      </c>
      <c r="O341" s="205" t="str">
        <f t="shared" si="28"/>
        <v/>
      </c>
      <c r="P341" s="288" t="str">
        <f t="shared" si="29"/>
        <v/>
      </c>
      <c r="Q341" s="225" t="str">
        <f t="shared" si="30"/>
        <v/>
      </c>
      <c r="R341" s="289"/>
      <c r="S341" s="66"/>
    </row>
    <row r="342" spans="1:19" ht="20.100000000000001" customHeight="1" x14ac:dyDescent="0.25">
      <c r="A342" s="191">
        <v>336</v>
      </c>
      <c r="B342" s="286" t="str">
        <f>IF('Frais de salaires'!B341="","",'Frais de salaires'!B341)</f>
        <v/>
      </c>
      <c r="C342" s="286" t="str">
        <f>IF('Frais de salaires'!C341="","",'Frais de salaires'!C341)</f>
        <v/>
      </c>
      <c r="D342" s="286" t="str">
        <f>IF('Frais de salaires'!D341="","",'Frais de salaires'!D341)</f>
        <v/>
      </c>
      <c r="E342" s="286" t="str">
        <f>IF('Frais de salaires'!E341="","",'Frais de salaires'!E341)</f>
        <v/>
      </c>
      <c r="F342" s="286" t="str">
        <f>IF('Frais de salaires'!F341="","",'Frais de salaires'!F341)</f>
        <v/>
      </c>
      <c r="G342" s="287" t="str">
        <f>IF('Frais de salaires'!G341="","",'Frais de salaires'!G341)</f>
        <v/>
      </c>
      <c r="H342" s="287" t="str">
        <f>IF('Frais de salaires'!H341="","",'Frais de salaires'!H341)</f>
        <v/>
      </c>
      <c r="I342" s="286" t="str">
        <f>IF('Frais de salaires'!I341="","",'Frais de salaires'!I341)</f>
        <v/>
      </c>
      <c r="J342" s="63"/>
      <c r="K342" s="38"/>
      <c r="L342" s="38"/>
      <c r="M342" s="58" t="str">
        <f t="shared" si="26"/>
        <v/>
      </c>
      <c r="N342" s="203" t="str">
        <f t="shared" si="27"/>
        <v/>
      </c>
      <c r="O342" s="205" t="str">
        <f t="shared" si="28"/>
        <v/>
      </c>
      <c r="P342" s="288" t="str">
        <f t="shared" si="29"/>
        <v/>
      </c>
      <c r="Q342" s="225" t="str">
        <f t="shared" si="30"/>
        <v/>
      </c>
      <c r="R342" s="289"/>
      <c r="S342" s="66"/>
    </row>
    <row r="343" spans="1:19" ht="20.100000000000001" customHeight="1" x14ac:dyDescent="0.25">
      <c r="A343" s="191">
        <v>337</v>
      </c>
      <c r="B343" s="286" t="str">
        <f>IF('Frais de salaires'!B342="","",'Frais de salaires'!B342)</f>
        <v/>
      </c>
      <c r="C343" s="286" t="str">
        <f>IF('Frais de salaires'!C342="","",'Frais de salaires'!C342)</f>
        <v/>
      </c>
      <c r="D343" s="286" t="str">
        <f>IF('Frais de salaires'!D342="","",'Frais de salaires'!D342)</f>
        <v/>
      </c>
      <c r="E343" s="286" t="str">
        <f>IF('Frais de salaires'!E342="","",'Frais de salaires'!E342)</f>
        <v/>
      </c>
      <c r="F343" s="286" t="str">
        <f>IF('Frais de salaires'!F342="","",'Frais de salaires'!F342)</f>
        <v/>
      </c>
      <c r="G343" s="287" t="str">
        <f>IF('Frais de salaires'!G342="","",'Frais de salaires'!G342)</f>
        <v/>
      </c>
      <c r="H343" s="287" t="str">
        <f>IF('Frais de salaires'!H342="","",'Frais de salaires'!H342)</f>
        <v/>
      </c>
      <c r="I343" s="286" t="str">
        <f>IF('Frais de salaires'!I342="","",'Frais de salaires'!I342)</f>
        <v/>
      </c>
      <c r="J343" s="63"/>
      <c r="K343" s="38"/>
      <c r="L343" s="38"/>
      <c r="M343" s="58" t="str">
        <f t="shared" si="26"/>
        <v/>
      </c>
      <c r="N343" s="203" t="str">
        <f t="shared" si="27"/>
        <v/>
      </c>
      <c r="O343" s="205" t="str">
        <f t="shared" si="28"/>
        <v/>
      </c>
      <c r="P343" s="288" t="str">
        <f t="shared" si="29"/>
        <v/>
      </c>
      <c r="Q343" s="225" t="str">
        <f t="shared" si="30"/>
        <v/>
      </c>
      <c r="R343" s="289"/>
      <c r="S343" s="66"/>
    </row>
    <row r="344" spans="1:19" ht="20.100000000000001" customHeight="1" x14ac:dyDescent="0.25">
      <c r="A344" s="191">
        <v>338</v>
      </c>
      <c r="B344" s="286" t="str">
        <f>IF('Frais de salaires'!B343="","",'Frais de salaires'!B343)</f>
        <v/>
      </c>
      <c r="C344" s="286" t="str">
        <f>IF('Frais de salaires'!C343="","",'Frais de salaires'!C343)</f>
        <v/>
      </c>
      <c r="D344" s="286" t="str">
        <f>IF('Frais de salaires'!D343="","",'Frais de salaires'!D343)</f>
        <v/>
      </c>
      <c r="E344" s="286" t="str">
        <f>IF('Frais de salaires'!E343="","",'Frais de salaires'!E343)</f>
        <v/>
      </c>
      <c r="F344" s="286" t="str">
        <f>IF('Frais de salaires'!F343="","",'Frais de salaires'!F343)</f>
        <v/>
      </c>
      <c r="G344" s="287" t="str">
        <f>IF('Frais de salaires'!G343="","",'Frais de salaires'!G343)</f>
        <v/>
      </c>
      <c r="H344" s="287" t="str">
        <f>IF('Frais de salaires'!H343="","",'Frais de salaires'!H343)</f>
        <v/>
      </c>
      <c r="I344" s="286" t="str">
        <f>IF('Frais de salaires'!I343="","",'Frais de salaires'!I343)</f>
        <v/>
      </c>
      <c r="J344" s="63"/>
      <c r="K344" s="38"/>
      <c r="L344" s="38"/>
      <c r="M344" s="58" t="str">
        <f t="shared" si="26"/>
        <v/>
      </c>
      <c r="N344" s="203" t="str">
        <f t="shared" si="27"/>
        <v/>
      </c>
      <c r="O344" s="205" t="str">
        <f t="shared" si="28"/>
        <v/>
      </c>
      <c r="P344" s="288" t="str">
        <f t="shared" si="29"/>
        <v/>
      </c>
      <c r="Q344" s="225" t="str">
        <f t="shared" si="30"/>
        <v/>
      </c>
      <c r="R344" s="289"/>
      <c r="S344" s="66"/>
    </row>
    <row r="345" spans="1:19" ht="20.100000000000001" customHeight="1" x14ac:dyDescent="0.25">
      <c r="A345" s="191">
        <v>339</v>
      </c>
      <c r="B345" s="286" t="str">
        <f>IF('Frais de salaires'!B344="","",'Frais de salaires'!B344)</f>
        <v/>
      </c>
      <c r="C345" s="286" t="str">
        <f>IF('Frais de salaires'!C344="","",'Frais de salaires'!C344)</f>
        <v/>
      </c>
      <c r="D345" s="286" t="str">
        <f>IF('Frais de salaires'!D344="","",'Frais de salaires'!D344)</f>
        <v/>
      </c>
      <c r="E345" s="286" t="str">
        <f>IF('Frais de salaires'!E344="","",'Frais de salaires'!E344)</f>
        <v/>
      </c>
      <c r="F345" s="286" t="str">
        <f>IF('Frais de salaires'!F344="","",'Frais de salaires'!F344)</f>
        <v/>
      </c>
      <c r="G345" s="287" t="str">
        <f>IF('Frais de salaires'!G344="","",'Frais de salaires'!G344)</f>
        <v/>
      </c>
      <c r="H345" s="287" t="str">
        <f>IF('Frais de salaires'!H344="","",'Frais de salaires'!H344)</f>
        <v/>
      </c>
      <c r="I345" s="286" t="str">
        <f>IF('Frais de salaires'!I344="","",'Frais de salaires'!I344)</f>
        <v/>
      </c>
      <c r="J345" s="63"/>
      <c r="K345" s="38"/>
      <c r="L345" s="38"/>
      <c r="M345" s="58" t="str">
        <f t="shared" si="26"/>
        <v/>
      </c>
      <c r="N345" s="203" t="str">
        <f t="shared" si="27"/>
        <v/>
      </c>
      <c r="O345" s="205" t="str">
        <f t="shared" si="28"/>
        <v/>
      </c>
      <c r="P345" s="288" t="str">
        <f t="shared" si="29"/>
        <v/>
      </c>
      <c r="Q345" s="225" t="str">
        <f t="shared" si="30"/>
        <v/>
      </c>
      <c r="R345" s="289"/>
      <c r="S345" s="66"/>
    </row>
    <row r="346" spans="1:19" ht="20.100000000000001" customHeight="1" x14ac:dyDescent="0.25">
      <c r="A346" s="191">
        <v>340</v>
      </c>
      <c r="B346" s="286" t="str">
        <f>IF('Frais de salaires'!B345="","",'Frais de salaires'!B345)</f>
        <v/>
      </c>
      <c r="C346" s="286" t="str">
        <f>IF('Frais de salaires'!C345="","",'Frais de salaires'!C345)</f>
        <v/>
      </c>
      <c r="D346" s="286" t="str">
        <f>IF('Frais de salaires'!D345="","",'Frais de salaires'!D345)</f>
        <v/>
      </c>
      <c r="E346" s="286" t="str">
        <f>IF('Frais de salaires'!E345="","",'Frais de salaires'!E345)</f>
        <v/>
      </c>
      <c r="F346" s="286" t="str">
        <f>IF('Frais de salaires'!F345="","",'Frais de salaires'!F345)</f>
        <v/>
      </c>
      <c r="G346" s="287" t="str">
        <f>IF('Frais de salaires'!G345="","",'Frais de salaires'!G345)</f>
        <v/>
      </c>
      <c r="H346" s="287" t="str">
        <f>IF('Frais de salaires'!H345="","",'Frais de salaires'!H345)</f>
        <v/>
      </c>
      <c r="I346" s="286" t="str">
        <f>IF('Frais de salaires'!I345="","",'Frais de salaires'!I345)</f>
        <v/>
      </c>
      <c r="J346" s="63"/>
      <c r="K346" s="38"/>
      <c r="L346" s="38"/>
      <c r="M346" s="58" t="str">
        <f t="shared" si="26"/>
        <v/>
      </c>
      <c r="N346" s="203" t="str">
        <f t="shared" si="27"/>
        <v/>
      </c>
      <c r="O346" s="205" t="str">
        <f t="shared" si="28"/>
        <v/>
      </c>
      <c r="P346" s="288" t="str">
        <f t="shared" si="29"/>
        <v/>
      </c>
      <c r="Q346" s="225" t="str">
        <f t="shared" si="30"/>
        <v/>
      </c>
      <c r="R346" s="289"/>
      <c r="S346" s="66"/>
    </row>
    <row r="347" spans="1:19" ht="20.100000000000001" customHeight="1" x14ac:dyDescent="0.25">
      <c r="A347" s="191">
        <v>341</v>
      </c>
      <c r="B347" s="286" t="str">
        <f>IF('Frais de salaires'!B346="","",'Frais de salaires'!B346)</f>
        <v/>
      </c>
      <c r="C347" s="286" t="str">
        <f>IF('Frais de salaires'!C346="","",'Frais de salaires'!C346)</f>
        <v/>
      </c>
      <c r="D347" s="286" t="str">
        <f>IF('Frais de salaires'!D346="","",'Frais de salaires'!D346)</f>
        <v/>
      </c>
      <c r="E347" s="286" t="str">
        <f>IF('Frais de salaires'!E346="","",'Frais de salaires'!E346)</f>
        <v/>
      </c>
      <c r="F347" s="286" t="str">
        <f>IF('Frais de salaires'!F346="","",'Frais de salaires'!F346)</f>
        <v/>
      </c>
      <c r="G347" s="287" t="str">
        <f>IF('Frais de salaires'!G346="","",'Frais de salaires'!G346)</f>
        <v/>
      </c>
      <c r="H347" s="287" t="str">
        <f>IF('Frais de salaires'!H346="","",'Frais de salaires'!H346)</f>
        <v/>
      </c>
      <c r="I347" s="286" t="str">
        <f>IF('Frais de salaires'!I346="","",'Frais de salaires'!I346)</f>
        <v/>
      </c>
      <c r="J347" s="63"/>
      <c r="K347" s="38"/>
      <c r="L347" s="38"/>
      <c r="M347" s="58" t="str">
        <f t="shared" si="26"/>
        <v/>
      </c>
      <c r="N347" s="203" t="str">
        <f t="shared" si="27"/>
        <v/>
      </c>
      <c r="O347" s="205" t="str">
        <f t="shared" si="28"/>
        <v/>
      </c>
      <c r="P347" s="288" t="str">
        <f t="shared" si="29"/>
        <v/>
      </c>
      <c r="Q347" s="225" t="str">
        <f t="shared" si="30"/>
        <v/>
      </c>
      <c r="R347" s="289"/>
      <c r="S347" s="66"/>
    </row>
    <row r="348" spans="1:19" ht="20.100000000000001" customHeight="1" x14ac:dyDescent="0.25">
      <c r="A348" s="191">
        <v>342</v>
      </c>
      <c r="B348" s="286" t="str">
        <f>IF('Frais de salaires'!B347="","",'Frais de salaires'!B347)</f>
        <v/>
      </c>
      <c r="C348" s="286" t="str">
        <f>IF('Frais de salaires'!C347="","",'Frais de salaires'!C347)</f>
        <v/>
      </c>
      <c r="D348" s="286" t="str">
        <f>IF('Frais de salaires'!D347="","",'Frais de salaires'!D347)</f>
        <v/>
      </c>
      <c r="E348" s="286" t="str">
        <f>IF('Frais de salaires'!E347="","",'Frais de salaires'!E347)</f>
        <v/>
      </c>
      <c r="F348" s="286" t="str">
        <f>IF('Frais de salaires'!F347="","",'Frais de salaires'!F347)</f>
        <v/>
      </c>
      <c r="G348" s="287" t="str">
        <f>IF('Frais de salaires'!G347="","",'Frais de salaires'!G347)</f>
        <v/>
      </c>
      <c r="H348" s="287" t="str">
        <f>IF('Frais de salaires'!H347="","",'Frais de salaires'!H347)</f>
        <v/>
      </c>
      <c r="I348" s="286" t="str">
        <f>IF('Frais de salaires'!I347="","",'Frais de salaires'!I347)</f>
        <v/>
      </c>
      <c r="J348" s="63"/>
      <c r="K348" s="38"/>
      <c r="L348" s="38"/>
      <c r="M348" s="58" t="str">
        <f t="shared" si="26"/>
        <v/>
      </c>
      <c r="N348" s="203" t="str">
        <f t="shared" si="27"/>
        <v/>
      </c>
      <c r="O348" s="205" t="str">
        <f t="shared" si="28"/>
        <v/>
      </c>
      <c r="P348" s="288" t="str">
        <f t="shared" si="29"/>
        <v/>
      </c>
      <c r="Q348" s="225" t="str">
        <f t="shared" si="30"/>
        <v/>
      </c>
      <c r="R348" s="289"/>
      <c r="S348" s="66"/>
    </row>
    <row r="349" spans="1:19" ht="20.100000000000001" customHeight="1" x14ac:dyDescent="0.25">
      <c r="A349" s="191">
        <v>343</v>
      </c>
      <c r="B349" s="286" t="str">
        <f>IF('Frais de salaires'!B348="","",'Frais de salaires'!B348)</f>
        <v/>
      </c>
      <c r="C349" s="286" t="str">
        <f>IF('Frais de salaires'!C348="","",'Frais de salaires'!C348)</f>
        <v/>
      </c>
      <c r="D349" s="286" t="str">
        <f>IF('Frais de salaires'!D348="","",'Frais de salaires'!D348)</f>
        <v/>
      </c>
      <c r="E349" s="286" t="str">
        <f>IF('Frais de salaires'!E348="","",'Frais de salaires'!E348)</f>
        <v/>
      </c>
      <c r="F349" s="286" t="str">
        <f>IF('Frais de salaires'!F348="","",'Frais de salaires'!F348)</f>
        <v/>
      </c>
      <c r="G349" s="287" t="str">
        <f>IF('Frais de salaires'!G348="","",'Frais de salaires'!G348)</f>
        <v/>
      </c>
      <c r="H349" s="287" t="str">
        <f>IF('Frais de salaires'!H348="","",'Frais de salaires'!H348)</f>
        <v/>
      </c>
      <c r="I349" s="286" t="str">
        <f>IF('Frais de salaires'!I348="","",'Frais de salaires'!I348)</f>
        <v/>
      </c>
      <c r="J349" s="63"/>
      <c r="K349" s="38"/>
      <c r="L349" s="38"/>
      <c r="M349" s="58" t="str">
        <f t="shared" si="26"/>
        <v/>
      </c>
      <c r="N349" s="203" t="str">
        <f t="shared" si="27"/>
        <v/>
      </c>
      <c r="O349" s="205" t="str">
        <f t="shared" si="28"/>
        <v/>
      </c>
      <c r="P349" s="288" t="str">
        <f t="shared" si="29"/>
        <v/>
      </c>
      <c r="Q349" s="225" t="str">
        <f t="shared" si="30"/>
        <v/>
      </c>
      <c r="R349" s="289"/>
      <c r="S349" s="66"/>
    </row>
    <row r="350" spans="1:19" ht="20.100000000000001" customHeight="1" x14ac:dyDescent="0.25">
      <c r="A350" s="191">
        <v>344</v>
      </c>
      <c r="B350" s="286" t="str">
        <f>IF('Frais de salaires'!B349="","",'Frais de salaires'!B349)</f>
        <v/>
      </c>
      <c r="C350" s="286" t="str">
        <f>IF('Frais de salaires'!C349="","",'Frais de salaires'!C349)</f>
        <v/>
      </c>
      <c r="D350" s="286" t="str">
        <f>IF('Frais de salaires'!D349="","",'Frais de salaires'!D349)</f>
        <v/>
      </c>
      <c r="E350" s="286" t="str">
        <f>IF('Frais de salaires'!E349="","",'Frais de salaires'!E349)</f>
        <v/>
      </c>
      <c r="F350" s="286" t="str">
        <f>IF('Frais de salaires'!F349="","",'Frais de salaires'!F349)</f>
        <v/>
      </c>
      <c r="G350" s="287" t="str">
        <f>IF('Frais de salaires'!G349="","",'Frais de salaires'!G349)</f>
        <v/>
      </c>
      <c r="H350" s="287" t="str">
        <f>IF('Frais de salaires'!H349="","",'Frais de salaires'!H349)</f>
        <v/>
      </c>
      <c r="I350" s="286" t="str">
        <f>IF('Frais de salaires'!I349="","",'Frais de salaires'!I349)</f>
        <v/>
      </c>
      <c r="J350" s="63"/>
      <c r="K350" s="38"/>
      <c r="L350" s="38"/>
      <c r="M350" s="58" t="str">
        <f t="shared" si="26"/>
        <v/>
      </c>
      <c r="N350" s="203" t="str">
        <f t="shared" si="27"/>
        <v/>
      </c>
      <c r="O350" s="205" t="str">
        <f t="shared" si="28"/>
        <v/>
      </c>
      <c r="P350" s="288" t="str">
        <f t="shared" si="29"/>
        <v/>
      </c>
      <c r="Q350" s="225" t="str">
        <f t="shared" si="30"/>
        <v/>
      </c>
      <c r="R350" s="289"/>
      <c r="S350" s="66"/>
    </row>
    <row r="351" spans="1:19" ht="20.100000000000001" customHeight="1" x14ac:dyDescent="0.25">
      <c r="A351" s="191">
        <v>345</v>
      </c>
      <c r="B351" s="286" t="str">
        <f>IF('Frais de salaires'!B350="","",'Frais de salaires'!B350)</f>
        <v/>
      </c>
      <c r="C351" s="286" t="str">
        <f>IF('Frais de salaires'!C350="","",'Frais de salaires'!C350)</f>
        <v/>
      </c>
      <c r="D351" s="286" t="str">
        <f>IF('Frais de salaires'!D350="","",'Frais de salaires'!D350)</f>
        <v/>
      </c>
      <c r="E351" s="286" t="str">
        <f>IF('Frais de salaires'!E350="","",'Frais de salaires'!E350)</f>
        <v/>
      </c>
      <c r="F351" s="286" t="str">
        <f>IF('Frais de salaires'!F350="","",'Frais de salaires'!F350)</f>
        <v/>
      </c>
      <c r="G351" s="287" t="str">
        <f>IF('Frais de salaires'!G350="","",'Frais de salaires'!G350)</f>
        <v/>
      </c>
      <c r="H351" s="287" t="str">
        <f>IF('Frais de salaires'!H350="","",'Frais de salaires'!H350)</f>
        <v/>
      </c>
      <c r="I351" s="286" t="str">
        <f>IF('Frais de salaires'!I350="","",'Frais de salaires'!I350)</f>
        <v/>
      </c>
      <c r="J351" s="63"/>
      <c r="K351" s="38"/>
      <c r="L351" s="38"/>
      <c r="M351" s="58" t="str">
        <f t="shared" si="26"/>
        <v/>
      </c>
      <c r="N351" s="203" t="str">
        <f t="shared" si="27"/>
        <v/>
      </c>
      <c r="O351" s="205" t="str">
        <f t="shared" si="28"/>
        <v/>
      </c>
      <c r="P351" s="288" t="str">
        <f t="shared" si="29"/>
        <v/>
      </c>
      <c r="Q351" s="225" t="str">
        <f t="shared" si="30"/>
        <v/>
      </c>
      <c r="R351" s="289"/>
      <c r="S351" s="66"/>
    </row>
    <row r="352" spans="1:19" ht="20.100000000000001" customHeight="1" x14ac:dyDescent="0.25">
      <c r="A352" s="191">
        <v>346</v>
      </c>
      <c r="B352" s="286" t="str">
        <f>IF('Frais de salaires'!B351="","",'Frais de salaires'!B351)</f>
        <v/>
      </c>
      <c r="C352" s="286" t="str">
        <f>IF('Frais de salaires'!C351="","",'Frais de salaires'!C351)</f>
        <v/>
      </c>
      <c r="D352" s="286" t="str">
        <f>IF('Frais de salaires'!D351="","",'Frais de salaires'!D351)</f>
        <v/>
      </c>
      <c r="E352" s="286" t="str">
        <f>IF('Frais de salaires'!E351="","",'Frais de salaires'!E351)</f>
        <v/>
      </c>
      <c r="F352" s="286" t="str">
        <f>IF('Frais de salaires'!F351="","",'Frais de salaires'!F351)</f>
        <v/>
      </c>
      <c r="G352" s="287" t="str">
        <f>IF('Frais de salaires'!G351="","",'Frais de salaires'!G351)</f>
        <v/>
      </c>
      <c r="H352" s="287" t="str">
        <f>IF('Frais de salaires'!H351="","",'Frais de salaires'!H351)</f>
        <v/>
      </c>
      <c r="I352" s="286" t="str">
        <f>IF('Frais de salaires'!I351="","",'Frais de salaires'!I351)</f>
        <v/>
      </c>
      <c r="J352" s="63"/>
      <c r="K352" s="38"/>
      <c r="L352" s="38"/>
      <c r="M352" s="58" t="str">
        <f t="shared" si="26"/>
        <v/>
      </c>
      <c r="N352" s="203" t="str">
        <f t="shared" si="27"/>
        <v/>
      </c>
      <c r="O352" s="205" t="str">
        <f t="shared" si="28"/>
        <v/>
      </c>
      <c r="P352" s="288" t="str">
        <f t="shared" si="29"/>
        <v/>
      </c>
      <c r="Q352" s="225" t="str">
        <f t="shared" si="30"/>
        <v/>
      </c>
      <c r="R352" s="289"/>
      <c r="S352" s="66"/>
    </row>
    <row r="353" spans="1:19" ht="20.100000000000001" customHeight="1" x14ac:dyDescent="0.25">
      <c r="A353" s="191">
        <v>347</v>
      </c>
      <c r="B353" s="286" t="str">
        <f>IF('Frais de salaires'!B352="","",'Frais de salaires'!B352)</f>
        <v/>
      </c>
      <c r="C353" s="286" t="str">
        <f>IF('Frais de salaires'!C352="","",'Frais de salaires'!C352)</f>
        <v/>
      </c>
      <c r="D353" s="286" t="str">
        <f>IF('Frais de salaires'!D352="","",'Frais de salaires'!D352)</f>
        <v/>
      </c>
      <c r="E353" s="286" t="str">
        <f>IF('Frais de salaires'!E352="","",'Frais de salaires'!E352)</f>
        <v/>
      </c>
      <c r="F353" s="286" t="str">
        <f>IF('Frais de salaires'!F352="","",'Frais de salaires'!F352)</f>
        <v/>
      </c>
      <c r="G353" s="287" t="str">
        <f>IF('Frais de salaires'!G352="","",'Frais de salaires'!G352)</f>
        <v/>
      </c>
      <c r="H353" s="287" t="str">
        <f>IF('Frais de salaires'!H352="","",'Frais de salaires'!H352)</f>
        <v/>
      </c>
      <c r="I353" s="286" t="str">
        <f>IF('Frais de salaires'!I352="","",'Frais de salaires'!I352)</f>
        <v/>
      </c>
      <c r="J353" s="63"/>
      <c r="K353" s="38"/>
      <c r="L353" s="38"/>
      <c r="M353" s="58" t="str">
        <f t="shared" si="26"/>
        <v/>
      </c>
      <c r="N353" s="203" t="str">
        <f t="shared" si="27"/>
        <v/>
      </c>
      <c r="O353" s="205" t="str">
        <f t="shared" si="28"/>
        <v/>
      </c>
      <c r="P353" s="288" t="str">
        <f t="shared" si="29"/>
        <v/>
      </c>
      <c r="Q353" s="225" t="str">
        <f t="shared" si="30"/>
        <v/>
      </c>
      <c r="R353" s="289"/>
      <c r="S353" s="66"/>
    </row>
    <row r="354" spans="1:19" ht="20.100000000000001" customHeight="1" x14ac:dyDescent="0.25">
      <c r="A354" s="191">
        <v>348</v>
      </c>
      <c r="B354" s="286" t="str">
        <f>IF('Frais de salaires'!B353="","",'Frais de salaires'!B353)</f>
        <v/>
      </c>
      <c r="C354" s="286" t="str">
        <f>IF('Frais de salaires'!C353="","",'Frais de salaires'!C353)</f>
        <v/>
      </c>
      <c r="D354" s="286" t="str">
        <f>IF('Frais de salaires'!D353="","",'Frais de salaires'!D353)</f>
        <v/>
      </c>
      <c r="E354" s="286" t="str">
        <f>IF('Frais de salaires'!E353="","",'Frais de salaires'!E353)</f>
        <v/>
      </c>
      <c r="F354" s="286" t="str">
        <f>IF('Frais de salaires'!F353="","",'Frais de salaires'!F353)</f>
        <v/>
      </c>
      <c r="G354" s="287" t="str">
        <f>IF('Frais de salaires'!G353="","",'Frais de salaires'!G353)</f>
        <v/>
      </c>
      <c r="H354" s="287" t="str">
        <f>IF('Frais de salaires'!H353="","",'Frais de salaires'!H353)</f>
        <v/>
      </c>
      <c r="I354" s="286" t="str">
        <f>IF('Frais de salaires'!I353="","",'Frais de salaires'!I353)</f>
        <v/>
      </c>
      <c r="J354" s="63"/>
      <c r="K354" s="38"/>
      <c r="L354" s="38"/>
      <c r="M354" s="58" t="str">
        <f t="shared" si="26"/>
        <v/>
      </c>
      <c r="N354" s="203" t="str">
        <f t="shared" si="27"/>
        <v/>
      </c>
      <c r="O354" s="205" t="str">
        <f t="shared" si="28"/>
        <v/>
      </c>
      <c r="P354" s="288" t="str">
        <f t="shared" si="29"/>
        <v/>
      </c>
      <c r="Q354" s="225" t="str">
        <f t="shared" si="30"/>
        <v/>
      </c>
      <c r="R354" s="289"/>
      <c r="S354" s="66"/>
    </row>
    <row r="355" spans="1:19" ht="20.100000000000001" customHeight="1" x14ac:dyDescent="0.25">
      <c r="A355" s="191">
        <v>349</v>
      </c>
      <c r="B355" s="286" t="str">
        <f>IF('Frais de salaires'!B354="","",'Frais de salaires'!B354)</f>
        <v/>
      </c>
      <c r="C355" s="286" t="str">
        <f>IF('Frais de salaires'!C354="","",'Frais de salaires'!C354)</f>
        <v/>
      </c>
      <c r="D355" s="286" t="str">
        <f>IF('Frais de salaires'!D354="","",'Frais de salaires'!D354)</f>
        <v/>
      </c>
      <c r="E355" s="286" t="str">
        <f>IF('Frais de salaires'!E354="","",'Frais de salaires'!E354)</f>
        <v/>
      </c>
      <c r="F355" s="286" t="str">
        <f>IF('Frais de salaires'!F354="","",'Frais de salaires'!F354)</f>
        <v/>
      </c>
      <c r="G355" s="287" t="str">
        <f>IF('Frais de salaires'!G354="","",'Frais de salaires'!G354)</f>
        <v/>
      </c>
      <c r="H355" s="287" t="str">
        <f>IF('Frais de salaires'!H354="","",'Frais de salaires'!H354)</f>
        <v/>
      </c>
      <c r="I355" s="286" t="str">
        <f>IF('Frais de salaires'!I354="","",'Frais de salaires'!I354)</f>
        <v/>
      </c>
      <c r="J355" s="63"/>
      <c r="K355" s="38"/>
      <c r="L355" s="38"/>
      <c r="M355" s="58" t="str">
        <f t="shared" si="26"/>
        <v/>
      </c>
      <c r="N355" s="203" t="str">
        <f t="shared" si="27"/>
        <v/>
      </c>
      <c r="O355" s="205" t="str">
        <f t="shared" si="28"/>
        <v/>
      </c>
      <c r="P355" s="288" t="str">
        <f t="shared" si="29"/>
        <v/>
      </c>
      <c r="Q355" s="225" t="str">
        <f t="shared" si="30"/>
        <v/>
      </c>
      <c r="R355" s="289"/>
      <c r="S355" s="66"/>
    </row>
    <row r="356" spans="1:19" ht="20.100000000000001" customHeight="1" x14ac:dyDescent="0.25">
      <c r="A356" s="191">
        <v>350</v>
      </c>
      <c r="B356" s="286" t="str">
        <f>IF('Frais de salaires'!B355="","",'Frais de salaires'!B355)</f>
        <v/>
      </c>
      <c r="C356" s="286" t="str">
        <f>IF('Frais de salaires'!C355="","",'Frais de salaires'!C355)</f>
        <v/>
      </c>
      <c r="D356" s="286" t="str">
        <f>IF('Frais de salaires'!D355="","",'Frais de salaires'!D355)</f>
        <v/>
      </c>
      <c r="E356" s="286" t="str">
        <f>IF('Frais de salaires'!E355="","",'Frais de salaires'!E355)</f>
        <v/>
      </c>
      <c r="F356" s="286" t="str">
        <f>IF('Frais de salaires'!F355="","",'Frais de salaires'!F355)</f>
        <v/>
      </c>
      <c r="G356" s="287" t="str">
        <f>IF('Frais de salaires'!G355="","",'Frais de salaires'!G355)</f>
        <v/>
      </c>
      <c r="H356" s="287" t="str">
        <f>IF('Frais de salaires'!H355="","",'Frais de salaires'!H355)</f>
        <v/>
      </c>
      <c r="I356" s="286" t="str">
        <f>IF('Frais de salaires'!I355="","",'Frais de salaires'!I355)</f>
        <v/>
      </c>
      <c r="J356" s="63"/>
      <c r="K356" s="38"/>
      <c r="L356" s="38"/>
      <c r="M356" s="58" t="str">
        <f t="shared" si="26"/>
        <v/>
      </c>
      <c r="N356" s="203" t="str">
        <f t="shared" si="27"/>
        <v/>
      </c>
      <c r="O356" s="205" t="str">
        <f t="shared" si="28"/>
        <v/>
      </c>
      <c r="P356" s="288" t="str">
        <f t="shared" si="29"/>
        <v/>
      </c>
      <c r="Q356" s="225" t="str">
        <f t="shared" si="30"/>
        <v/>
      </c>
      <c r="R356" s="289"/>
      <c r="S356" s="66"/>
    </row>
    <row r="357" spans="1:19" ht="20.100000000000001" customHeight="1" x14ac:dyDescent="0.25">
      <c r="A357" s="191">
        <v>351</v>
      </c>
      <c r="B357" s="286" t="str">
        <f>IF('Frais de salaires'!B356="","",'Frais de salaires'!B356)</f>
        <v/>
      </c>
      <c r="C357" s="286" t="str">
        <f>IF('Frais de salaires'!C356="","",'Frais de salaires'!C356)</f>
        <v/>
      </c>
      <c r="D357" s="286" t="str">
        <f>IF('Frais de salaires'!D356="","",'Frais de salaires'!D356)</f>
        <v/>
      </c>
      <c r="E357" s="286" t="str">
        <f>IF('Frais de salaires'!E356="","",'Frais de salaires'!E356)</f>
        <v/>
      </c>
      <c r="F357" s="286" t="str">
        <f>IF('Frais de salaires'!F356="","",'Frais de salaires'!F356)</f>
        <v/>
      </c>
      <c r="G357" s="287" t="str">
        <f>IF('Frais de salaires'!G356="","",'Frais de salaires'!G356)</f>
        <v/>
      </c>
      <c r="H357" s="287" t="str">
        <f>IF('Frais de salaires'!H356="","",'Frais de salaires'!H356)</f>
        <v/>
      </c>
      <c r="I357" s="286" t="str">
        <f>IF('Frais de salaires'!I356="","",'Frais de salaires'!I356)</f>
        <v/>
      </c>
      <c r="J357" s="63"/>
      <c r="K357" s="38"/>
      <c r="L357" s="38"/>
      <c r="M357" s="58" t="str">
        <f t="shared" si="26"/>
        <v/>
      </c>
      <c r="N357" s="203" t="str">
        <f t="shared" si="27"/>
        <v/>
      </c>
      <c r="O357" s="205" t="str">
        <f t="shared" si="28"/>
        <v/>
      </c>
      <c r="P357" s="288" t="str">
        <f t="shared" si="29"/>
        <v/>
      </c>
      <c r="Q357" s="225" t="str">
        <f t="shared" si="30"/>
        <v/>
      </c>
      <c r="R357" s="289"/>
      <c r="S357" s="66"/>
    </row>
    <row r="358" spans="1:19" ht="20.100000000000001" customHeight="1" x14ac:dyDescent="0.25">
      <c r="A358" s="191">
        <v>352</v>
      </c>
      <c r="B358" s="286" t="str">
        <f>IF('Frais de salaires'!B357="","",'Frais de salaires'!B357)</f>
        <v/>
      </c>
      <c r="C358" s="286" t="str">
        <f>IF('Frais de salaires'!C357="","",'Frais de salaires'!C357)</f>
        <v/>
      </c>
      <c r="D358" s="286" t="str">
        <f>IF('Frais de salaires'!D357="","",'Frais de salaires'!D357)</f>
        <v/>
      </c>
      <c r="E358" s="286" t="str">
        <f>IF('Frais de salaires'!E357="","",'Frais de salaires'!E357)</f>
        <v/>
      </c>
      <c r="F358" s="286" t="str">
        <f>IF('Frais de salaires'!F357="","",'Frais de salaires'!F357)</f>
        <v/>
      </c>
      <c r="G358" s="287" t="str">
        <f>IF('Frais de salaires'!G357="","",'Frais de salaires'!G357)</f>
        <v/>
      </c>
      <c r="H358" s="287" t="str">
        <f>IF('Frais de salaires'!H357="","",'Frais de salaires'!H357)</f>
        <v/>
      </c>
      <c r="I358" s="286" t="str">
        <f>IF('Frais de salaires'!I357="","",'Frais de salaires'!I357)</f>
        <v/>
      </c>
      <c r="J358" s="63"/>
      <c r="K358" s="38"/>
      <c r="L358" s="38"/>
      <c r="M358" s="58" t="str">
        <f t="shared" si="26"/>
        <v/>
      </c>
      <c r="N358" s="203" t="str">
        <f t="shared" si="27"/>
        <v/>
      </c>
      <c r="O358" s="205" t="str">
        <f t="shared" si="28"/>
        <v/>
      </c>
      <c r="P358" s="288" t="str">
        <f t="shared" si="29"/>
        <v/>
      </c>
      <c r="Q358" s="225" t="str">
        <f t="shared" si="30"/>
        <v/>
      </c>
      <c r="R358" s="289"/>
      <c r="S358" s="66"/>
    </row>
    <row r="359" spans="1:19" ht="20.100000000000001" customHeight="1" x14ac:dyDescent="0.25">
      <c r="A359" s="191">
        <v>353</v>
      </c>
      <c r="B359" s="286" t="str">
        <f>IF('Frais de salaires'!B358="","",'Frais de salaires'!B358)</f>
        <v/>
      </c>
      <c r="C359" s="286" t="str">
        <f>IF('Frais de salaires'!C358="","",'Frais de salaires'!C358)</f>
        <v/>
      </c>
      <c r="D359" s="286" t="str">
        <f>IF('Frais de salaires'!D358="","",'Frais de salaires'!D358)</f>
        <v/>
      </c>
      <c r="E359" s="286" t="str">
        <f>IF('Frais de salaires'!E358="","",'Frais de salaires'!E358)</f>
        <v/>
      </c>
      <c r="F359" s="286" t="str">
        <f>IF('Frais de salaires'!F358="","",'Frais de salaires'!F358)</f>
        <v/>
      </c>
      <c r="G359" s="287" t="str">
        <f>IF('Frais de salaires'!G358="","",'Frais de salaires'!G358)</f>
        <v/>
      </c>
      <c r="H359" s="287" t="str">
        <f>IF('Frais de salaires'!H358="","",'Frais de salaires'!H358)</f>
        <v/>
      </c>
      <c r="I359" s="286" t="str">
        <f>IF('Frais de salaires'!I358="","",'Frais de salaires'!I358)</f>
        <v/>
      </c>
      <c r="J359" s="63"/>
      <c r="K359" s="38"/>
      <c r="L359" s="38"/>
      <c r="M359" s="58" t="str">
        <f t="shared" si="26"/>
        <v/>
      </c>
      <c r="N359" s="203" t="str">
        <f t="shared" si="27"/>
        <v/>
      </c>
      <c r="O359" s="205" t="str">
        <f t="shared" si="28"/>
        <v/>
      </c>
      <c r="P359" s="288" t="str">
        <f t="shared" si="29"/>
        <v/>
      </c>
      <c r="Q359" s="225" t="str">
        <f t="shared" si="30"/>
        <v/>
      </c>
      <c r="R359" s="289"/>
      <c r="S359" s="66"/>
    </row>
    <row r="360" spans="1:19" ht="20.100000000000001" customHeight="1" x14ac:dyDescent="0.25">
      <c r="A360" s="191">
        <v>354</v>
      </c>
      <c r="B360" s="286" t="str">
        <f>IF('Frais de salaires'!B359="","",'Frais de salaires'!B359)</f>
        <v/>
      </c>
      <c r="C360" s="286" t="str">
        <f>IF('Frais de salaires'!C359="","",'Frais de salaires'!C359)</f>
        <v/>
      </c>
      <c r="D360" s="286" t="str">
        <f>IF('Frais de salaires'!D359="","",'Frais de salaires'!D359)</f>
        <v/>
      </c>
      <c r="E360" s="286" t="str">
        <f>IF('Frais de salaires'!E359="","",'Frais de salaires'!E359)</f>
        <v/>
      </c>
      <c r="F360" s="286" t="str">
        <f>IF('Frais de salaires'!F359="","",'Frais de salaires'!F359)</f>
        <v/>
      </c>
      <c r="G360" s="287" t="str">
        <f>IF('Frais de salaires'!G359="","",'Frais de salaires'!G359)</f>
        <v/>
      </c>
      <c r="H360" s="287" t="str">
        <f>IF('Frais de salaires'!H359="","",'Frais de salaires'!H359)</f>
        <v/>
      </c>
      <c r="I360" s="286" t="str">
        <f>IF('Frais de salaires'!I359="","",'Frais de salaires'!I359)</f>
        <v/>
      </c>
      <c r="J360" s="63"/>
      <c r="K360" s="38"/>
      <c r="L360" s="38"/>
      <c r="M360" s="58" t="str">
        <f t="shared" si="26"/>
        <v/>
      </c>
      <c r="N360" s="203" t="str">
        <f t="shared" si="27"/>
        <v/>
      </c>
      <c r="O360" s="205" t="str">
        <f t="shared" si="28"/>
        <v/>
      </c>
      <c r="P360" s="288" t="str">
        <f t="shared" si="29"/>
        <v/>
      </c>
      <c r="Q360" s="225" t="str">
        <f t="shared" si="30"/>
        <v/>
      </c>
      <c r="R360" s="289"/>
      <c r="S360" s="66"/>
    </row>
    <row r="361" spans="1:19" ht="20.100000000000001" customHeight="1" x14ac:dyDescent="0.25">
      <c r="A361" s="191">
        <v>355</v>
      </c>
      <c r="B361" s="286" t="str">
        <f>IF('Frais de salaires'!B360="","",'Frais de salaires'!B360)</f>
        <v/>
      </c>
      <c r="C361" s="286" t="str">
        <f>IF('Frais de salaires'!C360="","",'Frais de salaires'!C360)</f>
        <v/>
      </c>
      <c r="D361" s="286" t="str">
        <f>IF('Frais de salaires'!D360="","",'Frais de salaires'!D360)</f>
        <v/>
      </c>
      <c r="E361" s="286" t="str">
        <f>IF('Frais de salaires'!E360="","",'Frais de salaires'!E360)</f>
        <v/>
      </c>
      <c r="F361" s="286" t="str">
        <f>IF('Frais de salaires'!F360="","",'Frais de salaires'!F360)</f>
        <v/>
      </c>
      <c r="G361" s="287" t="str">
        <f>IF('Frais de salaires'!G360="","",'Frais de salaires'!G360)</f>
        <v/>
      </c>
      <c r="H361" s="287" t="str">
        <f>IF('Frais de salaires'!H360="","",'Frais de salaires'!H360)</f>
        <v/>
      </c>
      <c r="I361" s="286" t="str">
        <f>IF('Frais de salaires'!I360="","",'Frais de salaires'!I360)</f>
        <v/>
      </c>
      <c r="J361" s="63"/>
      <c r="K361" s="38"/>
      <c r="L361" s="38"/>
      <c r="M361" s="58" t="str">
        <f t="shared" si="26"/>
        <v/>
      </c>
      <c r="N361" s="203" t="str">
        <f t="shared" si="27"/>
        <v/>
      </c>
      <c r="O361" s="205" t="str">
        <f t="shared" si="28"/>
        <v/>
      </c>
      <c r="P361" s="288" t="str">
        <f t="shared" si="29"/>
        <v/>
      </c>
      <c r="Q361" s="225" t="str">
        <f t="shared" si="30"/>
        <v/>
      </c>
      <c r="R361" s="289"/>
      <c r="S361" s="66"/>
    </row>
    <row r="362" spans="1:19" ht="20.100000000000001" customHeight="1" x14ac:dyDescent="0.25">
      <c r="A362" s="191">
        <v>356</v>
      </c>
      <c r="B362" s="286" t="str">
        <f>IF('Frais de salaires'!B361="","",'Frais de salaires'!B361)</f>
        <v/>
      </c>
      <c r="C362" s="286" t="str">
        <f>IF('Frais de salaires'!C361="","",'Frais de salaires'!C361)</f>
        <v/>
      </c>
      <c r="D362" s="286" t="str">
        <f>IF('Frais de salaires'!D361="","",'Frais de salaires'!D361)</f>
        <v/>
      </c>
      <c r="E362" s="286" t="str">
        <f>IF('Frais de salaires'!E361="","",'Frais de salaires'!E361)</f>
        <v/>
      </c>
      <c r="F362" s="286" t="str">
        <f>IF('Frais de salaires'!F361="","",'Frais de salaires'!F361)</f>
        <v/>
      </c>
      <c r="G362" s="287" t="str">
        <f>IF('Frais de salaires'!G361="","",'Frais de salaires'!G361)</f>
        <v/>
      </c>
      <c r="H362" s="287" t="str">
        <f>IF('Frais de salaires'!H361="","",'Frais de salaires'!H361)</f>
        <v/>
      </c>
      <c r="I362" s="286" t="str">
        <f>IF('Frais de salaires'!I361="","",'Frais de salaires'!I361)</f>
        <v/>
      </c>
      <c r="J362" s="63"/>
      <c r="K362" s="38"/>
      <c r="L362" s="38"/>
      <c r="M362" s="58" t="str">
        <f t="shared" si="26"/>
        <v/>
      </c>
      <c r="N362" s="203" t="str">
        <f t="shared" si="27"/>
        <v/>
      </c>
      <c r="O362" s="205" t="str">
        <f t="shared" si="28"/>
        <v/>
      </c>
      <c r="P362" s="288" t="str">
        <f t="shared" si="29"/>
        <v/>
      </c>
      <c r="Q362" s="225" t="str">
        <f t="shared" si="30"/>
        <v/>
      </c>
      <c r="R362" s="289"/>
      <c r="S362" s="66"/>
    </row>
    <row r="363" spans="1:19" ht="20.100000000000001" customHeight="1" x14ac:dyDescent="0.25">
      <c r="A363" s="191">
        <v>357</v>
      </c>
      <c r="B363" s="286" t="str">
        <f>IF('Frais de salaires'!B362="","",'Frais de salaires'!B362)</f>
        <v/>
      </c>
      <c r="C363" s="286" t="str">
        <f>IF('Frais de salaires'!C362="","",'Frais de salaires'!C362)</f>
        <v/>
      </c>
      <c r="D363" s="286" t="str">
        <f>IF('Frais de salaires'!D362="","",'Frais de salaires'!D362)</f>
        <v/>
      </c>
      <c r="E363" s="286" t="str">
        <f>IF('Frais de salaires'!E362="","",'Frais de salaires'!E362)</f>
        <v/>
      </c>
      <c r="F363" s="286" t="str">
        <f>IF('Frais de salaires'!F362="","",'Frais de salaires'!F362)</f>
        <v/>
      </c>
      <c r="G363" s="287" t="str">
        <f>IF('Frais de salaires'!G362="","",'Frais de salaires'!G362)</f>
        <v/>
      </c>
      <c r="H363" s="287" t="str">
        <f>IF('Frais de salaires'!H362="","",'Frais de salaires'!H362)</f>
        <v/>
      </c>
      <c r="I363" s="286" t="str">
        <f>IF('Frais de salaires'!I362="","",'Frais de salaires'!I362)</f>
        <v/>
      </c>
      <c r="J363" s="63"/>
      <c r="K363" s="38"/>
      <c r="L363" s="38"/>
      <c r="M363" s="58" t="str">
        <f t="shared" si="26"/>
        <v/>
      </c>
      <c r="N363" s="203" t="str">
        <f t="shared" si="27"/>
        <v/>
      </c>
      <c r="O363" s="205" t="str">
        <f t="shared" si="28"/>
        <v/>
      </c>
      <c r="P363" s="288" t="str">
        <f t="shared" si="29"/>
        <v/>
      </c>
      <c r="Q363" s="225" t="str">
        <f t="shared" si="30"/>
        <v/>
      </c>
      <c r="R363" s="289"/>
      <c r="S363" s="66"/>
    </row>
    <row r="364" spans="1:19" ht="20.100000000000001" customHeight="1" x14ac:dyDescent="0.25">
      <c r="A364" s="191">
        <v>358</v>
      </c>
      <c r="B364" s="286" t="str">
        <f>IF('Frais de salaires'!B363="","",'Frais de salaires'!B363)</f>
        <v/>
      </c>
      <c r="C364" s="286" t="str">
        <f>IF('Frais de salaires'!C363="","",'Frais de salaires'!C363)</f>
        <v/>
      </c>
      <c r="D364" s="286" t="str">
        <f>IF('Frais de salaires'!D363="","",'Frais de salaires'!D363)</f>
        <v/>
      </c>
      <c r="E364" s="286" t="str">
        <f>IF('Frais de salaires'!E363="","",'Frais de salaires'!E363)</f>
        <v/>
      </c>
      <c r="F364" s="286" t="str">
        <f>IF('Frais de salaires'!F363="","",'Frais de salaires'!F363)</f>
        <v/>
      </c>
      <c r="G364" s="287" t="str">
        <f>IF('Frais de salaires'!G363="","",'Frais de salaires'!G363)</f>
        <v/>
      </c>
      <c r="H364" s="287" t="str">
        <f>IF('Frais de salaires'!H363="","",'Frais de salaires'!H363)</f>
        <v/>
      </c>
      <c r="I364" s="286" t="str">
        <f>IF('Frais de salaires'!I363="","",'Frais de salaires'!I363)</f>
        <v/>
      </c>
      <c r="J364" s="63"/>
      <c r="K364" s="38"/>
      <c r="L364" s="38"/>
      <c r="M364" s="58" t="str">
        <f t="shared" si="26"/>
        <v/>
      </c>
      <c r="N364" s="203" t="str">
        <f t="shared" si="27"/>
        <v/>
      </c>
      <c r="O364" s="205" t="str">
        <f t="shared" si="28"/>
        <v/>
      </c>
      <c r="P364" s="288" t="str">
        <f t="shared" si="29"/>
        <v/>
      </c>
      <c r="Q364" s="225" t="str">
        <f t="shared" si="30"/>
        <v/>
      </c>
      <c r="R364" s="289"/>
      <c r="S364" s="66"/>
    </row>
    <row r="365" spans="1:19" ht="20.100000000000001" customHeight="1" x14ac:dyDescent="0.25">
      <c r="A365" s="191">
        <v>359</v>
      </c>
      <c r="B365" s="286" t="str">
        <f>IF('Frais de salaires'!B364="","",'Frais de salaires'!B364)</f>
        <v/>
      </c>
      <c r="C365" s="286" t="str">
        <f>IF('Frais de salaires'!C364="","",'Frais de salaires'!C364)</f>
        <v/>
      </c>
      <c r="D365" s="286" t="str">
        <f>IF('Frais de salaires'!D364="","",'Frais de salaires'!D364)</f>
        <v/>
      </c>
      <c r="E365" s="286" t="str">
        <f>IF('Frais de salaires'!E364="","",'Frais de salaires'!E364)</f>
        <v/>
      </c>
      <c r="F365" s="286" t="str">
        <f>IF('Frais de salaires'!F364="","",'Frais de salaires'!F364)</f>
        <v/>
      </c>
      <c r="G365" s="287" t="str">
        <f>IF('Frais de salaires'!G364="","",'Frais de salaires'!G364)</f>
        <v/>
      </c>
      <c r="H365" s="287" t="str">
        <f>IF('Frais de salaires'!H364="","",'Frais de salaires'!H364)</f>
        <v/>
      </c>
      <c r="I365" s="286" t="str">
        <f>IF('Frais de salaires'!I364="","",'Frais de salaires'!I364)</f>
        <v/>
      </c>
      <c r="J365" s="63"/>
      <c r="K365" s="38"/>
      <c r="L365" s="38"/>
      <c r="M365" s="58" t="str">
        <f t="shared" si="26"/>
        <v/>
      </c>
      <c r="N365" s="203" t="str">
        <f t="shared" si="27"/>
        <v/>
      </c>
      <c r="O365" s="205" t="str">
        <f t="shared" si="28"/>
        <v/>
      </c>
      <c r="P365" s="288" t="str">
        <f t="shared" si="29"/>
        <v/>
      </c>
      <c r="Q365" s="225" t="str">
        <f t="shared" si="30"/>
        <v/>
      </c>
      <c r="R365" s="289"/>
      <c r="S365" s="66"/>
    </row>
    <row r="366" spans="1:19" ht="20.100000000000001" customHeight="1" x14ac:dyDescent="0.25">
      <c r="A366" s="191">
        <v>360</v>
      </c>
      <c r="B366" s="286" t="str">
        <f>IF('Frais de salaires'!B365="","",'Frais de salaires'!B365)</f>
        <v/>
      </c>
      <c r="C366" s="286" t="str">
        <f>IF('Frais de salaires'!C365="","",'Frais de salaires'!C365)</f>
        <v/>
      </c>
      <c r="D366" s="286" t="str">
        <f>IF('Frais de salaires'!D365="","",'Frais de salaires'!D365)</f>
        <v/>
      </c>
      <c r="E366" s="286" t="str">
        <f>IF('Frais de salaires'!E365="","",'Frais de salaires'!E365)</f>
        <v/>
      </c>
      <c r="F366" s="286" t="str">
        <f>IF('Frais de salaires'!F365="","",'Frais de salaires'!F365)</f>
        <v/>
      </c>
      <c r="G366" s="287" t="str">
        <f>IF('Frais de salaires'!G365="","",'Frais de salaires'!G365)</f>
        <v/>
      </c>
      <c r="H366" s="287" t="str">
        <f>IF('Frais de salaires'!H365="","",'Frais de salaires'!H365)</f>
        <v/>
      </c>
      <c r="I366" s="286" t="str">
        <f>IF('Frais de salaires'!I365="","",'Frais de salaires'!I365)</f>
        <v/>
      </c>
      <c r="J366" s="63"/>
      <c r="K366" s="38"/>
      <c r="L366" s="38"/>
      <c r="M366" s="58" t="str">
        <f t="shared" si="26"/>
        <v/>
      </c>
      <c r="N366" s="203" t="str">
        <f t="shared" si="27"/>
        <v/>
      </c>
      <c r="O366" s="205" t="str">
        <f t="shared" si="28"/>
        <v/>
      </c>
      <c r="P366" s="288" t="str">
        <f t="shared" si="29"/>
        <v/>
      </c>
      <c r="Q366" s="225" t="str">
        <f t="shared" si="30"/>
        <v/>
      </c>
      <c r="R366" s="289"/>
      <c r="S366" s="66"/>
    </row>
    <row r="367" spans="1:19" ht="20.100000000000001" customHeight="1" x14ac:dyDescent="0.25">
      <c r="A367" s="191">
        <v>361</v>
      </c>
      <c r="B367" s="286" t="str">
        <f>IF('Frais de salaires'!B366="","",'Frais de salaires'!B366)</f>
        <v/>
      </c>
      <c r="C367" s="286" t="str">
        <f>IF('Frais de salaires'!C366="","",'Frais de salaires'!C366)</f>
        <v/>
      </c>
      <c r="D367" s="286" t="str">
        <f>IF('Frais de salaires'!D366="","",'Frais de salaires'!D366)</f>
        <v/>
      </c>
      <c r="E367" s="286" t="str">
        <f>IF('Frais de salaires'!E366="","",'Frais de salaires'!E366)</f>
        <v/>
      </c>
      <c r="F367" s="286" t="str">
        <f>IF('Frais de salaires'!F366="","",'Frais de salaires'!F366)</f>
        <v/>
      </c>
      <c r="G367" s="287" t="str">
        <f>IF('Frais de salaires'!G366="","",'Frais de salaires'!G366)</f>
        <v/>
      </c>
      <c r="H367" s="287" t="str">
        <f>IF('Frais de salaires'!H366="","",'Frais de salaires'!H366)</f>
        <v/>
      </c>
      <c r="I367" s="286" t="str">
        <f>IF('Frais de salaires'!I366="","",'Frais de salaires'!I366)</f>
        <v/>
      </c>
      <c r="J367" s="63"/>
      <c r="K367" s="38"/>
      <c r="L367" s="38"/>
      <c r="M367" s="58" t="str">
        <f t="shared" si="26"/>
        <v/>
      </c>
      <c r="N367" s="203" t="str">
        <f t="shared" si="27"/>
        <v/>
      </c>
      <c r="O367" s="205" t="str">
        <f t="shared" si="28"/>
        <v/>
      </c>
      <c r="P367" s="288" t="str">
        <f t="shared" si="29"/>
        <v/>
      </c>
      <c r="Q367" s="225" t="str">
        <f t="shared" si="30"/>
        <v/>
      </c>
      <c r="R367" s="289"/>
      <c r="S367" s="66"/>
    </row>
    <row r="368" spans="1:19" ht="20.100000000000001" customHeight="1" x14ac:dyDescent="0.25">
      <c r="A368" s="191">
        <v>362</v>
      </c>
      <c r="B368" s="286" t="str">
        <f>IF('Frais de salaires'!B367="","",'Frais de salaires'!B367)</f>
        <v/>
      </c>
      <c r="C368" s="286" t="str">
        <f>IF('Frais de salaires'!C367="","",'Frais de salaires'!C367)</f>
        <v/>
      </c>
      <c r="D368" s="286" t="str">
        <f>IF('Frais de salaires'!D367="","",'Frais de salaires'!D367)</f>
        <v/>
      </c>
      <c r="E368" s="286" t="str">
        <f>IF('Frais de salaires'!E367="","",'Frais de salaires'!E367)</f>
        <v/>
      </c>
      <c r="F368" s="286" t="str">
        <f>IF('Frais de salaires'!F367="","",'Frais de salaires'!F367)</f>
        <v/>
      </c>
      <c r="G368" s="287" t="str">
        <f>IF('Frais de salaires'!G367="","",'Frais de salaires'!G367)</f>
        <v/>
      </c>
      <c r="H368" s="287" t="str">
        <f>IF('Frais de salaires'!H367="","",'Frais de salaires'!H367)</f>
        <v/>
      </c>
      <c r="I368" s="286" t="str">
        <f>IF('Frais de salaires'!I367="","",'Frais de salaires'!I367)</f>
        <v/>
      </c>
      <c r="J368" s="63"/>
      <c r="K368" s="38"/>
      <c r="L368" s="38"/>
      <c r="M368" s="58" t="str">
        <f t="shared" si="26"/>
        <v/>
      </c>
      <c r="N368" s="203" t="str">
        <f t="shared" si="27"/>
        <v/>
      </c>
      <c r="O368" s="205" t="str">
        <f t="shared" si="28"/>
        <v/>
      </c>
      <c r="P368" s="288" t="str">
        <f t="shared" si="29"/>
        <v/>
      </c>
      <c r="Q368" s="225" t="str">
        <f t="shared" si="30"/>
        <v/>
      </c>
      <c r="R368" s="289"/>
      <c r="S368" s="66"/>
    </row>
    <row r="369" spans="1:19" ht="20.100000000000001" customHeight="1" x14ac:dyDescent="0.25">
      <c r="A369" s="191">
        <v>363</v>
      </c>
      <c r="B369" s="286" t="str">
        <f>IF('Frais de salaires'!B368="","",'Frais de salaires'!B368)</f>
        <v/>
      </c>
      <c r="C369" s="286" t="str">
        <f>IF('Frais de salaires'!C368="","",'Frais de salaires'!C368)</f>
        <v/>
      </c>
      <c r="D369" s="286" t="str">
        <f>IF('Frais de salaires'!D368="","",'Frais de salaires'!D368)</f>
        <v/>
      </c>
      <c r="E369" s="286" t="str">
        <f>IF('Frais de salaires'!E368="","",'Frais de salaires'!E368)</f>
        <v/>
      </c>
      <c r="F369" s="286" t="str">
        <f>IF('Frais de salaires'!F368="","",'Frais de salaires'!F368)</f>
        <v/>
      </c>
      <c r="G369" s="287" t="str">
        <f>IF('Frais de salaires'!G368="","",'Frais de salaires'!G368)</f>
        <v/>
      </c>
      <c r="H369" s="287" t="str">
        <f>IF('Frais de salaires'!H368="","",'Frais de salaires'!H368)</f>
        <v/>
      </c>
      <c r="I369" s="286" t="str">
        <f>IF('Frais de salaires'!I368="","",'Frais de salaires'!I368)</f>
        <v/>
      </c>
      <c r="J369" s="63"/>
      <c r="K369" s="38"/>
      <c r="L369" s="38"/>
      <c r="M369" s="58" t="str">
        <f t="shared" si="26"/>
        <v/>
      </c>
      <c r="N369" s="203" t="str">
        <f t="shared" si="27"/>
        <v/>
      </c>
      <c r="O369" s="205" t="str">
        <f t="shared" si="28"/>
        <v/>
      </c>
      <c r="P369" s="288" t="str">
        <f t="shared" si="29"/>
        <v/>
      </c>
      <c r="Q369" s="225" t="str">
        <f t="shared" si="30"/>
        <v/>
      </c>
      <c r="R369" s="289"/>
      <c r="S369" s="66"/>
    </row>
    <row r="370" spans="1:19" ht="20.100000000000001" customHeight="1" x14ac:dyDescent="0.25">
      <c r="A370" s="191">
        <v>364</v>
      </c>
      <c r="B370" s="286" t="str">
        <f>IF('Frais de salaires'!B369="","",'Frais de salaires'!B369)</f>
        <v/>
      </c>
      <c r="C370" s="286" t="str">
        <f>IF('Frais de salaires'!C369="","",'Frais de salaires'!C369)</f>
        <v/>
      </c>
      <c r="D370" s="286" t="str">
        <f>IF('Frais de salaires'!D369="","",'Frais de salaires'!D369)</f>
        <v/>
      </c>
      <c r="E370" s="286" t="str">
        <f>IF('Frais de salaires'!E369="","",'Frais de salaires'!E369)</f>
        <v/>
      </c>
      <c r="F370" s="286" t="str">
        <f>IF('Frais de salaires'!F369="","",'Frais de salaires'!F369)</f>
        <v/>
      </c>
      <c r="G370" s="287" t="str">
        <f>IF('Frais de salaires'!G369="","",'Frais de salaires'!G369)</f>
        <v/>
      </c>
      <c r="H370" s="287" t="str">
        <f>IF('Frais de salaires'!H369="","",'Frais de salaires'!H369)</f>
        <v/>
      </c>
      <c r="I370" s="286" t="str">
        <f>IF('Frais de salaires'!I369="","",'Frais de salaires'!I369)</f>
        <v/>
      </c>
      <c r="J370" s="63"/>
      <c r="K370" s="38"/>
      <c r="L370" s="38"/>
      <c r="M370" s="58" t="str">
        <f t="shared" si="26"/>
        <v/>
      </c>
      <c r="N370" s="203" t="str">
        <f t="shared" si="27"/>
        <v/>
      </c>
      <c r="O370" s="205" t="str">
        <f t="shared" si="28"/>
        <v/>
      </c>
      <c r="P370" s="288" t="str">
        <f t="shared" si="29"/>
        <v/>
      </c>
      <c r="Q370" s="225" t="str">
        <f t="shared" si="30"/>
        <v/>
      </c>
      <c r="R370" s="289"/>
      <c r="S370" s="66"/>
    </row>
    <row r="371" spans="1:19" ht="20.100000000000001" customHeight="1" x14ac:dyDescent="0.25">
      <c r="A371" s="191">
        <v>365</v>
      </c>
      <c r="B371" s="286" t="str">
        <f>IF('Frais de salaires'!B370="","",'Frais de salaires'!B370)</f>
        <v/>
      </c>
      <c r="C371" s="286" t="str">
        <f>IF('Frais de salaires'!C370="","",'Frais de salaires'!C370)</f>
        <v/>
      </c>
      <c r="D371" s="286" t="str">
        <f>IF('Frais de salaires'!D370="","",'Frais de salaires'!D370)</f>
        <v/>
      </c>
      <c r="E371" s="286" t="str">
        <f>IF('Frais de salaires'!E370="","",'Frais de salaires'!E370)</f>
        <v/>
      </c>
      <c r="F371" s="286" t="str">
        <f>IF('Frais de salaires'!F370="","",'Frais de salaires'!F370)</f>
        <v/>
      </c>
      <c r="G371" s="287" t="str">
        <f>IF('Frais de salaires'!G370="","",'Frais de salaires'!G370)</f>
        <v/>
      </c>
      <c r="H371" s="287" t="str">
        <f>IF('Frais de salaires'!H370="","",'Frais de salaires'!H370)</f>
        <v/>
      </c>
      <c r="I371" s="286" t="str">
        <f>IF('Frais de salaires'!I370="","",'Frais de salaires'!I370)</f>
        <v/>
      </c>
      <c r="J371" s="63"/>
      <c r="K371" s="38"/>
      <c r="L371" s="38"/>
      <c r="M371" s="58" t="str">
        <f t="shared" si="26"/>
        <v/>
      </c>
      <c r="N371" s="203" t="str">
        <f t="shared" si="27"/>
        <v/>
      </c>
      <c r="O371" s="205" t="str">
        <f t="shared" si="28"/>
        <v/>
      </c>
      <c r="P371" s="288" t="str">
        <f t="shared" si="29"/>
        <v/>
      </c>
      <c r="Q371" s="225" t="str">
        <f t="shared" si="30"/>
        <v/>
      </c>
      <c r="R371" s="289"/>
      <c r="S371" s="66"/>
    </row>
    <row r="372" spans="1:19" ht="20.100000000000001" customHeight="1" x14ac:dyDescent="0.25">
      <c r="A372" s="191">
        <v>366</v>
      </c>
      <c r="B372" s="286" t="str">
        <f>IF('Frais de salaires'!B371="","",'Frais de salaires'!B371)</f>
        <v/>
      </c>
      <c r="C372" s="286" t="str">
        <f>IF('Frais de salaires'!C371="","",'Frais de salaires'!C371)</f>
        <v/>
      </c>
      <c r="D372" s="286" t="str">
        <f>IF('Frais de salaires'!D371="","",'Frais de salaires'!D371)</f>
        <v/>
      </c>
      <c r="E372" s="286" t="str">
        <f>IF('Frais de salaires'!E371="","",'Frais de salaires'!E371)</f>
        <v/>
      </c>
      <c r="F372" s="286" t="str">
        <f>IF('Frais de salaires'!F371="","",'Frais de salaires'!F371)</f>
        <v/>
      </c>
      <c r="G372" s="287" t="str">
        <f>IF('Frais de salaires'!G371="","",'Frais de salaires'!G371)</f>
        <v/>
      </c>
      <c r="H372" s="287" t="str">
        <f>IF('Frais de salaires'!H371="","",'Frais de salaires'!H371)</f>
        <v/>
      </c>
      <c r="I372" s="286" t="str">
        <f>IF('Frais de salaires'!I371="","",'Frais de salaires'!I371)</f>
        <v/>
      </c>
      <c r="J372" s="63"/>
      <c r="K372" s="38"/>
      <c r="L372" s="38"/>
      <c r="M372" s="58" t="str">
        <f t="shared" si="26"/>
        <v/>
      </c>
      <c r="N372" s="203" t="str">
        <f t="shared" si="27"/>
        <v/>
      </c>
      <c r="O372" s="205" t="str">
        <f t="shared" si="28"/>
        <v/>
      </c>
      <c r="P372" s="288" t="str">
        <f t="shared" si="29"/>
        <v/>
      </c>
      <c r="Q372" s="225" t="str">
        <f t="shared" si="30"/>
        <v/>
      </c>
      <c r="R372" s="289"/>
      <c r="S372" s="66"/>
    </row>
    <row r="373" spans="1:19" ht="20.100000000000001" customHeight="1" x14ac:dyDescent="0.25">
      <c r="A373" s="191">
        <v>367</v>
      </c>
      <c r="B373" s="286" t="str">
        <f>IF('Frais de salaires'!B372="","",'Frais de salaires'!B372)</f>
        <v/>
      </c>
      <c r="C373" s="286" t="str">
        <f>IF('Frais de salaires'!C372="","",'Frais de salaires'!C372)</f>
        <v/>
      </c>
      <c r="D373" s="286" t="str">
        <f>IF('Frais de salaires'!D372="","",'Frais de salaires'!D372)</f>
        <v/>
      </c>
      <c r="E373" s="286" t="str">
        <f>IF('Frais de salaires'!E372="","",'Frais de salaires'!E372)</f>
        <v/>
      </c>
      <c r="F373" s="286" t="str">
        <f>IF('Frais de salaires'!F372="","",'Frais de salaires'!F372)</f>
        <v/>
      </c>
      <c r="G373" s="287" t="str">
        <f>IF('Frais de salaires'!G372="","",'Frais de salaires'!G372)</f>
        <v/>
      </c>
      <c r="H373" s="287" t="str">
        <f>IF('Frais de salaires'!H372="","",'Frais de salaires'!H372)</f>
        <v/>
      </c>
      <c r="I373" s="286" t="str">
        <f>IF('Frais de salaires'!I372="","",'Frais de salaires'!I372)</f>
        <v/>
      </c>
      <c r="J373" s="63"/>
      <c r="K373" s="38"/>
      <c r="L373" s="38"/>
      <c r="M373" s="58" t="str">
        <f t="shared" si="26"/>
        <v/>
      </c>
      <c r="N373" s="203" t="str">
        <f t="shared" si="27"/>
        <v/>
      </c>
      <c r="O373" s="205" t="str">
        <f t="shared" si="28"/>
        <v/>
      </c>
      <c r="P373" s="288" t="str">
        <f t="shared" si="29"/>
        <v/>
      </c>
      <c r="Q373" s="225" t="str">
        <f t="shared" si="30"/>
        <v/>
      </c>
      <c r="R373" s="289"/>
      <c r="S373" s="66"/>
    </row>
    <row r="374" spans="1:19" ht="20.100000000000001" customHeight="1" x14ac:dyDescent="0.25">
      <c r="A374" s="191">
        <v>368</v>
      </c>
      <c r="B374" s="286" t="str">
        <f>IF('Frais de salaires'!B373="","",'Frais de salaires'!B373)</f>
        <v/>
      </c>
      <c r="C374" s="286" t="str">
        <f>IF('Frais de salaires'!C373="","",'Frais de salaires'!C373)</f>
        <v/>
      </c>
      <c r="D374" s="286" t="str">
        <f>IF('Frais de salaires'!D373="","",'Frais de salaires'!D373)</f>
        <v/>
      </c>
      <c r="E374" s="286" t="str">
        <f>IF('Frais de salaires'!E373="","",'Frais de salaires'!E373)</f>
        <v/>
      </c>
      <c r="F374" s="286" t="str">
        <f>IF('Frais de salaires'!F373="","",'Frais de salaires'!F373)</f>
        <v/>
      </c>
      <c r="G374" s="287" t="str">
        <f>IF('Frais de salaires'!G373="","",'Frais de salaires'!G373)</f>
        <v/>
      </c>
      <c r="H374" s="287" t="str">
        <f>IF('Frais de salaires'!H373="","",'Frais de salaires'!H373)</f>
        <v/>
      </c>
      <c r="I374" s="286" t="str">
        <f>IF('Frais de salaires'!I373="","",'Frais de salaires'!I373)</f>
        <v/>
      </c>
      <c r="J374" s="63"/>
      <c r="K374" s="38"/>
      <c r="L374" s="38"/>
      <c r="M374" s="58" t="str">
        <f t="shared" si="26"/>
        <v/>
      </c>
      <c r="N374" s="203" t="str">
        <f t="shared" si="27"/>
        <v/>
      </c>
      <c r="O374" s="205" t="str">
        <f t="shared" si="28"/>
        <v/>
      </c>
      <c r="P374" s="288" t="str">
        <f t="shared" si="29"/>
        <v/>
      </c>
      <c r="Q374" s="225" t="str">
        <f t="shared" si="30"/>
        <v/>
      </c>
      <c r="R374" s="289"/>
      <c r="S374" s="66"/>
    </row>
    <row r="375" spans="1:19" ht="20.100000000000001" customHeight="1" x14ac:dyDescent="0.25">
      <c r="A375" s="191">
        <v>369</v>
      </c>
      <c r="B375" s="286" t="str">
        <f>IF('Frais de salaires'!B374="","",'Frais de salaires'!B374)</f>
        <v/>
      </c>
      <c r="C375" s="286" t="str">
        <f>IF('Frais de salaires'!C374="","",'Frais de salaires'!C374)</f>
        <v/>
      </c>
      <c r="D375" s="286" t="str">
        <f>IF('Frais de salaires'!D374="","",'Frais de salaires'!D374)</f>
        <v/>
      </c>
      <c r="E375" s="286" t="str">
        <f>IF('Frais de salaires'!E374="","",'Frais de salaires'!E374)</f>
        <v/>
      </c>
      <c r="F375" s="286" t="str">
        <f>IF('Frais de salaires'!F374="","",'Frais de salaires'!F374)</f>
        <v/>
      </c>
      <c r="G375" s="287" t="str">
        <f>IF('Frais de salaires'!G374="","",'Frais de salaires'!G374)</f>
        <v/>
      </c>
      <c r="H375" s="287" t="str">
        <f>IF('Frais de salaires'!H374="","",'Frais de salaires'!H374)</f>
        <v/>
      </c>
      <c r="I375" s="286" t="str">
        <f>IF('Frais de salaires'!I374="","",'Frais de salaires'!I374)</f>
        <v/>
      </c>
      <c r="J375" s="63"/>
      <c r="K375" s="38"/>
      <c r="L375" s="38"/>
      <c r="M375" s="58" t="str">
        <f t="shared" si="26"/>
        <v/>
      </c>
      <c r="N375" s="203" t="str">
        <f t="shared" si="27"/>
        <v/>
      </c>
      <c r="O375" s="205" t="str">
        <f t="shared" si="28"/>
        <v/>
      </c>
      <c r="P375" s="288" t="str">
        <f t="shared" si="29"/>
        <v/>
      </c>
      <c r="Q375" s="225" t="str">
        <f t="shared" si="30"/>
        <v/>
      </c>
      <c r="R375" s="289"/>
      <c r="S375" s="66"/>
    </row>
    <row r="376" spans="1:19" ht="20.100000000000001" customHeight="1" x14ac:dyDescent="0.25">
      <c r="A376" s="191">
        <v>370</v>
      </c>
      <c r="B376" s="286" t="str">
        <f>IF('Frais de salaires'!B375="","",'Frais de salaires'!B375)</f>
        <v/>
      </c>
      <c r="C376" s="286" t="str">
        <f>IF('Frais de salaires'!C375="","",'Frais de salaires'!C375)</f>
        <v/>
      </c>
      <c r="D376" s="286" t="str">
        <f>IF('Frais de salaires'!D375="","",'Frais de salaires'!D375)</f>
        <v/>
      </c>
      <c r="E376" s="286" t="str">
        <f>IF('Frais de salaires'!E375="","",'Frais de salaires'!E375)</f>
        <v/>
      </c>
      <c r="F376" s="286" t="str">
        <f>IF('Frais de salaires'!F375="","",'Frais de salaires'!F375)</f>
        <v/>
      </c>
      <c r="G376" s="287" t="str">
        <f>IF('Frais de salaires'!G375="","",'Frais de salaires'!G375)</f>
        <v/>
      </c>
      <c r="H376" s="287" t="str">
        <f>IF('Frais de salaires'!H375="","",'Frais de salaires'!H375)</f>
        <v/>
      </c>
      <c r="I376" s="286" t="str">
        <f>IF('Frais de salaires'!I375="","",'Frais de salaires'!I375)</f>
        <v/>
      </c>
      <c r="J376" s="63"/>
      <c r="K376" s="38"/>
      <c r="L376" s="38"/>
      <c r="M376" s="58" t="str">
        <f t="shared" si="26"/>
        <v/>
      </c>
      <c r="N376" s="203" t="str">
        <f t="shared" si="27"/>
        <v/>
      </c>
      <c r="O376" s="205" t="str">
        <f t="shared" si="28"/>
        <v/>
      </c>
      <c r="P376" s="288" t="str">
        <f t="shared" si="29"/>
        <v/>
      </c>
      <c r="Q376" s="225" t="str">
        <f t="shared" si="30"/>
        <v/>
      </c>
      <c r="R376" s="289"/>
      <c r="S376" s="66"/>
    </row>
    <row r="377" spans="1:19" ht="20.100000000000001" customHeight="1" x14ac:dyDescent="0.25">
      <c r="A377" s="191">
        <v>371</v>
      </c>
      <c r="B377" s="286" t="str">
        <f>IF('Frais de salaires'!B376="","",'Frais de salaires'!B376)</f>
        <v/>
      </c>
      <c r="C377" s="286" t="str">
        <f>IF('Frais de salaires'!C376="","",'Frais de salaires'!C376)</f>
        <v/>
      </c>
      <c r="D377" s="286" t="str">
        <f>IF('Frais de salaires'!D376="","",'Frais de salaires'!D376)</f>
        <v/>
      </c>
      <c r="E377" s="286" t="str">
        <f>IF('Frais de salaires'!E376="","",'Frais de salaires'!E376)</f>
        <v/>
      </c>
      <c r="F377" s="286" t="str">
        <f>IF('Frais de salaires'!F376="","",'Frais de salaires'!F376)</f>
        <v/>
      </c>
      <c r="G377" s="287" t="str">
        <f>IF('Frais de salaires'!G376="","",'Frais de salaires'!G376)</f>
        <v/>
      </c>
      <c r="H377" s="287" t="str">
        <f>IF('Frais de salaires'!H376="","",'Frais de salaires'!H376)</f>
        <v/>
      </c>
      <c r="I377" s="286" t="str">
        <f>IF('Frais de salaires'!I376="","",'Frais de salaires'!I376)</f>
        <v/>
      </c>
      <c r="J377" s="63"/>
      <c r="K377" s="38"/>
      <c r="L377" s="38"/>
      <c r="M377" s="58" t="str">
        <f t="shared" si="26"/>
        <v/>
      </c>
      <c r="N377" s="203" t="str">
        <f t="shared" si="27"/>
        <v/>
      </c>
      <c r="O377" s="205" t="str">
        <f t="shared" si="28"/>
        <v/>
      </c>
      <c r="P377" s="288" t="str">
        <f t="shared" si="29"/>
        <v/>
      </c>
      <c r="Q377" s="225" t="str">
        <f t="shared" si="30"/>
        <v/>
      </c>
      <c r="R377" s="289"/>
      <c r="S377" s="66"/>
    </row>
    <row r="378" spans="1:19" ht="20.100000000000001" customHeight="1" x14ac:dyDescent="0.25">
      <c r="A378" s="191">
        <v>372</v>
      </c>
      <c r="B378" s="286" t="str">
        <f>IF('Frais de salaires'!B377="","",'Frais de salaires'!B377)</f>
        <v/>
      </c>
      <c r="C378" s="286" t="str">
        <f>IF('Frais de salaires'!C377="","",'Frais de salaires'!C377)</f>
        <v/>
      </c>
      <c r="D378" s="286" t="str">
        <f>IF('Frais de salaires'!D377="","",'Frais de salaires'!D377)</f>
        <v/>
      </c>
      <c r="E378" s="286" t="str">
        <f>IF('Frais de salaires'!E377="","",'Frais de salaires'!E377)</f>
        <v/>
      </c>
      <c r="F378" s="286" t="str">
        <f>IF('Frais de salaires'!F377="","",'Frais de salaires'!F377)</f>
        <v/>
      </c>
      <c r="G378" s="287" t="str">
        <f>IF('Frais de salaires'!G377="","",'Frais de salaires'!G377)</f>
        <v/>
      </c>
      <c r="H378" s="287" t="str">
        <f>IF('Frais de salaires'!H377="","",'Frais de salaires'!H377)</f>
        <v/>
      </c>
      <c r="I378" s="286" t="str">
        <f>IF('Frais de salaires'!I377="","",'Frais de salaires'!I377)</f>
        <v/>
      </c>
      <c r="J378" s="63"/>
      <c r="K378" s="38"/>
      <c r="L378" s="38"/>
      <c r="M378" s="58" t="str">
        <f t="shared" si="26"/>
        <v/>
      </c>
      <c r="N378" s="203" t="str">
        <f t="shared" si="27"/>
        <v/>
      </c>
      <c r="O378" s="205" t="str">
        <f t="shared" si="28"/>
        <v/>
      </c>
      <c r="P378" s="288" t="str">
        <f t="shared" si="29"/>
        <v/>
      </c>
      <c r="Q378" s="225" t="str">
        <f t="shared" si="30"/>
        <v/>
      </c>
      <c r="R378" s="289"/>
      <c r="S378" s="66"/>
    </row>
    <row r="379" spans="1:19" ht="20.100000000000001" customHeight="1" x14ac:dyDescent="0.25">
      <c r="A379" s="191">
        <v>373</v>
      </c>
      <c r="B379" s="286" t="str">
        <f>IF('Frais de salaires'!B378="","",'Frais de salaires'!B378)</f>
        <v/>
      </c>
      <c r="C379" s="286" t="str">
        <f>IF('Frais de salaires'!C378="","",'Frais de salaires'!C378)</f>
        <v/>
      </c>
      <c r="D379" s="286" t="str">
        <f>IF('Frais de salaires'!D378="","",'Frais de salaires'!D378)</f>
        <v/>
      </c>
      <c r="E379" s="286" t="str">
        <f>IF('Frais de salaires'!E378="","",'Frais de salaires'!E378)</f>
        <v/>
      </c>
      <c r="F379" s="286" t="str">
        <f>IF('Frais de salaires'!F378="","",'Frais de salaires'!F378)</f>
        <v/>
      </c>
      <c r="G379" s="287" t="str">
        <f>IF('Frais de salaires'!G378="","",'Frais de salaires'!G378)</f>
        <v/>
      </c>
      <c r="H379" s="287" t="str">
        <f>IF('Frais de salaires'!H378="","",'Frais de salaires'!H378)</f>
        <v/>
      </c>
      <c r="I379" s="286" t="str">
        <f>IF('Frais de salaires'!I378="","",'Frais de salaires'!I378)</f>
        <v/>
      </c>
      <c r="J379" s="63"/>
      <c r="K379" s="38"/>
      <c r="L379" s="38"/>
      <c r="M379" s="58" t="str">
        <f t="shared" si="26"/>
        <v/>
      </c>
      <c r="N379" s="203" t="str">
        <f t="shared" si="27"/>
        <v/>
      </c>
      <c r="O379" s="205" t="str">
        <f t="shared" si="28"/>
        <v/>
      </c>
      <c r="P379" s="288" t="str">
        <f t="shared" si="29"/>
        <v/>
      </c>
      <c r="Q379" s="225" t="str">
        <f t="shared" si="30"/>
        <v/>
      </c>
      <c r="R379" s="289"/>
      <c r="S379" s="66"/>
    </row>
    <row r="380" spans="1:19" ht="20.100000000000001" customHeight="1" x14ac:dyDescent="0.25">
      <c r="A380" s="191">
        <v>374</v>
      </c>
      <c r="B380" s="286" t="str">
        <f>IF('Frais de salaires'!B379="","",'Frais de salaires'!B379)</f>
        <v/>
      </c>
      <c r="C380" s="286" t="str">
        <f>IF('Frais de salaires'!C379="","",'Frais de salaires'!C379)</f>
        <v/>
      </c>
      <c r="D380" s="286" t="str">
        <f>IF('Frais de salaires'!D379="","",'Frais de salaires'!D379)</f>
        <v/>
      </c>
      <c r="E380" s="286" t="str">
        <f>IF('Frais de salaires'!E379="","",'Frais de salaires'!E379)</f>
        <v/>
      </c>
      <c r="F380" s="286" t="str">
        <f>IF('Frais de salaires'!F379="","",'Frais de salaires'!F379)</f>
        <v/>
      </c>
      <c r="G380" s="287" t="str">
        <f>IF('Frais de salaires'!G379="","",'Frais de salaires'!G379)</f>
        <v/>
      </c>
      <c r="H380" s="287" t="str">
        <f>IF('Frais de salaires'!H379="","",'Frais de salaires'!H379)</f>
        <v/>
      </c>
      <c r="I380" s="286" t="str">
        <f>IF('Frais de salaires'!I379="","",'Frais de salaires'!I379)</f>
        <v/>
      </c>
      <c r="J380" s="63"/>
      <c r="K380" s="38"/>
      <c r="L380" s="38"/>
      <c r="M380" s="58" t="str">
        <f t="shared" si="26"/>
        <v/>
      </c>
      <c r="N380" s="203" t="str">
        <f t="shared" si="27"/>
        <v/>
      </c>
      <c r="O380" s="205" t="str">
        <f t="shared" si="28"/>
        <v/>
      </c>
      <c r="P380" s="288" t="str">
        <f t="shared" si="29"/>
        <v/>
      </c>
      <c r="Q380" s="225" t="str">
        <f t="shared" si="30"/>
        <v/>
      </c>
      <c r="R380" s="289"/>
      <c r="S380" s="66"/>
    </row>
    <row r="381" spans="1:19" ht="20.100000000000001" customHeight="1" x14ac:dyDescent="0.25">
      <c r="A381" s="191">
        <v>375</v>
      </c>
      <c r="B381" s="286" t="str">
        <f>IF('Frais de salaires'!B380="","",'Frais de salaires'!B380)</f>
        <v/>
      </c>
      <c r="C381" s="286" t="str">
        <f>IF('Frais de salaires'!C380="","",'Frais de salaires'!C380)</f>
        <v/>
      </c>
      <c r="D381" s="286" t="str">
        <f>IF('Frais de salaires'!D380="","",'Frais de salaires'!D380)</f>
        <v/>
      </c>
      <c r="E381" s="286" t="str">
        <f>IF('Frais de salaires'!E380="","",'Frais de salaires'!E380)</f>
        <v/>
      </c>
      <c r="F381" s="286" t="str">
        <f>IF('Frais de salaires'!F380="","",'Frais de salaires'!F380)</f>
        <v/>
      </c>
      <c r="G381" s="287" t="str">
        <f>IF('Frais de salaires'!G380="","",'Frais de salaires'!G380)</f>
        <v/>
      </c>
      <c r="H381" s="287" t="str">
        <f>IF('Frais de salaires'!H380="","",'Frais de salaires'!H380)</f>
        <v/>
      </c>
      <c r="I381" s="286" t="str">
        <f>IF('Frais de salaires'!I380="","",'Frais de salaires'!I380)</f>
        <v/>
      </c>
      <c r="J381" s="63"/>
      <c r="K381" s="38"/>
      <c r="L381" s="38"/>
      <c r="M381" s="58" t="str">
        <f t="shared" si="26"/>
        <v/>
      </c>
      <c r="N381" s="203" t="str">
        <f t="shared" si="27"/>
        <v/>
      </c>
      <c r="O381" s="205" t="str">
        <f t="shared" si="28"/>
        <v/>
      </c>
      <c r="P381" s="288" t="str">
        <f t="shared" si="29"/>
        <v/>
      </c>
      <c r="Q381" s="225" t="str">
        <f t="shared" si="30"/>
        <v/>
      </c>
      <c r="R381" s="289"/>
      <c r="S381" s="66"/>
    </row>
    <row r="382" spans="1:19" ht="20.100000000000001" customHeight="1" x14ac:dyDescent="0.25">
      <c r="A382" s="191">
        <v>376</v>
      </c>
      <c r="B382" s="286" t="str">
        <f>IF('Frais de salaires'!B381="","",'Frais de salaires'!B381)</f>
        <v/>
      </c>
      <c r="C382" s="286" t="str">
        <f>IF('Frais de salaires'!C381="","",'Frais de salaires'!C381)</f>
        <v/>
      </c>
      <c r="D382" s="286" t="str">
        <f>IF('Frais de salaires'!D381="","",'Frais de salaires'!D381)</f>
        <v/>
      </c>
      <c r="E382" s="286" t="str">
        <f>IF('Frais de salaires'!E381="","",'Frais de salaires'!E381)</f>
        <v/>
      </c>
      <c r="F382" s="286" t="str">
        <f>IF('Frais de salaires'!F381="","",'Frais de salaires'!F381)</f>
        <v/>
      </c>
      <c r="G382" s="287" t="str">
        <f>IF('Frais de salaires'!G381="","",'Frais de salaires'!G381)</f>
        <v/>
      </c>
      <c r="H382" s="287" t="str">
        <f>IF('Frais de salaires'!H381="","",'Frais de salaires'!H381)</f>
        <v/>
      </c>
      <c r="I382" s="286" t="str">
        <f>IF('Frais de salaires'!I381="","",'Frais de salaires'!I381)</f>
        <v/>
      </c>
      <c r="J382" s="63"/>
      <c r="K382" s="38"/>
      <c r="L382" s="38"/>
      <c r="M382" s="58" t="str">
        <f t="shared" si="26"/>
        <v/>
      </c>
      <c r="N382" s="203" t="str">
        <f t="shared" si="27"/>
        <v/>
      </c>
      <c r="O382" s="205" t="str">
        <f t="shared" si="28"/>
        <v/>
      </c>
      <c r="P382" s="288" t="str">
        <f t="shared" si="29"/>
        <v/>
      </c>
      <c r="Q382" s="225" t="str">
        <f t="shared" si="30"/>
        <v/>
      </c>
      <c r="R382" s="289"/>
      <c r="S382" s="66"/>
    </row>
    <row r="383" spans="1:19" ht="20.100000000000001" customHeight="1" x14ac:dyDescent="0.25">
      <c r="A383" s="191">
        <v>377</v>
      </c>
      <c r="B383" s="286" t="str">
        <f>IF('Frais de salaires'!B382="","",'Frais de salaires'!B382)</f>
        <v/>
      </c>
      <c r="C383" s="286" t="str">
        <f>IF('Frais de salaires'!C382="","",'Frais de salaires'!C382)</f>
        <v/>
      </c>
      <c r="D383" s="286" t="str">
        <f>IF('Frais de salaires'!D382="","",'Frais de salaires'!D382)</f>
        <v/>
      </c>
      <c r="E383" s="286" t="str">
        <f>IF('Frais de salaires'!E382="","",'Frais de salaires'!E382)</f>
        <v/>
      </c>
      <c r="F383" s="286" t="str">
        <f>IF('Frais de salaires'!F382="","",'Frais de salaires'!F382)</f>
        <v/>
      </c>
      <c r="G383" s="287" t="str">
        <f>IF('Frais de salaires'!G382="","",'Frais de salaires'!G382)</f>
        <v/>
      </c>
      <c r="H383" s="287" t="str">
        <f>IF('Frais de salaires'!H382="","",'Frais de salaires'!H382)</f>
        <v/>
      </c>
      <c r="I383" s="286" t="str">
        <f>IF('Frais de salaires'!I382="","",'Frais de salaires'!I382)</f>
        <v/>
      </c>
      <c r="J383" s="63"/>
      <c r="K383" s="38"/>
      <c r="L383" s="38"/>
      <c r="M383" s="58" t="str">
        <f t="shared" si="26"/>
        <v/>
      </c>
      <c r="N383" s="203" t="str">
        <f t="shared" si="27"/>
        <v/>
      </c>
      <c r="O383" s="205" t="str">
        <f t="shared" si="28"/>
        <v/>
      </c>
      <c r="P383" s="288" t="str">
        <f t="shared" si="29"/>
        <v/>
      </c>
      <c r="Q383" s="225" t="str">
        <f t="shared" si="30"/>
        <v/>
      </c>
      <c r="R383" s="289"/>
      <c r="S383" s="66"/>
    </row>
    <row r="384" spans="1:19" ht="20.100000000000001" customHeight="1" x14ac:dyDescent="0.25">
      <c r="A384" s="191">
        <v>378</v>
      </c>
      <c r="B384" s="286" t="str">
        <f>IF('Frais de salaires'!B383="","",'Frais de salaires'!B383)</f>
        <v/>
      </c>
      <c r="C384" s="286" t="str">
        <f>IF('Frais de salaires'!C383="","",'Frais de salaires'!C383)</f>
        <v/>
      </c>
      <c r="D384" s="286" t="str">
        <f>IF('Frais de salaires'!D383="","",'Frais de salaires'!D383)</f>
        <v/>
      </c>
      <c r="E384" s="286" t="str">
        <f>IF('Frais de salaires'!E383="","",'Frais de salaires'!E383)</f>
        <v/>
      </c>
      <c r="F384" s="286" t="str">
        <f>IF('Frais de salaires'!F383="","",'Frais de salaires'!F383)</f>
        <v/>
      </c>
      <c r="G384" s="287" t="str">
        <f>IF('Frais de salaires'!G383="","",'Frais de salaires'!G383)</f>
        <v/>
      </c>
      <c r="H384" s="287" t="str">
        <f>IF('Frais de salaires'!H383="","",'Frais de salaires'!H383)</f>
        <v/>
      </c>
      <c r="I384" s="286" t="str">
        <f>IF('Frais de salaires'!I383="","",'Frais de salaires'!I383)</f>
        <v/>
      </c>
      <c r="J384" s="63"/>
      <c r="K384" s="38"/>
      <c r="L384" s="38"/>
      <c r="M384" s="58" t="str">
        <f t="shared" si="26"/>
        <v/>
      </c>
      <c r="N384" s="203" t="str">
        <f t="shared" si="27"/>
        <v/>
      </c>
      <c r="O384" s="205" t="str">
        <f t="shared" si="28"/>
        <v/>
      </c>
      <c r="P384" s="288" t="str">
        <f t="shared" si="29"/>
        <v/>
      </c>
      <c r="Q384" s="225" t="str">
        <f t="shared" si="30"/>
        <v/>
      </c>
      <c r="R384" s="289"/>
      <c r="S384" s="66"/>
    </row>
    <row r="385" spans="1:19" ht="20.100000000000001" customHeight="1" x14ac:dyDescent="0.25">
      <c r="A385" s="191">
        <v>379</v>
      </c>
      <c r="B385" s="286" t="str">
        <f>IF('Frais de salaires'!B384="","",'Frais de salaires'!B384)</f>
        <v/>
      </c>
      <c r="C385" s="286" t="str">
        <f>IF('Frais de salaires'!C384="","",'Frais de salaires'!C384)</f>
        <v/>
      </c>
      <c r="D385" s="286" t="str">
        <f>IF('Frais de salaires'!D384="","",'Frais de salaires'!D384)</f>
        <v/>
      </c>
      <c r="E385" s="286" t="str">
        <f>IF('Frais de salaires'!E384="","",'Frais de salaires'!E384)</f>
        <v/>
      </c>
      <c r="F385" s="286" t="str">
        <f>IF('Frais de salaires'!F384="","",'Frais de salaires'!F384)</f>
        <v/>
      </c>
      <c r="G385" s="287" t="str">
        <f>IF('Frais de salaires'!G384="","",'Frais de salaires'!G384)</f>
        <v/>
      </c>
      <c r="H385" s="287" t="str">
        <f>IF('Frais de salaires'!H384="","",'Frais de salaires'!H384)</f>
        <v/>
      </c>
      <c r="I385" s="286" t="str">
        <f>IF('Frais de salaires'!I384="","",'Frais de salaires'!I384)</f>
        <v/>
      </c>
      <c r="J385" s="63"/>
      <c r="K385" s="38"/>
      <c r="L385" s="38"/>
      <c r="M385" s="58" t="str">
        <f t="shared" si="26"/>
        <v/>
      </c>
      <c r="N385" s="203" t="str">
        <f t="shared" si="27"/>
        <v/>
      </c>
      <c r="O385" s="205" t="str">
        <f t="shared" si="28"/>
        <v/>
      </c>
      <c r="P385" s="288" t="str">
        <f t="shared" si="29"/>
        <v/>
      </c>
      <c r="Q385" s="225" t="str">
        <f t="shared" si="30"/>
        <v/>
      </c>
      <c r="R385" s="289"/>
      <c r="S385" s="66"/>
    </row>
    <row r="386" spans="1:19" ht="20.100000000000001" customHeight="1" x14ac:dyDescent="0.25">
      <c r="A386" s="191">
        <v>380</v>
      </c>
      <c r="B386" s="286" t="str">
        <f>IF('Frais de salaires'!B385="","",'Frais de salaires'!B385)</f>
        <v/>
      </c>
      <c r="C386" s="286" t="str">
        <f>IF('Frais de salaires'!C385="","",'Frais de salaires'!C385)</f>
        <v/>
      </c>
      <c r="D386" s="286" t="str">
        <f>IF('Frais de salaires'!D385="","",'Frais de salaires'!D385)</f>
        <v/>
      </c>
      <c r="E386" s="286" t="str">
        <f>IF('Frais de salaires'!E385="","",'Frais de salaires'!E385)</f>
        <v/>
      </c>
      <c r="F386" s="286" t="str">
        <f>IF('Frais de salaires'!F385="","",'Frais de salaires'!F385)</f>
        <v/>
      </c>
      <c r="G386" s="287" t="str">
        <f>IF('Frais de salaires'!G385="","",'Frais de salaires'!G385)</f>
        <v/>
      </c>
      <c r="H386" s="287" t="str">
        <f>IF('Frais de salaires'!H385="","",'Frais de salaires'!H385)</f>
        <v/>
      </c>
      <c r="I386" s="286" t="str">
        <f>IF('Frais de salaires'!I385="","",'Frais de salaires'!I385)</f>
        <v/>
      </c>
      <c r="J386" s="63"/>
      <c r="K386" s="38"/>
      <c r="L386" s="38"/>
      <c r="M386" s="58" t="str">
        <f t="shared" si="26"/>
        <v/>
      </c>
      <c r="N386" s="203" t="str">
        <f t="shared" si="27"/>
        <v/>
      </c>
      <c r="O386" s="205" t="str">
        <f t="shared" si="28"/>
        <v/>
      </c>
      <c r="P386" s="288" t="str">
        <f t="shared" si="29"/>
        <v/>
      </c>
      <c r="Q386" s="225" t="str">
        <f t="shared" si="30"/>
        <v/>
      </c>
      <c r="R386" s="289"/>
      <c r="S386" s="66"/>
    </row>
    <row r="387" spans="1:19" ht="20.100000000000001" customHeight="1" x14ac:dyDescent="0.25">
      <c r="A387" s="191">
        <v>381</v>
      </c>
      <c r="B387" s="286" t="str">
        <f>IF('Frais de salaires'!B386="","",'Frais de salaires'!B386)</f>
        <v/>
      </c>
      <c r="C387" s="286" t="str">
        <f>IF('Frais de salaires'!C386="","",'Frais de salaires'!C386)</f>
        <v/>
      </c>
      <c r="D387" s="286" t="str">
        <f>IF('Frais de salaires'!D386="","",'Frais de salaires'!D386)</f>
        <v/>
      </c>
      <c r="E387" s="286" t="str">
        <f>IF('Frais de salaires'!E386="","",'Frais de salaires'!E386)</f>
        <v/>
      </c>
      <c r="F387" s="286" t="str">
        <f>IF('Frais de salaires'!F386="","",'Frais de salaires'!F386)</f>
        <v/>
      </c>
      <c r="G387" s="287" t="str">
        <f>IF('Frais de salaires'!G386="","",'Frais de salaires'!G386)</f>
        <v/>
      </c>
      <c r="H387" s="287" t="str">
        <f>IF('Frais de salaires'!H386="","",'Frais de salaires'!H386)</f>
        <v/>
      </c>
      <c r="I387" s="286" t="str">
        <f>IF('Frais de salaires'!I386="","",'Frais de salaires'!I386)</f>
        <v/>
      </c>
      <c r="J387" s="63"/>
      <c r="K387" s="38"/>
      <c r="L387" s="38"/>
      <c r="M387" s="58" t="str">
        <f t="shared" si="26"/>
        <v/>
      </c>
      <c r="N387" s="203" t="str">
        <f t="shared" si="27"/>
        <v/>
      </c>
      <c r="O387" s="205" t="str">
        <f t="shared" si="28"/>
        <v/>
      </c>
      <c r="P387" s="288" t="str">
        <f t="shared" si="29"/>
        <v/>
      </c>
      <c r="Q387" s="225" t="str">
        <f t="shared" si="30"/>
        <v/>
      </c>
      <c r="R387" s="289"/>
      <c r="S387" s="66"/>
    </row>
    <row r="388" spans="1:19" ht="20.100000000000001" customHeight="1" x14ac:dyDescent="0.25">
      <c r="A388" s="191">
        <v>382</v>
      </c>
      <c r="B388" s="286" t="str">
        <f>IF('Frais de salaires'!B387="","",'Frais de salaires'!B387)</f>
        <v/>
      </c>
      <c r="C388" s="286" t="str">
        <f>IF('Frais de salaires'!C387="","",'Frais de salaires'!C387)</f>
        <v/>
      </c>
      <c r="D388" s="286" t="str">
        <f>IF('Frais de salaires'!D387="","",'Frais de salaires'!D387)</f>
        <v/>
      </c>
      <c r="E388" s="286" t="str">
        <f>IF('Frais de salaires'!E387="","",'Frais de salaires'!E387)</f>
        <v/>
      </c>
      <c r="F388" s="286" t="str">
        <f>IF('Frais de salaires'!F387="","",'Frais de salaires'!F387)</f>
        <v/>
      </c>
      <c r="G388" s="287" t="str">
        <f>IF('Frais de salaires'!G387="","",'Frais de salaires'!G387)</f>
        <v/>
      </c>
      <c r="H388" s="287" t="str">
        <f>IF('Frais de salaires'!H387="","",'Frais de salaires'!H387)</f>
        <v/>
      </c>
      <c r="I388" s="286" t="str">
        <f>IF('Frais de salaires'!I387="","",'Frais de salaires'!I387)</f>
        <v/>
      </c>
      <c r="J388" s="63"/>
      <c r="K388" s="38"/>
      <c r="L388" s="38"/>
      <c r="M388" s="58" t="str">
        <f t="shared" si="26"/>
        <v/>
      </c>
      <c r="N388" s="203" t="str">
        <f t="shared" si="27"/>
        <v/>
      </c>
      <c r="O388" s="205" t="str">
        <f t="shared" si="28"/>
        <v/>
      </c>
      <c r="P388" s="288" t="str">
        <f t="shared" si="29"/>
        <v/>
      </c>
      <c r="Q388" s="225" t="str">
        <f t="shared" si="30"/>
        <v/>
      </c>
      <c r="R388" s="289"/>
      <c r="S388" s="66"/>
    </row>
    <row r="389" spans="1:19" ht="20.100000000000001" customHeight="1" x14ac:dyDescent="0.25">
      <c r="A389" s="191">
        <v>383</v>
      </c>
      <c r="B389" s="286" t="str">
        <f>IF('Frais de salaires'!B388="","",'Frais de salaires'!B388)</f>
        <v/>
      </c>
      <c r="C389" s="286" t="str">
        <f>IF('Frais de salaires'!C388="","",'Frais de salaires'!C388)</f>
        <v/>
      </c>
      <c r="D389" s="286" t="str">
        <f>IF('Frais de salaires'!D388="","",'Frais de salaires'!D388)</f>
        <v/>
      </c>
      <c r="E389" s="286" t="str">
        <f>IF('Frais de salaires'!E388="","",'Frais de salaires'!E388)</f>
        <v/>
      </c>
      <c r="F389" s="286" t="str">
        <f>IF('Frais de salaires'!F388="","",'Frais de salaires'!F388)</f>
        <v/>
      </c>
      <c r="G389" s="287" t="str">
        <f>IF('Frais de salaires'!G388="","",'Frais de salaires'!G388)</f>
        <v/>
      </c>
      <c r="H389" s="287" t="str">
        <f>IF('Frais de salaires'!H388="","",'Frais de salaires'!H388)</f>
        <v/>
      </c>
      <c r="I389" s="286" t="str">
        <f>IF('Frais de salaires'!I388="","",'Frais de salaires'!I388)</f>
        <v/>
      </c>
      <c r="J389" s="63"/>
      <c r="K389" s="38"/>
      <c r="L389" s="38"/>
      <c r="M389" s="58" t="str">
        <f t="shared" si="26"/>
        <v/>
      </c>
      <c r="N389" s="203" t="str">
        <f t="shared" si="27"/>
        <v/>
      </c>
      <c r="O389" s="205" t="str">
        <f t="shared" si="28"/>
        <v/>
      </c>
      <c r="P389" s="288" t="str">
        <f t="shared" si="29"/>
        <v/>
      </c>
      <c r="Q389" s="225" t="str">
        <f t="shared" si="30"/>
        <v/>
      </c>
      <c r="R389" s="289"/>
      <c r="S389" s="66"/>
    </row>
    <row r="390" spans="1:19" ht="20.100000000000001" customHeight="1" x14ac:dyDescent="0.25">
      <c r="A390" s="191">
        <v>384</v>
      </c>
      <c r="B390" s="286" t="str">
        <f>IF('Frais de salaires'!B389="","",'Frais de salaires'!B389)</f>
        <v/>
      </c>
      <c r="C390" s="286" t="str">
        <f>IF('Frais de salaires'!C389="","",'Frais de salaires'!C389)</f>
        <v/>
      </c>
      <c r="D390" s="286" t="str">
        <f>IF('Frais de salaires'!D389="","",'Frais de salaires'!D389)</f>
        <v/>
      </c>
      <c r="E390" s="286" t="str">
        <f>IF('Frais de salaires'!E389="","",'Frais de salaires'!E389)</f>
        <v/>
      </c>
      <c r="F390" s="286" t="str">
        <f>IF('Frais de salaires'!F389="","",'Frais de salaires'!F389)</f>
        <v/>
      </c>
      <c r="G390" s="287" t="str">
        <f>IF('Frais de salaires'!G389="","",'Frais de salaires'!G389)</f>
        <v/>
      </c>
      <c r="H390" s="287" t="str">
        <f>IF('Frais de salaires'!H389="","",'Frais de salaires'!H389)</f>
        <v/>
      </c>
      <c r="I390" s="286" t="str">
        <f>IF('Frais de salaires'!I389="","",'Frais de salaires'!I389)</f>
        <v/>
      </c>
      <c r="J390" s="63"/>
      <c r="K390" s="38"/>
      <c r="L390" s="38"/>
      <c r="M390" s="58" t="str">
        <f t="shared" si="26"/>
        <v/>
      </c>
      <c r="N390" s="203" t="str">
        <f t="shared" si="27"/>
        <v/>
      </c>
      <c r="O390" s="205" t="str">
        <f t="shared" si="28"/>
        <v/>
      </c>
      <c r="P390" s="288" t="str">
        <f t="shared" si="29"/>
        <v/>
      </c>
      <c r="Q390" s="225" t="str">
        <f t="shared" si="30"/>
        <v/>
      </c>
      <c r="R390" s="289"/>
      <c r="S390" s="66"/>
    </row>
    <row r="391" spans="1:19" ht="20.100000000000001" customHeight="1" x14ac:dyDescent="0.25">
      <c r="A391" s="191">
        <v>385</v>
      </c>
      <c r="B391" s="286" t="str">
        <f>IF('Frais de salaires'!B390="","",'Frais de salaires'!B390)</f>
        <v/>
      </c>
      <c r="C391" s="286" t="str">
        <f>IF('Frais de salaires'!C390="","",'Frais de salaires'!C390)</f>
        <v/>
      </c>
      <c r="D391" s="286" t="str">
        <f>IF('Frais de salaires'!D390="","",'Frais de salaires'!D390)</f>
        <v/>
      </c>
      <c r="E391" s="286" t="str">
        <f>IF('Frais de salaires'!E390="","",'Frais de salaires'!E390)</f>
        <v/>
      </c>
      <c r="F391" s="286" t="str">
        <f>IF('Frais de salaires'!F390="","",'Frais de salaires'!F390)</f>
        <v/>
      </c>
      <c r="G391" s="287" t="str">
        <f>IF('Frais de salaires'!G390="","",'Frais de salaires'!G390)</f>
        <v/>
      </c>
      <c r="H391" s="287" t="str">
        <f>IF('Frais de salaires'!H390="","",'Frais de salaires'!H390)</f>
        <v/>
      </c>
      <c r="I391" s="286" t="str">
        <f>IF('Frais de salaires'!I390="","",'Frais de salaires'!I390)</f>
        <v/>
      </c>
      <c r="J391" s="63"/>
      <c r="K391" s="38"/>
      <c r="L391" s="38"/>
      <c r="M391" s="58" t="str">
        <f t="shared" ref="M391:M454" si="31">IF($E391="","",IF(OR(($J391=0),($K391=0)),0,$J391/$K391*$L391))</f>
        <v/>
      </c>
      <c r="N391" s="203" t="str">
        <f t="shared" ref="N391:N454" si="32">IF($I391="","",IF($M391&gt;$I391,"Le montant éligible ne peut etre supérieur au montant présenté",""))</f>
        <v/>
      </c>
      <c r="O391" s="205" t="str">
        <f t="shared" si="28"/>
        <v/>
      </c>
      <c r="P391" s="288" t="str">
        <f t="shared" si="29"/>
        <v/>
      </c>
      <c r="Q391" s="225" t="str">
        <f t="shared" si="30"/>
        <v/>
      </c>
      <c r="R391" s="289"/>
      <c r="S391" s="66"/>
    </row>
    <row r="392" spans="1:19" ht="20.100000000000001" customHeight="1" x14ac:dyDescent="0.25">
      <c r="A392" s="191">
        <v>386</v>
      </c>
      <c r="B392" s="286" t="str">
        <f>IF('Frais de salaires'!B391="","",'Frais de salaires'!B391)</f>
        <v/>
      </c>
      <c r="C392" s="286" t="str">
        <f>IF('Frais de salaires'!C391="","",'Frais de salaires'!C391)</f>
        <v/>
      </c>
      <c r="D392" s="286" t="str">
        <f>IF('Frais de salaires'!D391="","",'Frais de salaires'!D391)</f>
        <v/>
      </c>
      <c r="E392" s="286" t="str">
        <f>IF('Frais de salaires'!E391="","",'Frais de salaires'!E391)</f>
        <v/>
      </c>
      <c r="F392" s="286" t="str">
        <f>IF('Frais de salaires'!F391="","",'Frais de salaires'!F391)</f>
        <v/>
      </c>
      <c r="G392" s="287" t="str">
        <f>IF('Frais de salaires'!G391="","",'Frais de salaires'!G391)</f>
        <v/>
      </c>
      <c r="H392" s="287" t="str">
        <f>IF('Frais de salaires'!H391="","",'Frais de salaires'!H391)</f>
        <v/>
      </c>
      <c r="I392" s="286" t="str">
        <f>IF('Frais de salaires'!I391="","",'Frais de salaires'!I391)</f>
        <v/>
      </c>
      <c r="J392" s="63"/>
      <c r="K392" s="38"/>
      <c r="L392" s="38"/>
      <c r="M392" s="58" t="str">
        <f t="shared" si="31"/>
        <v/>
      </c>
      <c r="N392" s="203" t="str">
        <f t="shared" si="32"/>
        <v/>
      </c>
      <c r="O392" s="205" t="str">
        <f t="shared" ref="O392:O455" si="33">IF(OR(M392=0, ISBLANK(M392)), "", M392)</f>
        <v/>
      </c>
      <c r="P392" s="288" t="str">
        <f t="shared" ref="P392:P455" si="34">IF(L392="","",IF(E392="Assistant administratif et/ou financier",MIN(30000/1607*L392,30000),IF(E392="Chargé de mission",MIN(40000/1607*L392,40000),IF(E392="Coordinateur / chef de projet",MIN(50000/1607*L392,50000),IF(E392="Directeur",MIN(60000/1607*L392,60000))))))</f>
        <v/>
      </c>
      <c r="Q392" s="225" t="str">
        <f t="shared" ref="Q392:Q455" si="35">IF(MIN(O392,P392)=0,"",MIN(O392,P392))</f>
        <v/>
      </c>
      <c r="R392" s="289"/>
      <c r="S392" s="66"/>
    </row>
    <row r="393" spans="1:19" ht="20.100000000000001" customHeight="1" x14ac:dyDescent="0.25">
      <c r="A393" s="191">
        <v>387</v>
      </c>
      <c r="B393" s="286" t="str">
        <f>IF('Frais de salaires'!B392="","",'Frais de salaires'!B392)</f>
        <v/>
      </c>
      <c r="C393" s="286" t="str">
        <f>IF('Frais de salaires'!C392="","",'Frais de salaires'!C392)</f>
        <v/>
      </c>
      <c r="D393" s="286" t="str">
        <f>IF('Frais de salaires'!D392="","",'Frais de salaires'!D392)</f>
        <v/>
      </c>
      <c r="E393" s="286" t="str">
        <f>IF('Frais de salaires'!E392="","",'Frais de salaires'!E392)</f>
        <v/>
      </c>
      <c r="F393" s="286" t="str">
        <f>IF('Frais de salaires'!F392="","",'Frais de salaires'!F392)</f>
        <v/>
      </c>
      <c r="G393" s="287" t="str">
        <f>IF('Frais de salaires'!G392="","",'Frais de salaires'!G392)</f>
        <v/>
      </c>
      <c r="H393" s="287" t="str">
        <f>IF('Frais de salaires'!H392="","",'Frais de salaires'!H392)</f>
        <v/>
      </c>
      <c r="I393" s="286" t="str">
        <f>IF('Frais de salaires'!I392="","",'Frais de salaires'!I392)</f>
        <v/>
      </c>
      <c r="J393" s="63"/>
      <c r="K393" s="38"/>
      <c r="L393" s="38"/>
      <c r="M393" s="58" t="str">
        <f t="shared" si="31"/>
        <v/>
      </c>
      <c r="N393" s="203" t="str">
        <f t="shared" si="32"/>
        <v/>
      </c>
      <c r="O393" s="205" t="str">
        <f t="shared" si="33"/>
        <v/>
      </c>
      <c r="P393" s="288" t="str">
        <f t="shared" si="34"/>
        <v/>
      </c>
      <c r="Q393" s="225" t="str">
        <f t="shared" si="35"/>
        <v/>
      </c>
      <c r="R393" s="289"/>
      <c r="S393" s="66"/>
    </row>
    <row r="394" spans="1:19" ht="20.100000000000001" customHeight="1" x14ac:dyDescent="0.25">
      <c r="A394" s="191">
        <v>388</v>
      </c>
      <c r="B394" s="286" t="str">
        <f>IF('Frais de salaires'!B393="","",'Frais de salaires'!B393)</f>
        <v/>
      </c>
      <c r="C394" s="286" t="str">
        <f>IF('Frais de salaires'!C393="","",'Frais de salaires'!C393)</f>
        <v/>
      </c>
      <c r="D394" s="286" t="str">
        <f>IF('Frais de salaires'!D393="","",'Frais de salaires'!D393)</f>
        <v/>
      </c>
      <c r="E394" s="286" t="str">
        <f>IF('Frais de salaires'!E393="","",'Frais de salaires'!E393)</f>
        <v/>
      </c>
      <c r="F394" s="286" t="str">
        <f>IF('Frais de salaires'!F393="","",'Frais de salaires'!F393)</f>
        <v/>
      </c>
      <c r="G394" s="287" t="str">
        <f>IF('Frais de salaires'!G393="","",'Frais de salaires'!G393)</f>
        <v/>
      </c>
      <c r="H394" s="287" t="str">
        <f>IF('Frais de salaires'!H393="","",'Frais de salaires'!H393)</f>
        <v/>
      </c>
      <c r="I394" s="286" t="str">
        <f>IF('Frais de salaires'!I393="","",'Frais de salaires'!I393)</f>
        <v/>
      </c>
      <c r="J394" s="63"/>
      <c r="K394" s="38"/>
      <c r="L394" s="38"/>
      <c r="M394" s="58" t="str">
        <f t="shared" si="31"/>
        <v/>
      </c>
      <c r="N394" s="203" t="str">
        <f t="shared" si="32"/>
        <v/>
      </c>
      <c r="O394" s="205" t="str">
        <f t="shared" si="33"/>
        <v/>
      </c>
      <c r="P394" s="288" t="str">
        <f t="shared" si="34"/>
        <v/>
      </c>
      <c r="Q394" s="225" t="str">
        <f t="shared" si="35"/>
        <v/>
      </c>
      <c r="R394" s="289"/>
      <c r="S394" s="66"/>
    </row>
    <row r="395" spans="1:19" ht="20.100000000000001" customHeight="1" x14ac:dyDescent="0.25">
      <c r="A395" s="191">
        <v>389</v>
      </c>
      <c r="B395" s="286" t="str">
        <f>IF('Frais de salaires'!B394="","",'Frais de salaires'!B394)</f>
        <v/>
      </c>
      <c r="C395" s="286" t="str">
        <f>IF('Frais de salaires'!C394="","",'Frais de salaires'!C394)</f>
        <v/>
      </c>
      <c r="D395" s="286" t="str">
        <f>IF('Frais de salaires'!D394="","",'Frais de salaires'!D394)</f>
        <v/>
      </c>
      <c r="E395" s="286" t="str">
        <f>IF('Frais de salaires'!E394="","",'Frais de salaires'!E394)</f>
        <v/>
      </c>
      <c r="F395" s="286" t="str">
        <f>IF('Frais de salaires'!F394="","",'Frais de salaires'!F394)</f>
        <v/>
      </c>
      <c r="G395" s="287" t="str">
        <f>IF('Frais de salaires'!G394="","",'Frais de salaires'!G394)</f>
        <v/>
      </c>
      <c r="H395" s="287" t="str">
        <f>IF('Frais de salaires'!H394="","",'Frais de salaires'!H394)</f>
        <v/>
      </c>
      <c r="I395" s="286" t="str">
        <f>IF('Frais de salaires'!I394="","",'Frais de salaires'!I394)</f>
        <v/>
      </c>
      <c r="J395" s="63"/>
      <c r="K395" s="38"/>
      <c r="L395" s="38"/>
      <c r="M395" s="58" t="str">
        <f t="shared" si="31"/>
        <v/>
      </c>
      <c r="N395" s="203" t="str">
        <f t="shared" si="32"/>
        <v/>
      </c>
      <c r="O395" s="205" t="str">
        <f t="shared" si="33"/>
        <v/>
      </c>
      <c r="P395" s="288" t="str">
        <f t="shared" si="34"/>
        <v/>
      </c>
      <c r="Q395" s="225" t="str">
        <f t="shared" si="35"/>
        <v/>
      </c>
      <c r="R395" s="289"/>
      <c r="S395" s="66"/>
    </row>
    <row r="396" spans="1:19" ht="20.100000000000001" customHeight="1" x14ac:dyDescent="0.25">
      <c r="A396" s="191">
        <v>390</v>
      </c>
      <c r="B396" s="286" t="str">
        <f>IF('Frais de salaires'!B395="","",'Frais de salaires'!B395)</f>
        <v/>
      </c>
      <c r="C396" s="286" t="str">
        <f>IF('Frais de salaires'!C395="","",'Frais de salaires'!C395)</f>
        <v/>
      </c>
      <c r="D396" s="286" t="str">
        <f>IF('Frais de salaires'!D395="","",'Frais de salaires'!D395)</f>
        <v/>
      </c>
      <c r="E396" s="286" t="str">
        <f>IF('Frais de salaires'!E395="","",'Frais de salaires'!E395)</f>
        <v/>
      </c>
      <c r="F396" s="286" t="str">
        <f>IF('Frais de salaires'!F395="","",'Frais de salaires'!F395)</f>
        <v/>
      </c>
      <c r="G396" s="287" t="str">
        <f>IF('Frais de salaires'!G395="","",'Frais de salaires'!G395)</f>
        <v/>
      </c>
      <c r="H396" s="287" t="str">
        <f>IF('Frais de salaires'!H395="","",'Frais de salaires'!H395)</f>
        <v/>
      </c>
      <c r="I396" s="286" t="str">
        <f>IF('Frais de salaires'!I395="","",'Frais de salaires'!I395)</f>
        <v/>
      </c>
      <c r="J396" s="63"/>
      <c r="K396" s="38"/>
      <c r="L396" s="38"/>
      <c r="M396" s="58" t="str">
        <f t="shared" si="31"/>
        <v/>
      </c>
      <c r="N396" s="203" t="str">
        <f t="shared" si="32"/>
        <v/>
      </c>
      <c r="O396" s="205" t="str">
        <f t="shared" si="33"/>
        <v/>
      </c>
      <c r="P396" s="288" t="str">
        <f t="shared" si="34"/>
        <v/>
      </c>
      <c r="Q396" s="225" t="str">
        <f t="shared" si="35"/>
        <v/>
      </c>
      <c r="R396" s="289"/>
      <c r="S396" s="66"/>
    </row>
    <row r="397" spans="1:19" ht="20.100000000000001" customHeight="1" x14ac:dyDescent="0.25">
      <c r="A397" s="191">
        <v>391</v>
      </c>
      <c r="B397" s="286" t="str">
        <f>IF('Frais de salaires'!B396="","",'Frais de salaires'!B396)</f>
        <v/>
      </c>
      <c r="C397" s="286" t="str">
        <f>IF('Frais de salaires'!C396="","",'Frais de salaires'!C396)</f>
        <v/>
      </c>
      <c r="D397" s="286" t="str">
        <f>IF('Frais de salaires'!D396="","",'Frais de salaires'!D396)</f>
        <v/>
      </c>
      <c r="E397" s="286" t="str">
        <f>IF('Frais de salaires'!E396="","",'Frais de salaires'!E396)</f>
        <v/>
      </c>
      <c r="F397" s="286" t="str">
        <f>IF('Frais de salaires'!F396="","",'Frais de salaires'!F396)</f>
        <v/>
      </c>
      <c r="G397" s="287" t="str">
        <f>IF('Frais de salaires'!G396="","",'Frais de salaires'!G396)</f>
        <v/>
      </c>
      <c r="H397" s="287" t="str">
        <f>IF('Frais de salaires'!H396="","",'Frais de salaires'!H396)</f>
        <v/>
      </c>
      <c r="I397" s="286" t="str">
        <f>IF('Frais de salaires'!I396="","",'Frais de salaires'!I396)</f>
        <v/>
      </c>
      <c r="J397" s="63"/>
      <c r="K397" s="38"/>
      <c r="L397" s="38"/>
      <c r="M397" s="58" t="str">
        <f t="shared" si="31"/>
        <v/>
      </c>
      <c r="N397" s="203" t="str">
        <f t="shared" si="32"/>
        <v/>
      </c>
      <c r="O397" s="205" t="str">
        <f t="shared" si="33"/>
        <v/>
      </c>
      <c r="P397" s="288" t="str">
        <f t="shared" si="34"/>
        <v/>
      </c>
      <c r="Q397" s="225" t="str">
        <f t="shared" si="35"/>
        <v/>
      </c>
      <c r="R397" s="289"/>
      <c r="S397" s="66"/>
    </row>
    <row r="398" spans="1:19" ht="20.100000000000001" customHeight="1" x14ac:dyDescent="0.25">
      <c r="A398" s="191">
        <v>392</v>
      </c>
      <c r="B398" s="286" t="str">
        <f>IF('Frais de salaires'!B397="","",'Frais de salaires'!B397)</f>
        <v/>
      </c>
      <c r="C398" s="286" t="str">
        <f>IF('Frais de salaires'!C397="","",'Frais de salaires'!C397)</f>
        <v/>
      </c>
      <c r="D398" s="286" t="str">
        <f>IF('Frais de salaires'!D397="","",'Frais de salaires'!D397)</f>
        <v/>
      </c>
      <c r="E398" s="286" t="str">
        <f>IF('Frais de salaires'!E397="","",'Frais de salaires'!E397)</f>
        <v/>
      </c>
      <c r="F398" s="286" t="str">
        <f>IF('Frais de salaires'!F397="","",'Frais de salaires'!F397)</f>
        <v/>
      </c>
      <c r="G398" s="287" t="str">
        <f>IF('Frais de salaires'!G397="","",'Frais de salaires'!G397)</f>
        <v/>
      </c>
      <c r="H398" s="287" t="str">
        <f>IF('Frais de salaires'!H397="","",'Frais de salaires'!H397)</f>
        <v/>
      </c>
      <c r="I398" s="286" t="str">
        <f>IF('Frais de salaires'!I397="","",'Frais de salaires'!I397)</f>
        <v/>
      </c>
      <c r="J398" s="63"/>
      <c r="K398" s="38"/>
      <c r="L398" s="38"/>
      <c r="M398" s="58" t="str">
        <f t="shared" si="31"/>
        <v/>
      </c>
      <c r="N398" s="203" t="str">
        <f t="shared" si="32"/>
        <v/>
      </c>
      <c r="O398" s="205" t="str">
        <f t="shared" si="33"/>
        <v/>
      </c>
      <c r="P398" s="288" t="str">
        <f t="shared" si="34"/>
        <v/>
      </c>
      <c r="Q398" s="225" t="str">
        <f t="shared" si="35"/>
        <v/>
      </c>
      <c r="R398" s="289"/>
      <c r="S398" s="66"/>
    </row>
    <row r="399" spans="1:19" ht="20.100000000000001" customHeight="1" x14ac:dyDescent="0.25">
      <c r="A399" s="191">
        <v>393</v>
      </c>
      <c r="B399" s="286" t="str">
        <f>IF('Frais de salaires'!B398="","",'Frais de salaires'!B398)</f>
        <v/>
      </c>
      <c r="C399" s="286" t="str">
        <f>IF('Frais de salaires'!C398="","",'Frais de salaires'!C398)</f>
        <v/>
      </c>
      <c r="D399" s="286" t="str">
        <f>IF('Frais de salaires'!D398="","",'Frais de salaires'!D398)</f>
        <v/>
      </c>
      <c r="E399" s="286" t="str">
        <f>IF('Frais de salaires'!E398="","",'Frais de salaires'!E398)</f>
        <v/>
      </c>
      <c r="F399" s="286" t="str">
        <f>IF('Frais de salaires'!F398="","",'Frais de salaires'!F398)</f>
        <v/>
      </c>
      <c r="G399" s="287" t="str">
        <f>IF('Frais de salaires'!G398="","",'Frais de salaires'!G398)</f>
        <v/>
      </c>
      <c r="H399" s="287" t="str">
        <f>IF('Frais de salaires'!H398="","",'Frais de salaires'!H398)</f>
        <v/>
      </c>
      <c r="I399" s="286" t="str">
        <f>IF('Frais de salaires'!I398="","",'Frais de salaires'!I398)</f>
        <v/>
      </c>
      <c r="J399" s="63"/>
      <c r="K399" s="38"/>
      <c r="L399" s="38"/>
      <c r="M399" s="58" t="str">
        <f t="shared" si="31"/>
        <v/>
      </c>
      <c r="N399" s="203" t="str">
        <f t="shared" si="32"/>
        <v/>
      </c>
      <c r="O399" s="205" t="str">
        <f t="shared" si="33"/>
        <v/>
      </c>
      <c r="P399" s="288" t="str">
        <f t="shared" si="34"/>
        <v/>
      </c>
      <c r="Q399" s="225" t="str">
        <f t="shared" si="35"/>
        <v/>
      </c>
      <c r="R399" s="289"/>
      <c r="S399" s="66"/>
    </row>
    <row r="400" spans="1:19" ht="20.100000000000001" customHeight="1" x14ac:dyDescent="0.25">
      <c r="A400" s="191">
        <v>394</v>
      </c>
      <c r="B400" s="286" t="str">
        <f>IF('Frais de salaires'!B399="","",'Frais de salaires'!B399)</f>
        <v/>
      </c>
      <c r="C400" s="286" t="str">
        <f>IF('Frais de salaires'!C399="","",'Frais de salaires'!C399)</f>
        <v/>
      </c>
      <c r="D400" s="286" t="str">
        <f>IF('Frais de salaires'!D399="","",'Frais de salaires'!D399)</f>
        <v/>
      </c>
      <c r="E400" s="286" t="str">
        <f>IF('Frais de salaires'!E399="","",'Frais de salaires'!E399)</f>
        <v/>
      </c>
      <c r="F400" s="286" t="str">
        <f>IF('Frais de salaires'!F399="","",'Frais de salaires'!F399)</f>
        <v/>
      </c>
      <c r="G400" s="287" t="str">
        <f>IF('Frais de salaires'!G399="","",'Frais de salaires'!G399)</f>
        <v/>
      </c>
      <c r="H400" s="287" t="str">
        <f>IF('Frais de salaires'!H399="","",'Frais de salaires'!H399)</f>
        <v/>
      </c>
      <c r="I400" s="286" t="str">
        <f>IF('Frais de salaires'!I399="","",'Frais de salaires'!I399)</f>
        <v/>
      </c>
      <c r="J400" s="63"/>
      <c r="K400" s="38"/>
      <c r="L400" s="38"/>
      <c r="M400" s="58" t="str">
        <f t="shared" si="31"/>
        <v/>
      </c>
      <c r="N400" s="203" t="str">
        <f t="shared" si="32"/>
        <v/>
      </c>
      <c r="O400" s="205" t="str">
        <f t="shared" si="33"/>
        <v/>
      </c>
      <c r="P400" s="288" t="str">
        <f t="shared" si="34"/>
        <v/>
      </c>
      <c r="Q400" s="225" t="str">
        <f t="shared" si="35"/>
        <v/>
      </c>
      <c r="R400" s="289"/>
      <c r="S400" s="66"/>
    </row>
    <row r="401" spans="1:19" ht="20.100000000000001" customHeight="1" x14ac:dyDescent="0.25">
      <c r="A401" s="191">
        <v>395</v>
      </c>
      <c r="B401" s="286" t="str">
        <f>IF('Frais de salaires'!B400="","",'Frais de salaires'!B400)</f>
        <v/>
      </c>
      <c r="C401" s="286" t="str">
        <f>IF('Frais de salaires'!C400="","",'Frais de salaires'!C400)</f>
        <v/>
      </c>
      <c r="D401" s="286" t="str">
        <f>IF('Frais de salaires'!D400="","",'Frais de salaires'!D400)</f>
        <v/>
      </c>
      <c r="E401" s="286" t="str">
        <f>IF('Frais de salaires'!E400="","",'Frais de salaires'!E400)</f>
        <v/>
      </c>
      <c r="F401" s="286" t="str">
        <f>IF('Frais de salaires'!F400="","",'Frais de salaires'!F400)</f>
        <v/>
      </c>
      <c r="G401" s="287" t="str">
        <f>IF('Frais de salaires'!G400="","",'Frais de salaires'!G400)</f>
        <v/>
      </c>
      <c r="H401" s="287" t="str">
        <f>IF('Frais de salaires'!H400="","",'Frais de salaires'!H400)</f>
        <v/>
      </c>
      <c r="I401" s="286" t="str">
        <f>IF('Frais de salaires'!I400="","",'Frais de salaires'!I400)</f>
        <v/>
      </c>
      <c r="J401" s="63"/>
      <c r="K401" s="38"/>
      <c r="L401" s="38"/>
      <c r="M401" s="58" t="str">
        <f t="shared" si="31"/>
        <v/>
      </c>
      <c r="N401" s="203" t="str">
        <f t="shared" si="32"/>
        <v/>
      </c>
      <c r="O401" s="205" t="str">
        <f t="shared" si="33"/>
        <v/>
      </c>
      <c r="P401" s="288" t="str">
        <f t="shared" si="34"/>
        <v/>
      </c>
      <c r="Q401" s="225" t="str">
        <f t="shared" si="35"/>
        <v/>
      </c>
      <c r="R401" s="289"/>
      <c r="S401" s="66"/>
    </row>
    <row r="402" spans="1:19" ht="20.100000000000001" customHeight="1" x14ac:dyDescent="0.25">
      <c r="A402" s="191">
        <v>396</v>
      </c>
      <c r="B402" s="286" t="str">
        <f>IF('Frais de salaires'!B401="","",'Frais de salaires'!B401)</f>
        <v/>
      </c>
      <c r="C402" s="286" t="str">
        <f>IF('Frais de salaires'!C401="","",'Frais de salaires'!C401)</f>
        <v/>
      </c>
      <c r="D402" s="286" t="str">
        <f>IF('Frais de salaires'!D401="","",'Frais de salaires'!D401)</f>
        <v/>
      </c>
      <c r="E402" s="286" t="str">
        <f>IF('Frais de salaires'!E401="","",'Frais de salaires'!E401)</f>
        <v/>
      </c>
      <c r="F402" s="286" t="str">
        <f>IF('Frais de salaires'!F401="","",'Frais de salaires'!F401)</f>
        <v/>
      </c>
      <c r="G402" s="287" t="str">
        <f>IF('Frais de salaires'!G401="","",'Frais de salaires'!G401)</f>
        <v/>
      </c>
      <c r="H402" s="287" t="str">
        <f>IF('Frais de salaires'!H401="","",'Frais de salaires'!H401)</f>
        <v/>
      </c>
      <c r="I402" s="286" t="str">
        <f>IF('Frais de salaires'!I401="","",'Frais de salaires'!I401)</f>
        <v/>
      </c>
      <c r="J402" s="63"/>
      <c r="K402" s="38"/>
      <c r="L402" s="38"/>
      <c r="M402" s="58" t="str">
        <f t="shared" si="31"/>
        <v/>
      </c>
      <c r="N402" s="203" t="str">
        <f t="shared" si="32"/>
        <v/>
      </c>
      <c r="O402" s="205" t="str">
        <f t="shared" si="33"/>
        <v/>
      </c>
      <c r="P402" s="288" t="str">
        <f t="shared" si="34"/>
        <v/>
      </c>
      <c r="Q402" s="225" t="str">
        <f t="shared" si="35"/>
        <v/>
      </c>
      <c r="R402" s="289"/>
      <c r="S402" s="66"/>
    </row>
    <row r="403" spans="1:19" ht="20.100000000000001" customHeight="1" x14ac:dyDescent="0.25">
      <c r="A403" s="191">
        <v>397</v>
      </c>
      <c r="B403" s="286" t="str">
        <f>IF('Frais de salaires'!B402="","",'Frais de salaires'!B402)</f>
        <v/>
      </c>
      <c r="C403" s="286" t="str">
        <f>IF('Frais de salaires'!C402="","",'Frais de salaires'!C402)</f>
        <v/>
      </c>
      <c r="D403" s="286" t="str">
        <f>IF('Frais de salaires'!D402="","",'Frais de salaires'!D402)</f>
        <v/>
      </c>
      <c r="E403" s="286" t="str">
        <f>IF('Frais de salaires'!E402="","",'Frais de salaires'!E402)</f>
        <v/>
      </c>
      <c r="F403" s="286" t="str">
        <f>IF('Frais de salaires'!F402="","",'Frais de salaires'!F402)</f>
        <v/>
      </c>
      <c r="G403" s="287" t="str">
        <f>IF('Frais de salaires'!G402="","",'Frais de salaires'!G402)</f>
        <v/>
      </c>
      <c r="H403" s="287" t="str">
        <f>IF('Frais de salaires'!H402="","",'Frais de salaires'!H402)</f>
        <v/>
      </c>
      <c r="I403" s="286" t="str">
        <f>IF('Frais de salaires'!I402="","",'Frais de salaires'!I402)</f>
        <v/>
      </c>
      <c r="J403" s="63"/>
      <c r="K403" s="38"/>
      <c r="L403" s="38"/>
      <c r="M403" s="58" t="str">
        <f t="shared" si="31"/>
        <v/>
      </c>
      <c r="N403" s="203" t="str">
        <f t="shared" si="32"/>
        <v/>
      </c>
      <c r="O403" s="205" t="str">
        <f t="shared" si="33"/>
        <v/>
      </c>
      <c r="P403" s="288" t="str">
        <f t="shared" si="34"/>
        <v/>
      </c>
      <c r="Q403" s="225" t="str">
        <f t="shared" si="35"/>
        <v/>
      </c>
      <c r="R403" s="289"/>
      <c r="S403" s="66"/>
    </row>
    <row r="404" spans="1:19" ht="20.100000000000001" customHeight="1" x14ac:dyDescent="0.25">
      <c r="A404" s="191">
        <v>398</v>
      </c>
      <c r="B404" s="286" t="str">
        <f>IF('Frais de salaires'!B403="","",'Frais de salaires'!B403)</f>
        <v/>
      </c>
      <c r="C404" s="286" t="str">
        <f>IF('Frais de salaires'!C403="","",'Frais de salaires'!C403)</f>
        <v/>
      </c>
      <c r="D404" s="286" t="str">
        <f>IF('Frais de salaires'!D403="","",'Frais de salaires'!D403)</f>
        <v/>
      </c>
      <c r="E404" s="286" t="str">
        <f>IF('Frais de salaires'!E403="","",'Frais de salaires'!E403)</f>
        <v/>
      </c>
      <c r="F404" s="286" t="str">
        <f>IF('Frais de salaires'!F403="","",'Frais de salaires'!F403)</f>
        <v/>
      </c>
      <c r="G404" s="287" t="str">
        <f>IF('Frais de salaires'!G403="","",'Frais de salaires'!G403)</f>
        <v/>
      </c>
      <c r="H404" s="287" t="str">
        <f>IF('Frais de salaires'!H403="","",'Frais de salaires'!H403)</f>
        <v/>
      </c>
      <c r="I404" s="286" t="str">
        <f>IF('Frais de salaires'!I403="","",'Frais de salaires'!I403)</f>
        <v/>
      </c>
      <c r="J404" s="63"/>
      <c r="K404" s="38"/>
      <c r="L404" s="38"/>
      <c r="M404" s="58" t="str">
        <f t="shared" si="31"/>
        <v/>
      </c>
      <c r="N404" s="203" t="str">
        <f t="shared" si="32"/>
        <v/>
      </c>
      <c r="O404" s="205" t="str">
        <f t="shared" si="33"/>
        <v/>
      </c>
      <c r="P404" s="288" t="str">
        <f t="shared" si="34"/>
        <v/>
      </c>
      <c r="Q404" s="225" t="str">
        <f t="shared" si="35"/>
        <v/>
      </c>
      <c r="R404" s="289"/>
      <c r="S404" s="66"/>
    </row>
    <row r="405" spans="1:19" ht="20.100000000000001" customHeight="1" x14ac:dyDescent="0.25">
      <c r="A405" s="191">
        <v>399</v>
      </c>
      <c r="B405" s="286" t="str">
        <f>IF('Frais de salaires'!B404="","",'Frais de salaires'!B404)</f>
        <v/>
      </c>
      <c r="C405" s="286" t="str">
        <f>IF('Frais de salaires'!C404="","",'Frais de salaires'!C404)</f>
        <v/>
      </c>
      <c r="D405" s="286" t="str">
        <f>IF('Frais de salaires'!D404="","",'Frais de salaires'!D404)</f>
        <v/>
      </c>
      <c r="E405" s="286" t="str">
        <f>IF('Frais de salaires'!E404="","",'Frais de salaires'!E404)</f>
        <v/>
      </c>
      <c r="F405" s="286" t="str">
        <f>IF('Frais de salaires'!F404="","",'Frais de salaires'!F404)</f>
        <v/>
      </c>
      <c r="G405" s="287" t="str">
        <f>IF('Frais de salaires'!G404="","",'Frais de salaires'!G404)</f>
        <v/>
      </c>
      <c r="H405" s="287" t="str">
        <f>IF('Frais de salaires'!H404="","",'Frais de salaires'!H404)</f>
        <v/>
      </c>
      <c r="I405" s="286" t="str">
        <f>IF('Frais de salaires'!I404="","",'Frais de salaires'!I404)</f>
        <v/>
      </c>
      <c r="J405" s="63"/>
      <c r="K405" s="38"/>
      <c r="L405" s="38"/>
      <c r="M405" s="58" t="str">
        <f t="shared" si="31"/>
        <v/>
      </c>
      <c r="N405" s="203" t="str">
        <f t="shared" si="32"/>
        <v/>
      </c>
      <c r="O405" s="205" t="str">
        <f t="shared" si="33"/>
        <v/>
      </c>
      <c r="P405" s="288" t="str">
        <f t="shared" si="34"/>
        <v/>
      </c>
      <c r="Q405" s="225" t="str">
        <f t="shared" si="35"/>
        <v/>
      </c>
      <c r="R405" s="289"/>
      <c r="S405" s="66"/>
    </row>
    <row r="406" spans="1:19" ht="20.100000000000001" customHeight="1" x14ac:dyDescent="0.25">
      <c r="A406" s="191">
        <v>400</v>
      </c>
      <c r="B406" s="286" t="str">
        <f>IF('Frais de salaires'!B405="","",'Frais de salaires'!B405)</f>
        <v/>
      </c>
      <c r="C406" s="286" t="str">
        <f>IF('Frais de salaires'!C405="","",'Frais de salaires'!C405)</f>
        <v/>
      </c>
      <c r="D406" s="286" t="str">
        <f>IF('Frais de salaires'!D405="","",'Frais de salaires'!D405)</f>
        <v/>
      </c>
      <c r="E406" s="286" t="str">
        <f>IF('Frais de salaires'!E405="","",'Frais de salaires'!E405)</f>
        <v/>
      </c>
      <c r="F406" s="286" t="str">
        <f>IF('Frais de salaires'!F405="","",'Frais de salaires'!F405)</f>
        <v/>
      </c>
      <c r="G406" s="287" t="str">
        <f>IF('Frais de salaires'!G405="","",'Frais de salaires'!G405)</f>
        <v/>
      </c>
      <c r="H406" s="287" t="str">
        <f>IF('Frais de salaires'!H405="","",'Frais de salaires'!H405)</f>
        <v/>
      </c>
      <c r="I406" s="286" t="str">
        <f>IF('Frais de salaires'!I405="","",'Frais de salaires'!I405)</f>
        <v/>
      </c>
      <c r="J406" s="63"/>
      <c r="K406" s="38"/>
      <c r="L406" s="38"/>
      <c r="M406" s="58" t="str">
        <f t="shared" si="31"/>
        <v/>
      </c>
      <c r="N406" s="203" t="str">
        <f t="shared" si="32"/>
        <v/>
      </c>
      <c r="O406" s="205" t="str">
        <f t="shared" si="33"/>
        <v/>
      </c>
      <c r="P406" s="288" t="str">
        <f t="shared" si="34"/>
        <v/>
      </c>
      <c r="Q406" s="225" t="str">
        <f t="shared" si="35"/>
        <v/>
      </c>
      <c r="R406" s="289"/>
      <c r="S406" s="66"/>
    </row>
    <row r="407" spans="1:19" ht="20.100000000000001" customHeight="1" x14ac:dyDescent="0.25">
      <c r="A407" s="191">
        <v>401</v>
      </c>
      <c r="B407" s="286" t="str">
        <f>IF('Frais de salaires'!B406="","",'Frais de salaires'!B406)</f>
        <v/>
      </c>
      <c r="C407" s="286" t="str">
        <f>IF('Frais de salaires'!C406="","",'Frais de salaires'!C406)</f>
        <v/>
      </c>
      <c r="D407" s="286" t="str">
        <f>IF('Frais de salaires'!D406="","",'Frais de salaires'!D406)</f>
        <v/>
      </c>
      <c r="E407" s="286" t="str">
        <f>IF('Frais de salaires'!E406="","",'Frais de salaires'!E406)</f>
        <v/>
      </c>
      <c r="F407" s="286" t="str">
        <f>IF('Frais de salaires'!F406="","",'Frais de salaires'!F406)</f>
        <v/>
      </c>
      <c r="G407" s="287" t="str">
        <f>IF('Frais de salaires'!G406="","",'Frais de salaires'!G406)</f>
        <v/>
      </c>
      <c r="H407" s="287" t="str">
        <f>IF('Frais de salaires'!H406="","",'Frais de salaires'!H406)</f>
        <v/>
      </c>
      <c r="I407" s="286" t="str">
        <f>IF('Frais de salaires'!I406="","",'Frais de salaires'!I406)</f>
        <v/>
      </c>
      <c r="J407" s="63"/>
      <c r="K407" s="38"/>
      <c r="L407" s="38"/>
      <c r="M407" s="58" t="str">
        <f t="shared" si="31"/>
        <v/>
      </c>
      <c r="N407" s="203" t="str">
        <f t="shared" si="32"/>
        <v/>
      </c>
      <c r="O407" s="205" t="str">
        <f t="shared" si="33"/>
        <v/>
      </c>
      <c r="P407" s="288" t="str">
        <f t="shared" si="34"/>
        <v/>
      </c>
      <c r="Q407" s="225" t="str">
        <f t="shared" si="35"/>
        <v/>
      </c>
      <c r="R407" s="289"/>
      <c r="S407" s="66"/>
    </row>
    <row r="408" spans="1:19" ht="20.100000000000001" customHeight="1" x14ac:dyDescent="0.25">
      <c r="A408" s="191">
        <v>402</v>
      </c>
      <c r="B408" s="286" t="str">
        <f>IF('Frais de salaires'!B407="","",'Frais de salaires'!B407)</f>
        <v/>
      </c>
      <c r="C408" s="286" t="str">
        <f>IF('Frais de salaires'!C407="","",'Frais de salaires'!C407)</f>
        <v/>
      </c>
      <c r="D408" s="286" t="str">
        <f>IF('Frais de salaires'!D407="","",'Frais de salaires'!D407)</f>
        <v/>
      </c>
      <c r="E408" s="286" t="str">
        <f>IF('Frais de salaires'!E407="","",'Frais de salaires'!E407)</f>
        <v/>
      </c>
      <c r="F408" s="286" t="str">
        <f>IF('Frais de salaires'!F407="","",'Frais de salaires'!F407)</f>
        <v/>
      </c>
      <c r="G408" s="287" t="str">
        <f>IF('Frais de salaires'!G407="","",'Frais de salaires'!G407)</f>
        <v/>
      </c>
      <c r="H408" s="287" t="str">
        <f>IF('Frais de salaires'!H407="","",'Frais de salaires'!H407)</f>
        <v/>
      </c>
      <c r="I408" s="286" t="str">
        <f>IF('Frais de salaires'!I407="","",'Frais de salaires'!I407)</f>
        <v/>
      </c>
      <c r="J408" s="63"/>
      <c r="K408" s="38"/>
      <c r="L408" s="38"/>
      <c r="M408" s="58" t="str">
        <f t="shared" si="31"/>
        <v/>
      </c>
      <c r="N408" s="203" t="str">
        <f t="shared" si="32"/>
        <v/>
      </c>
      <c r="O408" s="205" t="str">
        <f t="shared" si="33"/>
        <v/>
      </c>
      <c r="P408" s="288" t="str">
        <f t="shared" si="34"/>
        <v/>
      </c>
      <c r="Q408" s="225" t="str">
        <f t="shared" si="35"/>
        <v/>
      </c>
      <c r="R408" s="289"/>
      <c r="S408" s="66"/>
    </row>
    <row r="409" spans="1:19" ht="20.100000000000001" customHeight="1" x14ac:dyDescent="0.25">
      <c r="A409" s="191">
        <v>403</v>
      </c>
      <c r="B409" s="286" t="str">
        <f>IF('Frais de salaires'!B408="","",'Frais de salaires'!B408)</f>
        <v/>
      </c>
      <c r="C409" s="286" t="str">
        <f>IF('Frais de salaires'!C408="","",'Frais de salaires'!C408)</f>
        <v/>
      </c>
      <c r="D409" s="286" t="str">
        <f>IF('Frais de salaires'!D408="","",'Frais de salaires'!D408)</f>
        <v/>
      </c>
      <c r="E409" s="286" t="str">
        <f>IF('Frais de salaires'!E408="","",'Frais de salaires'!E408)</f>
        <v/>
      </c>
      <c r="F409" s="286" t="str">
        <f>IF('Frais de salaires'!F408="","",'Frais de salaires'!F408)</f>
        <v/>
      </c>
      <c r="G409" s="287" t="str">
        <f>IF('Frais de salaires'!G408="","",'Frais de salaires'!G408)</f>
        <v/>
      </c>
      <c r="H409" s="287" t="str">
        <f>IF('Frais de salaires'!H408="","",'Frais de salaires'!H408)</f>
        <v/>
      </c>
      <c r="I409" s="286" t="str">
        <f>IF('Frais de salaires'!I408="","",'Frais de salaires'!I408)</f>
        <v/>
      </c>
      <c r="J409" s="63"/>
      <c r="K409" s="38"/>
      <c r="L409" s="38"/>
      <c r="M409" s="58" t="str">
        <f t="shared" si="31"/>
        <v/>
      </c>
      <c r="N409" s="203" t="str">
        <f t="shared" si="32"/>
        <v/>
      </c>
      <c r="O409" s="205" t="str">
        <f t="shared" si="33"/>
        <v/>
      </c>
      <c r="P409" s="288" t="str">
        <f t="shared" si="34"/>
        <v/>
      </c>
      <c r="Q409" s="225" t="str">
        <f t="shared" si="35"/>
        <v/>
      </c>
      <c r="R409" s="289"/>
      <c r="S409" s="66"/>
    </row>
    <row r="410" spans="1:19" ht="20.100000000000001" customHeight="1" x14ac:dyDescent="0.25">
      <c r="A410" s="191">
        <v>404</v>
      </c>
      <c r="B410" s="286" t="str">
        <f>IF('Frais de salaires'!B409="","",'Frais de salaires'!B409)</f>
        <v/>
      </c>
      <c r="C410" s="286" t="str">
        <f>IF('Frais de salaires'!C409="","",'Frais de salaires'!C409)</f>
        <v/>
      </c>
      <c r="D410" s="286" t="str">
        <f>IF('Frais de salaires'!D409="","",'Frais de salaires'!D409)</f>
        <v/>
      </c>
      <c r="E410" s="286" t="str">
        <f>IF('Frais de salaires'!E409="","",'Frais de salaires'!E409)</f>
        <v/>
      </c>
      <c r="F410" s="286" t="str">
        <f>IF('Frais de salaires'!F409="","",'Frais de salaires'!F409)</f>
        <v/>
      </c>
      <c r="G410" s="287" t="str">
        <f>IF('Frais de salaires'!G409="","",'Frais de salaires'!G409)</f>
        <v/>
      </c>
      <c r="H410" s="287" t="str">
        <f>IF('Frais de salaires'!H409="","",'Frais de salaires'!H409)</f>
        <v/>
      </c>
      <c r="I410" s="286" t="str">
        <f>IF('Frais de salaires'!I409="","",'Frais de salaires'!I409)</f>
        <v/>
      </c>
      <c r="J410" s="63"/>
      <c r="K410" s="38"/>
      <c r="L410" s="38"/>
      <c r="M410" s="58" t="str">
        <f t="shared" si="31"/>
        <v/>
      </c>
      <c r="N410" s="203" t="str">
        <f t="shared" si="32"/>
        <v/>
      </c>
      <c r="O410" s="205" t="str">
        <f t="shared" si="33"/>
        <v/>
      </c>
      <c r="P410" s="288" t="str">
        <f t="shared" si="34"/>
        <v/>
      </c>
      <c r="Q410" s="225" t="str">
        <f t="shared" si="35"/>
        <v/>
      </c>
      <c r="R410" s="289"/>
      <c r="S410" s="66"/>
    </row>
    <row r="411" spans="1:19" ht="20.100000000000001" customHeight="1" x14ac:dyDescent="0.25">
      <c r="A411" s="191">
        <v>405</v>
      </c>
      <c r="B411" s="286" t="str">
        <f>IF('Frais de salaires'!B410="","",'Frais de salaires'!B410)</f>
        <v/>
      </c>
      <c r="C411" s="286" t="str">
        <f>IF('Frais de salaires'!C410="","",'Frais de salaires'!C410)</f>
        <v/>
      </c>
      <c r="D411" s="286" t="str">
        <f>IF('Frais de salaires'!D410="","",'Frais de salaires'!D410)</f>
        <v/>
      </c>
      <c r="E411" s="286" t="str">
        <f>IF('Frais de salaires'!E410="","",'Frais de salaires'!E410)</f>
        <v/>
      </c>
      <c r="F411" s="286" t="str">
        <f>IF('Frais de salaires'!F410="","",'Frais de salaires'!F410)</f>
        <v/>
      </c>
      <c r="G411" s="287" t="str">
        <f>IF('Frais de salaires'!G410="","",'Frais de salaires'!G410)</f>
        <v/>
      </c>
      <c r="H411" s="287" t="str">
        <f>IF('Frais de salaires'!H410="","",'Frais de salaires'!H410)</f>
        <v/>
      </c>
      <c r="I411" s="286" t="str">
        <f>IF('Frais de salaires'!I410="","",'Frais de salaires'!I410)</f>
        <v/>
      </c>
      <c r="J411" s="63"/>
      <c r="K411" s="38"/>
      <c r="L411" s="38"/>
      <c r="M411" s="58" t="str">
        <f t="shared" si="31"/>
        <v/>
      </c>
      <c r="N411" s="203" t="str">
        <f t="shared" si="32"/>
        <v/>
      </c>
      <c r="O411" s="205" t="str">
        <f t="shared" si="33"/>
        <v/>
      </c>
      <c r="P411" s="288" t="str">
        <f t="shared" si="34"/>
        <v/>
      </c>
      <c r="Q411" s="225" t="str">
        <f t="shared" si="35"/>
        <v/>
      </c>
      <c r="R411" s="289"/>
      <c r="S411" s="66"/>
    </row>
    <row r="412" spans="1:19" ht="20.100000000000001" customHeight="1" x14ac:dyDescent="0.25">
      <c r="A412" s="191">
        <v>406</v>
      </c>
      <c r="B412" s="286" t="str">
        <f>IF('Frais de salaires'!B411="","",'Frais de salaires'!B411)</f>
        <v/>
      </c>
      <c r="C412" s="286" t="str">
        <f>IF('Frais de salaires'!C411="","",'Frais de salaires'!C411)</f>
        <v/>
      </c>
      <c r="D412" s="286" t="str">
        <f>IF('Frais de salaires'!D411="","",'Frais de salaires'!D411)</f>
        <v/>
      </c>
      <c r="E412" s="286" t="str">
        <f>IF('Frais de salaires'!E411="","",'Frais de salaires'!E411)</f>
        <v/>
      </c>
      <c r="F412" s="286" t="str">
        <f>IF('Frais de salaires'!F411="","",'Frais de salaires'!F411)</f>
        <v/>
      </c>
      <c r="G412" s="287" t="str">
        <f>IF('Frais de salaires'!G411="","",'Frais de salaires'!G411)</f>
        <v/>
      </c>
      <c r="H412" s="287" t="str">
        <f>IF('Frais de salaires'!H411="","",'Frais de salaires'!H411)</f>
        <v/>
      </c>
      <c r="I412" s="286" t="str">
        <f>IF('Frais de salaires'!I411="","",'Frais de salaires'!I411)</f>
        <v/>
      </c>
      <c r="J412" s="63"/>
      <c r="K412" s="38"/>
      <c r="L412" s="38"/>
      <c r="M412" s="58" t="str">
        <f t="shared" si="31"/>
        <v/>
      </c>
      <c r="N412" s="203" t="str">
        <f t="shared" si="32"/>
        <v/>
      </c>
      <c r="O412" s="205" t="str">
        <f t="shared" si="33"/>
        <v/>
      </c>
      <c r="P412" s="288" t="str">
        <f t="shared" si="34"/>
        <v/>
      </c>
      <c r="Q412" s="225" t="str">
        <f t="shared" si="35"/>
        <v/>
      </c>
      <c r="R412" s="289"/>
      <c r="S412" s="66"/>
    </row>
    <row r="413" spans="1:19" ht="20.100000000000001" customHeight="1" x14ac:dyDescent="0.25">
      <c r="A413" s="191">
        <v>407</v>
      </c>
      <c r="B413" s="286" t="str">
        <f>IF('Frais de salaires'!B412="","",'Frais de salaires'!B412)</f>
        <v/>
      </c>
      <c r="C413" s="286" t="str">
        <f>IF('Frais de salaires'!C412="","",'Frais de salaires'!C412)</f>
        <v/>
      </c>
      <c r="D413" s="286" t="str">
        <f>IF('Frais de salaires'!D412="","",'Frais de salaires'!D412)</f>
        <v/>
      </c>
      <c r="E413" s="286" t="str">
        <f>IF('Frais de salaires'!E412="","",'Frais de salaires'!E412)</f>
        <v/>
      </c>
      <c r="F413" s="286" t="str">
        <f>IF('Frais de salaires'!F412="","",'Frais de salaires'!F412)</f>
        <v/>
      </c>
      <c r="G413" s="287" t="str">
        <f>IF('Frais de salaires'!G412="","",'Frais de salaires'!G412)</f>
        <v/>
      </c>
      <c r="H413" s="287" t="str">
        <f>IF('Frais de salaires'!H412="","",'Frais de salaires'!H412)</f>
        <v/>
      </c>
      <c r="I413" s="286" t="str">
        <f>IF('Frais de salaires'!I412="","",'Frais de salaires'!I412)</f>
        <v/>
      </c>
      <c r="J413" s="63"/>
      <c r="K413" s="38"/>
      <c r="L413" s="38"/>
      <c r="M413" s="58" t="str">
        <f t="shared" si="31"/>
        <v/>
      </c>
      <c r="N413" s="203" t="str">
        <f t="shared" si="32"/>
        <v/>
      </c>
      <c r="O413" s="205" t="str">
        <f t="shared" si="33"/>
        <v/>
      </c>
      <c r="P413" s="288" t="str">
        <f t="shared" si="34"/>
        <v/>
      </c>
      <c r="Q413" s="225" t="str">
        <f t="shared" si="35"/>
        <v/>
      </c>
      <c r="R413" s="289"/>
      <c r="S413" s="66"/>
    </row>
    <row r="414" spans="1:19" ht="20.100000000000001" customHeight="1" x14ac:dyDescent="0.25">
      <c r="A414" s="191">
        <v>408</v>
      </c>
      <c r="B414" s="286" t="str">
        <f>IF('Frais de salaires'!B413="","",'Frais de salaires'!B413)</f>
        <v/>
      </c>
      <c r="C414" s="286" t="str">
        <f>IF('Frais de salaires'!C413="","",'Frais de salaires'!C413)</f>
        <v/>
      </c>
      <c r="D414" s="286" t="str">
        <f>IF('Frais de salaires'!D413="","",'Frais de salaires'!D413)</f>
        <v/>
      </c>
      <c r="E414" s="286" t="str">
        <f>IF('Frais de salaires'!E413="","",'Frais de salaires'!E413)</f>
        <v/>
      </c>
      <c r="F414" s="286" t="str">
        <f>IF('Frais de salaires'!F413="","",'Frais de salaires'!F413)</f>
        <v/>
      </c>
      <c r="G414" s="287" t="str">
        <f>IF('Frais de salaires'!G413="","",'Frais de salaires'!G413)</f>
        <v/>
      </c>
      <c r="H414" s="287" t="str">
        <f>IF('Frais de salaires'!H413="","",'Frais de salaires'!H413)</f>
        <v/>
      </c>
      <c r="I414" s="286" t="str">
        <f>IF('Frais de salaires'!I413="","",'Frais de salaires'!I413)</f>
        <v/>
      </c>
      <c r="J414" s="63"/>
      <c r="K414" s="38"/>
      <c r="L414" s="38"/>
      <c r="M414" s="58" t="str">
        <f t="shared" si="31"/>
        <v/>
      </c>
      <c r="N414" s="203" t="str">
        <f t="shared" si="32"/>
        <v/>
      </c>
      <c r="O414" s="205" t="str">
        <f t="shared" si="33"/>
        <v/>
      </c>
      <c r="P414" s="288" t="str">
        <f t="shared" si="34"/>
        <v/>
      </c>
      <c r="Q414" s="225" t="str">
        <f t="shared" si="35"/>
        <v/>
      </c>
      <c r="R414" s="289"/>
      <c r="S414" s="66"/>
    </row>
    <row r="415" spans="1:19" ht="20.100000000000001" customHeight="1" x14ac:dyDescent="0.25">
      <c r="A415" s="191">
        <v>409</v>
      </c>
      <c r="B415" s="286" t="str">
        <f>IF('Frais de salaires'!B414="","",'Frais de salaires'!B414)</f>
        <v/>
      </c>
      <c r="C415" s="286" t="str">
        <f>IF('Frais de salaires'!C414="","",'Frais de salaires'!C414)</f>
        <v/>
      </c>
      <c r="D415" s="286" t="str">
        <f>IF('Frais de salaires'!D414="","",'Frais de salaires'!D414)</f>
        <v/>
      </c>
      <c r="E415" s="286" t="str">
        <f>IF('Frais de salaires'!E414="","",'Frais de salaires'!E414)</f>
        <v/>
      </c>
      <c r="F415" s="286" t="str">
        <f>IF('Frais de salaires'!F414="","",'Frais de salaires'!F414)</f>
        <v/>
      </c>
      <c r="G415" s="287" t="str">
        <f>IF('Frais de salaires'!G414="","",'Frais de salaires'!G414)</f>
        <v/>
      </c>
      <c r="H415" s="287" t="str">
        <f>IF('Frais de salaires'!H414="","",'Frais de salaires'!H414)</f>
        <v/>
      </c>
      <c r="I415" s="286" t="str">
        <f>IF('Frais de salaires'!I414="","",'Frais de salaires'!I414)</f>
        <v/>
      </c>
      <c r="J415" s="63"/>
      <c r="K415" s="38"/>
      <c r="L415" s="38"/>
      <c r="M415" s="58" t="str">
        <f t="shared" si="31"/>
        <v/>
      </c>
      <c r="N415" s="203" t="str">
        <f t="shared" si="32"/>
        <v/>
      </c>
      <c r="O415" s="205" t="str">
        <f t="shared" si="33"/>
        <v/>
      </c>
      <c r="P415" s="288" t="str">
        <f t="shared" si="34"/>
        <v/>
      </c>
      <c r="Q415" s="225" t="str">
        <f t="shared" si="35"/>
        <v/>
      </c>
      <c r="R415" s="289"/>
      <c r="S415" s="66"/>
    </row>
    <row r="416" spans="1:19" ht="20.100000000000001" customHeight="1" x14ac:dyDescent="0.25">
      <c r="A416" s="191">
        <v>410</v>
      </c>
      <c r="B416" s="286" t="str">
        <f>IF('Frais de salaires'!B415="","",'Frais de salaires'!B415)</f>
        <v/>
      </c>
      <c r="C416" s="286" t="str">
        <f>IF('Frais de salaires'!C415="","",'Frais de salaires'!C415)</f>
        <v/>
      </c>
      <c r="D416" s="286" t="str">
        <f>IF('Frais de salaires'!D415="","",'Frais de salaires'!D415)</f>
        <v/>
      </c>
      <c r="E416" s="286" t="str">
        <f>IF('Frais de salaires'!E415="","",'Frais de salaires'!E415)</f>
        <v/>
      </c>
      <c r="F416" s="286" t="str">
        <f>IF('Frais de salaires'!F415="","",'Frais de salaires'!F415)</f>
        <v/>
      </c>
      <c r="G416" s="287" t="str">
        <f>IF('Frais de salaires'!G415="","",'Frais de salaires'!G415)</f>
        <v/>
      </c>
      <c r="H416" s="287" t="str">
        <f>IF('Frais de salaires'!H415="","",'Frais de salaires'!H415)</f>
        <v/>
      </c>
      <c r="I416" s="286" t="str">
        <f>IF('Frais de salaires'!I415="","",'Frais de salaires'!I415)</f>
        <v/>
      </c>
      <c r="J416" s="63"/>
      <c r="K416" s="38"/>
      <c r="L416" s="38"/>
      <c r="M416" s="58" t="str">
        <f t="shared" si="31"/>
        <v/>
      </c>
      <c r="N416" s="203" t="str">
        <f t="shared" si="32"/>
        <v/>
      </c>
      <c r="O416" s="205" t="str">
        <f t="shared" si="33"/>
        <v/>
      </c>
      <c r="P416" s="288" t="str">
        <f t="shared" si="34"/>
        <v/>
      </c>
      <c r="Q416" s="225" t="str">
        <f t="shared" si="35"/>
        <v/>
      </c>
      <c r="R416" s="289"/>
      <c r="S416" s="66"/>
    </row>
    <row r="417" spans="1:19" ht="20.100000000000001" customHeight="1" x14ac:dyDescent="0.25">
      <c r="A417" s="191">
        <v>411</v>
      </c>
      <c r="B417" s="286" t="str">
        <f>IF('Frais de salaires'!B416="","",'Frais de salaires'!B416)</f>
        <v/>
      </c>
      <c r="C417" s="286" t="str">
        <f>IF('Frais de salaires'!C416="","",'Frais de salaires'!C416)</f>
        <v/>
      </c>
      <c r="D417" s="286" t="str">
        <f>IF('Frais de salaires'!D416="","",'Frais de salaires'!D416)</f>
        <v/>
      </c>
      <c r="E417" s="286" t="str">
        <f>IF('Frais de salaires'!E416="","",'Frais de salaires'!E416)</f>
        <v/>
      </c>
      <c r="F417" s="286" t="str">
        <f>IF('Frais de salaires'!F416="","",'Frais de salaires'!F416)</f>
        <v/>
      </c>
      <c r="G417" s="287" t="str">
        <f>IF('Frais de salaires'!G416="","",'Frais de salaires'!G416)</f>
        <v/>
      </c>
      <c r="H417" s="287" t="str">
        <f>IF('Frais de salaires'!H416="","",'Frais de salaires'!H416)</f>
        <v/>
      </c>
      <c r="I417" s="286" t="str">
        <f>IF('Frais de salaires'!I416="","",'Frais de salaires'!I416)</f>
        <v/>
      </c>
      <c r="J417" s="63"/>
      <c r="K417" s="38"/>
      <c r="L417" s="38"/>
      <c r="M417" s="58" t="str">
        <f t="shared" si="31"/>
        <v/>
      </c>
      <c r="N417" s="203" t="str">
        <f t="shared" si="32"/>
        <v/>
      </c>
      <c r="O417" s="205" t="str">
        <f t="shared" si="33"/>
        <v/>
      </c>
      <c r="P417" s="288" t="str">
        <f t="shared" si="34"/>
        <v/>
      </c>
      <c r="Q417" s="225" t="str">
        <f t="shared" si="35"/>
        <v/>
      </c>
      <c r="R417" s="289"/>
      <c r="S417" s="66"/>
    </row>
    <row r="418" spans="1:19" ht="20.100000000000001" customHeight="1" x14ac:dyDescent="0.25">
      <c r="A418" s="191">
        <v>412</v>
      </c>
      <c r="B418" s="286" t="str">
        <f>IF('Frais de salaires'!B417="","",'Frais de salaires'!B417)</f>
        <v/>
      </c>
      <c r="C418" s="286" t="str">
        <f>IF('Frais de salaires'!C417="","",'Frais de salaires'!C417)</f>
        <v/>
      </c>
      <c r="D418" s="286" t="str">
        <f>IF('Frais de salaires'!D417="","",'Frais de salaires'!D417)</f>
        <v/>
      </c>
      <c r="E418" s="286" t="str">
        <f>IF('Frais de salaires'!E417="","",'Frais de salaires'!E417)</f>
        <v/>
      </c>
      <c r="F418" s="286" t="str">
        <f>IF('Frais de salaires'!F417="","",'Frais de salaires'!F417)</f>
        <v/>
      </c>
      <c r="G418" s="287" t="str">
        <f>IF('Frais de salaires'!G417="","",'Frais de salaires'!G417)</f>
        <v/>
      </c>
      <c r="H418" s="287" t="str">
        <f>IF('Frais de salaires'!H417="","",'Frais de salaires'!H417)</f>
        <v/>
      </c>
      <c r="I418" s="286" t="str">
        <f>IF('Frais de salaires'!I417="","",'Frais de salaires'!I417)</f>
        <v/>
      </c>
      <c r="J418" s="63"/>
      <c r="K418" s="38"/>
      <c r="L418" s="38"/>
      <c r="M418" s="58" t="str">
        <f t="shared" si="31"/>
        <v/>
      </c>
      <c r="N418" s="203" t="str">
        <f t="shared" si="32"/>
        <v/>
      </c>
      <c r="O418" s="205" t="str">
        <f t="shared" si="33"/>
        <v/>
      </c>
      <c r="P418" s="288" t="str">
        <f t="shared" si="34"/>
        <v/>
      </c>
      <c r="Q418" s="225" t="str">
        <f t="shared" si="35"/>
        <v/>
      </c>
      <c r="R418" s="289"/>
      <c r="S418" s="66"/>
    </row>
    <row r="419" spans="1:19" ht="20.100000000000001" customHeight="1" x14ac:dyDescent="0.25">
      <c r="A419" s="191">
        <v>413</v>
      </c>
      <c r="B419" s="286" t="str">
        <f>IF('Frais de salaires'!B418="","",'Frais de salaires'!B418)</f>
        <v/>
      </c>
      <c r="C419" s="286" t="str">
        <f>IF('Frais de salaires'!C418="","",'Frais de salaires'!C418)</f>
        <v/>
      </c>
      <c r="D419" s="286" t="str">
        <f>IF('Frais de salaires'!D418="","",'Frais de salaires'!D418)</f>
        <v/>
      </c>
      <c r="E419" s="286" t="str">
        <f>IF('Frais de salaires'!E418="","",'Frais de salaires'!E418)</f>
        <v/>
      </c>
      <c r="F419" s="286" t="str">
        <f>IF('Frais de salaires'!F418="","",'Frais de salaires'!F418)</f>
        <v/>
      </c>
      <c r="G419" s="287" t="str">
        <f>IF('Frais de salaires'!G418="","",'Frais de salaires'!G418)</f>
        <v/>
      </c>
      <c r="H419" s="287" t="str">
        <f>IF('Frais de salaires'!H418="","",'Frais de salaires'!H418)</f>
        <v/>
      </c>
      <c r="I419" s="286" t="str">
        <f>IF('Frais de salaires'!I418="","",'Frais de salaires'!I418)</f>
        <v/>
      </c>
      <c r="J419" s="63"/>
      <c r="K419" s="38"/>
      <c r="L419" s="38"/>
      <c r="M419" s="58" t="str">
        <f t="shared" si="31"/>
        <v/>
      </c>
      <c r="N419" s="203" t="str">
        <f t="shared" si="32"/>
        <v/>
      </c>
      <c r="O419" s="205" t="str">
        <f t="shared" si="33"/>
        <v/>
      </c>
      <c r="P419" s="288" t="str">
        <f t="shared" si="34"/>
        <v/>
      </c>
      <c r="Q419" s="225" t="str">
        <f t="shared" si="35"/>
        <v/>
      </c>
      <c r="R419" s="289"/>
      <c r="S419" s="66"/>
    </row>
    <row r="420" spans="1:19" ht="20.100000000000001" customHeight="1" x14ac:dyDescent="0.25">
      <c r="A420" s="191">
        <v>414</v>
      </c>
      <c r="B420" s="286" t="str">
        <f>IF('Frais de salaires'!B419="","",'Frais de salaires'!B419)</f>
        <v/>
      </c>
      <c r="C420" s="286" t="str">
        <f>IF('Frais de salaires'!C419="","",'Frais de salaires'!C419)</f>
        <v/>
      </c>
      <c r="D420" s="286" t="str">
        <f>IF('Frais de salaires'!D419="","",'Frais de salaires'!D419)</f>
        <v/>
      </c>
      <c r="E420" s="286" t="str">
        <f>IF('Frais de salaires'!E419="","",'Frais de salaires'!E419)</f>
        <v/>
      </c>
      <c r="F420" s="286" t="str">
        <f>IF('Frais de salaires'!F419="","",'Frais de salaires'!F419)</f>
        <v/>
      </c>
      <c r="G420" s="287" t="str">
        <f>IF('Frais de salaires'!G419="","",'Frais de salaires'!G419)</f>
        <v/>
      </c>
      <c r="H420" s="287" t="str">
        <f>IF('Frais de salaires'!H419="","",'Frais de salaires'!H419)</f>
        <v/>
      </c>
      <c r="I420" s="286" t="str">
        <f>IF('Frais de salaires'!I419="","",'Frais de salaires'!I419)</f>
        <v/>
      </c>
      <c r="J420" s="63"/>
      <c r="K420" s="38"/>
      <c r="L420" s="38"/>
      <c r="M420" s="58" t="str">
        <f t="shared" si="31"/>
        <v/>
      </c>
      <c r="N420" s="203" t="str">
        <f t="shared" si="32"/>
        <v/>
      </c>
      <c r="O420" s="205" t="str">
        <f t="shared" si="33"/>
        <v/>
      </c>
      <c r="P420" s="288" t="str">
        <f t="shared" si="34"/>
        <v/>
      </c>
      <c r="Q420" s="225" t="str">
        <f t="shared" si="35"/>
        <v/>
      </c>
      <c r="R420" s="289"/>
      <c r="S420" s="66"/>
    </row>
    <row r="421" spans="1:19" ht="20.100000000000001" customHeight="1" x14ac:dyDescent="0.25">
      <c r="A421" s="191">
        <v>415</v>
      </c>
      <c r="B421" s="286" t="str">
        <f>IF('Frais de salaires'!B420="","",'Frais de salaires'!B420)</f>
        <v/>
      </c>
      <c r="C421" s="286" t="str">
        <f>IF('Frais de salaires'!C420="","",'Frais de salaires'!C420)</f>
        <v/>
      </c>
      <c r="D421" s="286" t="str">
        <f>IF('Frais de salaires'!D420="","",'Frais de salaires'!D420)</f>
        <v/>
      </c>
      <c r="E421" s="286" t="str">
        <f>IF('Frais de salaires'!E420="","",'Frais de salaires'!E420)</f>
        <v/>
      </c>
      <c r="F421" s="286" t="str">
        <f>IF('Frais de salaires'!F420="","",'Frais de salaires'!F420)</f>
        <v/>
      </c>
      <c r="G421" s="287" t="str">
        <f>IF('Frais de salaires'!G420="","",'Frais de salaires'!G420)</f>
        <v/>
      </c>
      <c r="H421" s="287" t="str">
        <f>IF('Frais de salaires'!H420="","",'Frais de salaires'!H420)</f>
        <v/>
      </c>
      <c r="I421" s="286" t="str">
        <f>IF('Frais de salaires'!I420="","",'Frais de salaires'!I420)</f>
        <v/>
      </c>
      <c r="J421" s="63"/>
      <c r="K421" s="38"/>
      <c r="L421" s="38"/>
      <c r="M421" s="58" t="str">
        <f t="shared" si="31"/>
        <v/>
      </c>
      <c r="N421" s="203" t="str">
        <f t="shared" si="32"/>
        <v/>
      </c>
      <c r="O421" s="205" t="str">
        <f t="shared" si="33"/>
        <v/>
      </c>
      <c r="P421" s="288" t="str">
        <f t="shared" si="34"/>
        <v/>
      </c>
      <c r="Q421" s="225" t="str">
        <f t="shared" si="35"/>
        <v/>
      </c>
      <c r="R421" s="289"/>
      <c r="S421" s="66"/>
    </row>
    <row r="422" spans="1:19" ht="20.100000000000001" customHeight="1" x14ac:dyDescent="0.25">
      <c r="A422" s="191">
        <v>416</v>
      </c>
      <c r="B422" s="286" t="str">
        <f>IF('Frais de salaires'!B421="","",'Frais de salaires'!B421)</f>
        <v/>
      </c>
      <c r="C422" s="286" t="str">
        <f>IF('Frais de salaires'!C421="","",'Frais de salaires'!C421)</f>
        <v/>
      </c>
      <c r="D422" s="286" t="str">
        <f>IF('Frais de salaires'!D421="","",'Frais de salaires'!D421)</f>
        <v/>
      </c>
      <c r="E422" s="286" t="str">
        <f>IF('Frais de salaires'!E421="","",'Frais de salaires'!E421)</f>
        <v/>
      </c>
      <c r="F422" s="286" t="str">
        <f>IF('Frais de salaires'!F421="","",'Frais de salaires'!F421)</f>
        <v/>
      </c>
      <c r="G422" s="287" t="str">
        <f>IF('Frais de salaires'!G421="","",'Frais de salaires'!G421)</f>
        <v/>
      </c>
      <c r="H422" s="287" t="str">
        <f>IF('Frais de salaires'!H421="","",'Frais de salaires'!H421)</f>
        <v/>
      </c>
      <c r="I422" s="286" t="str">
        <f>IF('Frais de salaires'!I421="","",'Frais de salaires'!I421)</f>
        <v/>
      </c>
      <c r="J422" s="63"/>
      <c r="K422" s="38"/>
      <c r="L422" s="38"/>
      <c r="M422" s="58" t="str">
        <f t="shared" si="31"/>
        <v/>
      </c>
      <c r="N422" s="203" t="str">
        <f t="shared" si="32"/>
        <v/>
      </c>
      <c r="O422" s="205" t="str">
        <f t="shared" si="33"/>
        <v/>
      </c>
      <c r="P422" s="288" t="str">
        <f t="shared" si="34"/>
        <v/>
      </c>
      <c r="Q422" s="225" t="str">
        <f t="shared" si="35"/>
        <v/>
      </c>
      <c r="R422" s="289"/>
      <c r="S422" s="66"/>
    </row>
    <row r="423" spans="1:19" ht="20.100000000000001" customHeight="1" x14ac:dyDescent="0.25">
      <c r="A423" s="191">
        <v>417</v>
      </c>
      <c r="B423" s="286" t="str">
        <f>IF('Frais de salaires'!B422="","",'Frais de salaires'!B422)</f>
        <v/>
      </c>
      <c r="C423" s="286" t="str">
        <f>IF('Frais de salaires'!C422="","",'Frais de salaires'!C422)</f>
        <v/>
      </c>
      <c r="D423" s="286" t="str">
        <f>IF('Frais de salaires'!D422="","",'Frais de salaires'!D422)</f>
        <v/>
      </c>
      <c r="E423" s="286" t="str">
        <f>IF('Frais de salaires'!E422="","",'Frais de salaires'!E422)</f>
        <v/>
      </c>
      <c r="F423" s="286" t="str">
        <f>IF('Frais de salaires'!F422="","",'Frais de salaires'!F422)</f>
        <v/>
      </c>
      <c r="G423" s="287" t="str">
        <f>IF('Frais de salaires'!G422="","",'Frais de salaires'!G422)</f>
        <v/>
      </c>
      <c r="H423" s="287" t="str">
        <f>IF('Frais de salaires'!H422="","",'Frais de salaires'!H422)</f>
        <v/>
      </c>
      <c r="I423" s="286" t="str">
        <f>IF('Frais de salaires'!I422="","",'Frais de salaires'!I422)</f>
        <v/>
      </c>
      <c r="J423" s="63"/>
      <c r="K423" s="38"/>
      <c r="L423" s="38"/>
      <c r="M423" s="58" t="str">
        <f t="shared" si="31"/>
        <v/>
      </c>
      <c r="N423" s="203" t="str">
        <f t="shared" si="32"/>
        <v/>
      </c>
      <c r="O423" s="205" t="str">
        <f t="shared" si="33"/>
        <v/>
      </c>
      <c r="P423" s="288" t="str">
        <f t="shared" si="34"/>
        <v/>
      </c>
      <c r="Q423" s="225" t="str">
        <f t="shared" si="35"/>
        <v/>
      </c>
      <c r="R423" s="289"/>
      <c r="S423" s="66"/>
    </row>
    <row r="424" spans="1:19" ht="20.100000000000001" customHeight="1" x14ac:dyDescent="0.25">
      <c r="A424" s="191">
        <v>418</v>
      </c>
      <c r="B424" s="286" t="str">
        <f>IF('Frais de salaires'!B423="","",'Frais de salaires'!B423)</f>
        <v/>
      </c>
      <c r="C424" s="286" t="str">
        <f>IF('Frais de salaires'!C423="","",'Frais de salaires'!C423)</f>
        <v/>
      </c>
      <c r="D424" s="286" t="str">
        <f>IF('Frais de salaires'!D423="","",'Frais de salaires'!D423)</f>
        <v/>
      </c>
      <c r="E424" s="286" t="str">
        <f>IF('Frais de salaires'!E423="","",'Frais de salaires'!E423)</f>
        <v/>
      </c>
      <c r="F424" s="286" t="str">
        <f>IF('Frais de salaires'!F423="","",'Frais de salaires'!F423)</f>
        <v/>
      </c>
      <c r="G424" s="287" t="str">
        <f>IF('Frais de salaires'!G423="","",'Frais de salaires'!G423)</f>
        <v/>
      </c>
      <c r="H424" s="287" t="str">
        <f>IF('Frais de salaires'!H423="","",'Frais de salaires'!H423)</f>
        <v/>
      </c>
      <c r="I424" s="286" t="str">
        <f>IF('Frais de salaires'!I423="","",'Frais de salaires'!I423)</f>
        <v/>
      </c>
      <c r="J424" s="63"/>
      <c r="K424" s="38"/>
      <c r="L424" s="38"/>
      <c r="M424" s="58" t="str">
        <f t="shared" si="31"/>
        <v/>
      </c>
      <c r="N424" s="203" t="str">
        <f t="shared" si="32"/>
        <v/>
      </c>
      <c r="O424" s="205" t="str">
        <f t="shared" si="33"/>
        <v/>
      </c>
      <c r="P424" s="288" t="str">
        <f t="shared" si="34"/>
        <v/>
      </c>
      <c r="Q424" s="225" t="str">
        <f t="shared" si="35"/>
        <v/>
      </c>
      <c r="R424" s="289"/>
      <c r="S424" s="66"/>
    </row>
    <row r="425" spans="1:19" ht="20.100000000000001" customHeight="1" x14ac:dyDescent="0.25">
      <c r="A425" s="191">
        <v>419</v>
      </c>
      <c r="B425" s="286" t="str">
        <f>IF('Frais de salaires'!B424="","",'Frais de salaires'!B424)</f>
        <v/>
      </c>
      <c r="C425" s="286" t="str">
        <f>IF('Frais de salaires'!C424="","",'Frais de salaires'!C424)</f>
        <v/>
      </c>
      <c r="D425" s="286" t="str">
        <f>IF('Frais de salaires'!D424="","",'Frais de salaires'!D424)</f>
        <v/>
      </c>
      <c r="E425" s="286" t="str">
        <f>IF('Frais de salaires'!E424="","",'Frais de salaires'!E424)</f>
        <v/>
      </c>
      <c r="F425" s="286" t="str">
        <f>IF('Frais de salaires'!F424="","",'Frais de salaires'!F424)</f>
        <v/>
      </c>
      <c r="G425" s="287" t="str">
        <f>IF('Frais de salaires'!G424="","",'Frais de salaires'!G424)</f>
        <v/>
      </c>
      <c r="H425" s="287" t="str">
        <f>IF('Frais de salaires'!H424="","",'Frais de salaires'!H424)</f>
        <v/>
      </c>
      <c r="I425" s="286" t="str">
        <f>IF('Frais de salaires'!I424="","",'Frais de salaires'!I424)</f>
        <v/>
      </c>
      <c r="J425" s="63"/>
      <c r="K425" s="38"/>
      <c r="L425" s="38"/>
      <c r="M425" s="58" t="str">
        <f t="shared" si="31"/>
        <v/>
      </c>
      <c r="N425" s="203" t="str">
        <f t="shared" si="32"/>
        <v/>
      </c>
      <c r="O425" s="205" t="str">
        <f t="shared" si="33"/>
        <v/>
      </c>
      <c r="P425" s="288" t="str">
        <f t="shared" si="34"/>
        <v/>
      </c>
      <c r="Q425" s="225" t="str">
        <f t="shared" si="35"/>
        <v/>
      </c>
      <c r="R425" s="289"/>
      <c r="S425" s="66"/>
    </row>
    <row r="426" spans="1:19" ht="20.100000000000001" customHeight="1" x14ac:dyDescent="0.25">
      <c r="A426" s="191">
        <v>420</v>
      </c>
      <c r="B426" s="286" t="str">
        <f>IF('Frais de salaires'!B425="","",'Frais de salaires'!B425)</f>
        <v/>
      </c>
      <c r="C426" s="286" t="str">
        <f>IF('Frais de salaires'!C425="","",'Frais de salaires'!C425)</f>
        <v/>
      </c>
      <c r="D426" s="286" t="str">
        <f>IF('Frais de salaires'!D425="","",'Frais de salaires'!D425)</f>
        <v/>
      </c>
      <c r="E426" s="286" t="str">
        <f>IF('Frais de salaires'!E425="","",'Frais de salaires'!E425)</f>
        <v/>
      </c>
      <c r="F426" s="286" t="str">
        <f>IF('Frais de salaires'!F425="","",'Frais de salaires'!F425)</f>
        <v/>
      </c>
      <c r="G426" s="287" t="str">
        <f>IF('Frais de salaires'!G425="","",'Frais de salaires'!G425)</f>
        <v/>
      </c>
      <c r="H426" s="287" t="str">
        <f>IF('Frais de salaires'!H425="","",'Frais de salaires'!H425)</f>
        <v/>
      </c>
      <c r="I426" s="286" t="str">
        <f>IF('Frais de salaires'!I425="","",'Frais de salaires'!I425)</f>
        <v/>
      </c>
      <c r="J426" s="63"/>
      <c r="K426" s="38"/>
      <c r="L426" s="38"/>
      <c r="M426" s="58" t="str">
        <f t="shared" si="31"/>
        <v/>
      </c>
      <c r="N426" s="203" t="str">
        <f t="shared" si="32"/>
        <v/>
      </c>
      <c r="O426" s="205" t="str">
        <f t="shared" si="33"/>
        <v/>
      </c>
      <c r="P426" s="288" t="str">
        <f t="shared" si="34"/>
        <v/>
      </c>
      <c r="Q426" s="225" t="str">
        <f t="shared" si="35"/>
        <v/>
      </c>
      <c r="R426" s="289"/>
      <c r="S426" s="66"/>
    </row>
    <row r="427" spans="1:19" ht="20.100000000000001" customHeight="1" x14ac:dyDescent="0.25">
      <c r="A427" s="191">
        <v>421</v>
      </c>
      <c r="B427" s="286" t="str">
        <f>IF('Frais de salaires'!B426="","",'Frais de salaires'!B426)</f>
        <v/>
      </c>
      <c r="C427" s="286" t="str">
        <f>IF('Frais de salaires'!C426="","",'Frais de salaires'!C426)</f>
        <v/>
      </c>
      <c r="D427" s="286" t="str">
        <f>IF('Frais de salaires'!D426="","",'Frais de salaires'!D426)</f>
        <v/>
      </c>
      <c r="E427" s="286" t="str">
        <f>IF('Frais de salaires'!E426="","",'Frais de salaires'!E426)</f>
        <v/>
      </c>
      <c r="F427" s="286" t="str">
        <f>IF('Frais de salaires'!F426="","",'Frais de salaires'!F426)</f>
        <v/>
      </c>
      <c r="G427" s="287" t="str">
        <f>IF('Frais de salaires'!G426="","",'Frais de salaires'!G426)</f>
        <v/>
      </c>
      <c r="H427" s="287" t="str">
        <f>IF('Frais de salaires'!H426="","",'Frais de salaires'!H426)</f>
        <v/>
      </c>
      <c r="I427" s="286" t="str">
        <f>IF('Frais de salaires'!I426="","",'Frais de salaires'!I426)</f>
        <v/>
      </c>
      <c r="J427" s="63"/>
      <c r="K427" s="38"/>
      <c r="L427" s="38"/>
      <c r="M427" s="58" t="str">
        <f t="shared" si="31"/>
        <v/>
      </c>
      <c r="N427" s="203" t="str">
        <f t="shared" si="32"/>
        <v/>
      </c>
      <c r="O427" s="205" t="str">
        <f t="shared" si="33"/>
        <v/>
      </c>
      <c r="P427" s="288" t="str">
        <f t="shared" si="34"/>
        <v/>
      </c>
      <c r="Q427" s="225" t="str">
        <f t="shared" si="35"/>
        <v/>
      </c>
      <c r="R427" s="289"/>
      <c r="S427" s="66"/>
    </row>
    <row r="428" spans="1:19" ht="20.100000000000001" customHeight="1" x14ac:dyDescent="0.25">
      <c r="A428" s="191">
        <v>422</v>
      </c>
      <c r="B428" s="286" t="str">
        <f>IF('Frais de salaires'!B427="","",'Frais de salaires'!B427)</f>
        <v/>
      </c>
      <c r="C428" s="286" t="str">
        <f>IF('Frais de salaires'!C427="","",'Frais de salaires'!C427)</f>
        <v/>
      </c>
      <c r="D428" s="286" t="str">
        <f>IF('Frais de salaires'!D427="","",'Frais de salaires'!D427)</f>
        <v/>
      </c>
      <c r="E428" s="286" t="str">
        <f>IF('Frais de salaires'!E427="","",'Frais de salaires'!E427)</f>
        <v/>
      </c>
      <c r="F428" s="286" t="str">
        <f>IF('Frais de salaires'!F427="","",'Frais de salaires'!F427)</f>
        <v/>
      </c>
      <c r="G428" s="287" t="str">
        <f>IF('Frais de salaires'!G427="","",'Frais de salaires'!G427)</f>
        <v/>
      </c>
      <c r="H428" s="287" t="str">
        <f>IF('Frais de salaires'!H427="","",'Frais de salaires'!H427)</f>
        <v/>
      </c>
      <c r="I428" s="286" t="str">
        <f>IF('Frais de salaires'!I427="","",'Frais de salaires'!I427)</f>
        <v/>
      </c>
      <c r="J428" s="63"/>
      <c r="K428" s="38"/>
      <c r="L428" s="38"/>
      <c r="M428" s="58" t="str">
        <f t="shared" si="31"/>
        <v/>
      </c>
      <c r="N428" s="203" t="str">
        <f t="shared" si="32"/>
        <v/>
      </c>
      <c r="O428" s="205" t="str">
        <f t="shared" si="33"/>
        <v/>
      </c>
      <c r="P428" s="288" t="str">
        <f t="shared" si="34"/>
        <v/>
      </c>
      <c r="Q428" s="225" t="str">
        <f t="shared" si="35"/>
        <v/>
      </c>
      <c r="R428" s="289"/>
      <c r="S428" s="66"/>
    </row>
    <row r="429" spans="1:19" ht="20.100000000000001" customHeight="1" x14ac:dyDescent="0.25">
      <c r="A429" s="191">
        <v>423</v>
      </c>
      <c r="B429" s="286" t="str">
        <f>IF('Frais de salaires'!B428="","",'Frais de salaires'!B428)</f>
        <v/>
      </c>
      <c r="C429" s="286" t="str">
        <f>IF('Frais de salaires'!C428="","",'Frais de salaires'!C428)</f>
        <v/>
      </c>
      <c r="D429" s="286" t="str">
        <f>IF('Frais de salaires'!D428="","",'Frais de salaires'!D428)</f>
        <v/>
      </c>
      <c r="E429" s="286" t="str">
        <f>IF('Frais de salaires'!E428="","",'Frais de salaires'!E428)</f>
        <v/>
      </c>
      <c r="F429" s="286" t="str">
        <f>IF('Frais de salaires'!F428="","",'Frais de salaires'!F428)</f>
        <v/>
      </c>
      <c r="G429" s="287" t="str">
        <f>IF('Frais de salaires'!G428="","",'Frais de salaires'!G428)</f>
        <v/>
      </c>
      <c r="H429" s="287" t="str">
        <f>IF('Frais de salaires'!H428="","",'Frais de salaires'!H428)</f>
        <v/>
      </c>
      <c r="I429" s="286" t="str">
        <f>IF('Frais de salaires'!I428="","",'Frais de salaires'!I428)</f>
        <v/>
      </c>
      <c r="J429" s="63"/>
      <c r="K429" s="38"/>
      <c r="L429" s="38"/>
      <c r="M429" s="58" t="str">
        <f t="shared" si="31"/>
        <v/>
      </c>
      <c r="N429" s="203" t="str">
        <f t="shared" si="32"/>
        <v/>
      </c>
      <c r="O429" s="205" t="str">
        <f t="shared" si="33"/>
        <v/>
      </c>
      <c r="P429" s="288" t="str">
        <f t="shared" si="34"/>
        <v/>
      </c>
      <c r="Q429" s="225" t="str">
        <f t="shared" si="35"/>
        <v/>
      </c>
      <c r="R429" s="289"/>
      <c r="S429" s="66"/>
    </row>
    <row r="430" spans="1:19" ht="20.100000000000001" customHeight="1" x14ac:dyDescent="0.25">
      <c r="A430" s="191">
        <v>424</v>
      </c>
      <c r="B430" s="286" t="str">
        <f>IF('Frais de salaires'!B429="","",'Frais de salaires'!B429)</f>
        <v/>
      </c>
      <c r="C430" s="286" t="str">
        <f>IF('Frais de salaires'!C429="","",'Frais de salaires'!C429)</f>
        <v/>
      </c>
      <c r="D430" s="286" t="str">
        <f>IF('Frais de salaires'!D429="","",'Frais de salaires'!D429)</f>
        <v/>
      </c>
      <c r="E430" s="286" t="str">
        <f>IF('Frais de salaires'!E429="","",'Frais de salaires'!E429)</f>
        <v/>
      </c>
      <c r="F430" s="286" t="str">
        <f>IF('Frais de salaires'!F429="","",'Frais de salaires'!F429)</f>
        <v/>
      </c>
      <c r="G430" s="287" t="str">
        <f>IF('Frais de salaires'!G429="","",'Frais de salaires'!G429)</f>
        <v/>
      </c>
      <c r="H430" s="287" t="str">
        <f>IF('Frais de salaires'!H429="","",'Frais de salaires'!H429)</f>
        <v/>
      </c>
      <c r="I430" s="286" t="str">
        <f>IF('Frais de salaires'!I429="","",'Frais de salaires'!I429)</f>
        <v/>
      </c>
      <c r="J430" s="63"/>
      <c r="K430" s="38"/>
      <c r="L430" s="38"/>
      <c r="M430" s="58" t="str">
        <f t="shared" si="31"/>
        <v/>
      </c>
      <c r="N430" s="203" t="str">
        <f t="shared" si="32"/>
        <v/>
      </c>
      <c r="O430" s="205" t="str">
        <f t="shared" si="33"/>
        <v/>
      </c>
      <c r="P430" s="288" t="str">
        <f t="shared" si="34"/>
        <v/>
      </c>
      <c r="Q430" s="225" t="str">
        <f t="shared" si="35"/>
        <v/>
      </c>
      <c r="R430" s="289"/>
      <c r="S430" s="66"/>
    </row>
    <row r="431" spans="1:19" ht="20.100000000000001" customHeight="1" x14ac:dyDescent="0.25">
      <c r="A431" s="191">
        <v>425</v>
      </c>
      <c r="B431" s="286" t="str">
        <f>IF('Frais de salaires'!B430="","",'Frais de salaires'!B430)</f>
        <v/>
      </c>
      <c r="C431" s="286" t="str">
        <f>IF('Frais de salaires'!C430="","",'Frais de salaires'!C430)</f>
        <v/>
      </c>
      <c r="D431" s="286" t="str">
        <f>IF('Frais de salaires'!D430="","",'Frais de salaires'!D430)</f>
        <v/>
      </c>
      <c r="E431" s="286" t="str">
        <f>IF('Frais de salaires'!E430="","",'Frais de salaires'!E430)</f>
        <v/>
      </c>
      <c r="F431" s="286" t="str">
        <f>IF('Frais de salaires'!F430="","",'Frais de salaires'!F430)</f>
        <v/>
      </c>
      <c r="G431" s="287" t="str">
        <f>IF('Frais de salaires'!G430="","",'Frais de salaires'!G430)</f>
        <v/>
      </c>
      <c r="H431" s="287" t="str">
        <f>IF('Frais de salaires'!H430="","",'Frais de salaires'!H430)</f>
        <v/>
      </c>
      <c r="I431" s="286" t="str">
        <f>IF('Frais de salaires'!I430="","",'Frais de salaires'!I430)</f>
        <v/>
      </c>
      <c r="J431" s="63"/>
      <c r="K431" s="38"/>
      <c r="L431" s="38"/>
      <c r="M431" s="58" t="str">
        <f t="shared" si="31"/>
        <v/>
      </c>
      <c r="N431" s="203" t="str">
        <f t="shared" si="32"/>
        <v/>
      </c>
      <c r="O431" s="205" t="str">
        <f t="shared" si="33"/>
        <v/>
      </c>
      <c r="P431" s="288" t="str">
        <f t="shared" si="34"/>
        <v/>
      </c>
      <c r="Q431" s="225" t="str">
        <f t="shared" si="35"/>
        <v/>
      </c>
      <c r="R431" s="289"/>
      <c r="S431" s="66"/>
    </row>
    <row r="432" spans="1:19" ht="20.100000000000001" customHeight="1" x14ac:dyDescent="0.25">
      <c r="A432" s="191">
        <v>426</v>
      </c>
      <c r="B432" s="286" t="str">
        <f>IF('Frais de salaires'!B431="","",'Frais de salaires'!B431)</f>
        <v/>
      </c>
      <c r="C432" s="286" t="str">
        <f>IF('Frais de salaires'!C431="","",'Frais de salaires'!C431)</f>
        <v/>
      </c>
      <c r="D432" s="286" t="str">
        <f>IF('Frais de salaires'!D431="","",'Frais de salaires'!D431)</f>
        <v/>
      </c>
      <c r="E432" s="286" t="str">
        <f>IF('Frais de salaires'!E431="","",'Frais de salaires'!E431)</f>
        <v/>
      </c>
      <c r="F432" s="286" t="str">
        <f>IF('Frais de salaires'!F431="","",'Frais de salaires'!F431)</f>
        <v/>
      </c>
      <c r="G432" s="287" t="str">
        <f>IF('Frais de salaires'!G431="","",'Frais de salaires'!G431)</f>
        <v/>
      </c>
      <c r="H432" s="287" t="str">
        <f>IF('Frais de salaires'!H431="","",'Frais de salaires'!H431)</f>
        <v/>
      </c>
      <c r="I432" s="286" t="str">
        <f>IF('Frais de salaires'!I431="","",'Frais de salaires'!I431)</f>
        <v/>
      </c>
      <c r="J432" s="63"/>
      <c r="K432" s="38"/>
      <c r="L432" s="38"/>
      <c r="M432" s="58" t="str">
        <f t="shared" si="31"/>
        <v/>
      </c>
      <c r="N432" s="203" t="str">
        <f t="shared" si="32"/>
        <v/>
      </c>
      <c r="O432" s="205" t="str">
        <f t="shared" si="33"/>
        <v/>
      </c>
      <c r="P432" s="288" t="str">
        <f t="shared" si="34"/>
        <v/>
      </c>
      <c r="Q432" s="225" t="str">
        <f t="shared" si="35"/>
        <v/>
      </c>
      <c r="R432" s="289"/>
      <c r="S432" s="66"/>
    </row>
    <row r="433" spans="1:19" ht="20.100000000000001" customHeight="1" x14ac:dyDescent="0.25">
      <c r="A433" s="191">
        <v>427</v>
      </c>
      <c r="B433" s="286" t="str">
        <f>IF('Frais de salaires'!B432="","",'Frais de salaires'!B432)</f>
        <v/>
      </c>
      <c r="C433" s="286" t="str">
        <f>IF('Frais de salaires'!C432="","",'Frais de salaires'!C432)</f>
        <v/>
      </c>
      <c r="D433" s="286" t="str">
        <f>IF('Frais de salaires'!D432="","",'Frais de salaires'!D432)</f>
        <v/>
      </c>
      <c r="E433" s="286" t="str">
        <f>IF('Frais de salaires'!E432="","",'Frais de salaires'!E432)</f>
        <v/>
      </c>
      <c r="F433" s="286" t="str">
        <f>IF('Frais de salaires'!F432="","",'Frais de salaires'!F432)</f>
        <v/>
      </c>
      <c r="G433" s="287" t="str">
        <f>IF('Frais de salaires'!G432="","",'Frais de salaires'!G432)</f>
        <v/>
      </c>
      <c r="H433" s="287" t="str">
        <f>IF('Frais de salaires'!H432="","",'Frais de salaires'!H432)</f>
        <v/>
      </c>
      <c r="I433" s="286" t="str">
        <f>IF('Frais de salaires'!I432="","",'Frais de salaires'!I432)</f>
        <v/>
      </c>
      <c r="J433" s="63"/>
      <c r="K433" s="38"/>
      <c r="L433" s="38"/>
      <c r="M433" s="58" t="str">
        <f t="shared" si="31"/>
        <v/>
      </c>
      <c r="N433" s="203" t="str">
        <f t="shared" si="32"/>
        <v/>
      </c>
      <c r="O433" s="205" t="str">
        <f t="shared" si="33"/>
        <v/>
      </c>
      <c r="P433" s="288" t="str">
        <f t="shared" si="34"/>
        <v/>
      </c>
      <c r="Q433" s="225" t="str">
        <f t="shared" si="35"/>
        <v/>
      </c>
      <c r="R433" s="289"/>
      <c r="S433" s="66"/>
    </row>
    <row r="434" spans="1:19" ht="20.100000000000001" customHeight="1" x14ac:dyDescent="0.25">
      <c r="A434" s="191">
        <v>428</v>
      </c>
      <c r="B434" s="286" t="str">
        <f>IF('Frais de salaires'!B433="","",'Frais de salaires'!B433)</f>
        <v/>
      </c>
      <c r="C434" s="286" t="str">
        <f>IF('Frais de salaires'!C433="","",'Frais de salaires'!C433)</f>
        <v/>
      </c>
      <c r="D434" s="286" t="str">
        <f>IF('Frais de salaires'!D433="","",'Frais de salaires'!D433)</f>
        <v/>
      </c>
      <c r="E434" s="286" t="str">
        <f>IF('Frais de salaires'!E433="","",'Frais de salaires'!E433)</f>
        <v/>
      </c>
      <c r="F434" s="286" t="str">
        <f>IF('Frais de salaires'!F433="","",'Frais de salaires'!F433)</f>
        <v/>
      </c>
      <c r="G434" s="287" t="str">
        <f>IF('Frais de salaires'!G433="","",'Frais de salaires'!G433)</f>
        <v/>
      </c>
      <c r="H434" s="287" t="str">
        <f>IF('Frais de salaires'!H433="","",'Frais de salaires'!H433)</f>
        <v/>
      </c>
      <c r="I434" s="286" t="str">
        <f>IF('Frais de salaires'!I433="","",'Frais de salaires'!I433)</f>
        <v/>
      </c>
      <c r="J434" s="63"/>
      <c r="K434" s="38"/>
      <c r="L434" s="38"/>
      <c r="M434" s="58" t="str">
        <f t="shared" si="31"/>
        <v/>
      </c>
      <c r="N434" s="203" t="str">
        <f t="shared" si="32"/>
        <v/>
      </c>
      <c r="O434" s="205" t="str">
        <f t="shared" si="33"/>
        <v/>
      </c>
      <c r="P434" s="288" t="str">
        <f t="shared" si="34"/>
        <v/>
      </c>
      <c r="Q434" s="225" t="str">
        <f t="shared" si="35"/>
        <v/>
      </c>
      <c r="R434" s="289"/>
      <c r="S434" s="66"/>
    </row>
    <row r="435" spans="1:19" ht="20.100000000000001" customHeight="1" x14ac:dyDescent="0.25">
      <c r="A435" s="191">
        <v>429</v>
      </c>
      <c r="B435" s="286" t="str">
        <f>IF('Frais de salaires'!B434="","",'Frais de salaires'!B434)</f>
        <v/>
      </c>
      <c r="C435" s="286" t="str">
        <f>IF('Frais de salaires'!C434="","",'Frais de salaires'!C434)</f>
        <v/>
      </c>
      <c r="D435" s="286" t="str">
        <f>IF('Frais de salaires'!D434="","",'Frais de salaires'!D434)</f>
        <v/>
      </c>
      <c r="E435" s="286" t="str">
        <f>IF('Frais de salaires'!E434="","",'Frais de salaires'!E434)</f>
        <v/>
      </c>
      <c r="F435" s="286" t="str">
        <f>IF('Frais de salaires'!F434="","",'Frais de salaires'!F434)</f>
        <v/>
      </c>
      <c r="G435" s="287" t="str">
        <f>IF('Frais de salaires'!G434="","",'Frais de salaires'!G434)</f>
        <v/>
      </c>
      <c r="H435" s="287" t="str">
        <f>IF('Frais de salaires'!H434="","",'Frais de salaires'!H434)</f>
        <v/>
      </c>
      <c r="I435" s="286" t="str">
        <f>IF('Frais de salaires'!I434="","",'Frais de salaires'!I434)</f>
        <v/>
      </c>
      <c r="J435" s="63"/>
      <c r="K435" s="38"/>
      <c r="L435" s="38"/>
      <c r="M435" s="58" t="str">
        <f t="shared" si="31"/>
        <v/>
      </c>
      <c r="N435" s="203" t="str">
        <f t="shared" si="32"/>
        <v/>
      </c>
      <c r="O435" s="205" t="str">
        <f t="shared" si="33"/>
        <v/>
      </c>
      <c r="P435" s="288" t="str">
        <f t="shared" si="34"/>
        <v/>
      </c>
      <c r="Q435" s="225" t="str">
        <f t="shared" si="35"/>
        <v/>
      </c>
      <c r="R435" s="289"/>
      <c r="S435" s="66"/>
    </row>
    <row r="436" spans="1:19" ht="20.100000000000001" customHeight="1" x14ac:dyDescent="0.25">
      <c r="A436" s="191">
        <v>430</v>
      </c>
      <c r="B436" s="286" t="str">
        <f>IF('Frais de salaires'!B435="","",'Frais de salaires'!B435)</f>
        <v/>
      </c>
      <c r="C436" s="286" t="str">
        <f>IF('Frais de salaires'!C435="","",'Frais de salaires'!C435)</f>
        <v/>
      </c>
      <c r="D436" s="286" t="str">
        <f>IF('Frais de salaires'!D435="","",'Frais de salaires'!D435)</f>
        <v/>
      </c>
      <c r="E436" s="286" t="str">
        <f>IF('Frais de salaires'!E435="","",'Frais de salaires'!E435)</f>
        <v/>
      </c>
      <c r="F436" s="286" t="str">
        <f>IF('Frais de salaires'!F435="","",'Frais de salaires'!F435)</f>
        <v/>
      </c>
      <c r="G436" s="287" t="str">
        <f>IF('Frais de salaires'!G435="","",'Frais de salaires'!G435)</f>
        <v/>
      </c>
      <c r="H436" s="287" t="str">
        <f>IF('Frais de salaires'!H435="","",'Frais de salaires'!H435)</f>
        <v/>
      </c>
      <c r="I436" s="286" t="str">
        <f>IF('Frais de salaires'!I435="","",'Frais de salaires'!I435)</f>
        <v/>
      </c>
      <c r="J436" s="63"/>
      <c r="K436" s="38"/>
      <c r="L436" s="38"/>
      <c r="M436" s="58" t="str">
        <f t="shared" si="31"/>
        <v/>
      </c>
      <c r="N436" s="203" t="str">
        <f t="shared" si="32"/>
        <v/>
      </c>
      <c r="O436" s="205" t="str">
        <f t="shared" si="33"/>
        <v/>
      </c>
      <c r="P436" s="288" t="str">
        <f t="shared" si="34"/>
        <v/>
      </c>
      <c r="Q436" s="225" t="str">
        <f t="shared" si="35"/>
        <v/>
      </c>
      <c r="R436" s="289"/>
      <c r="S436" s="66"/>
    </row>
    <row r="437" spans="1:19" ht="20.100000000000001" customHeight="1" x14ac:dyDescent="0.25">
      <c r="A437" s="191">
        <v>431</v>
      </c>
      <c r="B437" s="286" t="str">
        <f>IF('Frais de salaires'!B436="","",'Frais de salaires'!B436)</f>
        <v/>
      </c>
      <c r="C437" s="286" t="str">
        <f>IF('Frais de salaires'!C436="","",'Frais de salaires'!C436)</f>
        <v/>
      </c>
      <c r="D437" s="286" t="str">
        <f>IF('Frais de salaires'!D436="","",'Frais de salaires'!D436)</f>
        <v/>
      </c>
      <c r="E437" s="286" t="str">
        <f>IF('Frais de salaires'!E436="","",'Frais de salaires'!E436)</f>
        <v/>
      </c>
      <c r="F437" s="286" t="str">
        <f>IF('Frais de salaires'!F436="","",'Frais de salaires'!F436)</f>
        <v/>
      </c>
      <c r="G437" s="287" t="str">
        <f>IF('Frais de salaires'!G436="","",'Frais de salaires'!G436)</f>
        <v/>
      </c>
      <c r="H437" s="287" t="str">
        <f>IF('Frais de salaires'!H436="","",'Frais de salaires'!H436)</f>
        <v/>
      </c>
      <c r="I437" s="286" t="str">
        <f>IF('Frais de salaires'!I436="","",'Frais de salaires'!I436)</f>
        <v/>
      </c>
      <c r="J437" s="63"/>
      <c r="K437" s="38"/>
      <c r="L437" s="38"/>
      <c r="M437" s="58" t="str">
        <f t="shared" si="31"/>
        <v/>
      </c>
      <c r="N437" s="203" t="str">
        <f t="shared" si="32"/>
        <v/>
      </c>
      <c r="O437" s="205" t="str">
        <f t="shared" si="33"/>
        <v/>
      </c>
      <c r="P437" s="288" t="str">
        <f t="shared" si="34"/>
        <v/>
      </c>
      <c r="Q437" s="225" t="str">
        <f t="shared" si="35"/>
        <v/>
      </c>
      <c r="R437" s="289"/>
      <c r="S437" s="66"/>
    </row>
    <row r="438" spans="1:19" ht="20.100000000000001" customHeight="1" x14ac:dyDescent="0.25">
      <c r="A438" s="191">
        <v>432</v>
      </c>
      <c r="B438" s="286" t="str">
        <f>IF('Frais de salaires'!B437="","",'Frais de salaires'!B437)</f>
        <v/>
      </c>
      <c r="C438" s="286" t="str">
        <f>IF('Frais de salaires'!C437="","",'Frais de salaires'!C437)</f>
        <v/>
      </c>
      <c r="D438" s="286" t="str">
        <f>IF('Frais de salaires'!D437="","",'Frais de salaires'!D437)</f>
        <v/>
      </c>
      <c r="E438" s="286" t="str">
        <f>IF('Frais de salaires'!E437="","",'Frais de salaires'!E437)</f>
        <v/>
      </c>
      <c r="F438" s="286" t="str">
        <f>IF('Frais de salaires'!F437="","",'Frais de salaires'!F437)</f>
        <v/>
      </c>
      <c r="G438" s="287" t="str">
        <f>IF('Frais de salaires'!G437="","",'Frais de salaires'!G437)</f>
        <v/>
      </c>
      <c r="H438" s="287" t="str">
        <f>IF('Frais de salaires'!H437="","",'Frais de salaires'!H437)</f>
        <v/>
      </c>
      <c r="I438" s="286" t="str">
        <f>IF('Frais de salaires'!I437="","",'Frais de salaires'!I437)</f>
        <v/>
      </c>
      <c r="J438" s="63"/>
      <c r="K438" s="38"/>
      <c r="L438" s="38"/>
      <c r="M438" s="58" t="str">
        <f t="shared" si="31"/>
        <v/>
      </c>
      <c r="N438" s="203" t="str">
        <f t="shared" si="32"/>
        <v/>
      </c>
      <c r="O438" s="205" t="str">
        <f t="shared" si="33"/>
        <v/>
      </c>
      <c r="P438" s="288" t="str">
        <f t="shared" si="34"/>
        <v/>
      </c>
      <c r="Q438" s="225" t="str">
        <f t="shared" si="35"/>
        <v/>
      </c>
      <c r="R438" s="289"/>
      <c r="S438" s="66"/>
    </row>
    <row r="439" spans="1:19" ht="20.100000000000001" customHeight="1" x14ac:dyDescent="0.25">
      <c r="A439" s="191">
        <v>433</v>
      </c>
      <c r="B439" s="286" t="str">
        <f>IF('Frais de salaires'!B438="","",'Frais de salaires'!B438)</f>
        <v/>
      </c>
      <c r="C439" s="286" t="str">
        <f>IF('Frais de salaires'!C438="","",'Frais de salaires'!C438)</f>
        <v/>
      </c>
      <c r="D439" s="286" t="str">
        <f>IF('Frais de salaires'!D438="","",'Frais de salaires'!D438)</f>
        <v/>
      </c>
      <c r="E439" s="286" t="str">
        <f>IF('Frais de salaires'!E438="","",'Frais de salaires'!E438)</f>
        <v/>
      </c>
      <c r="F439" s="286" t="str">
        <f>IF('Frais de salaires'!F438="","",'Frais de salaires'!F438)</f>
        <v/>
      </c>
      <c r="G439" s="287" t="str">
        <f>IF('Frais de salaires'!G438="","",'Frais de salaires'!G438)</f>
        <v/>
      </c>
      <c r="H439" s="287" t="str">
        <f>IF('Frais de salaires'!H438="","",'Frais de salaires'!H438)</f>
        <v/>
      </c>
      <c r="I439" s="286" t="str">
        <f>IF('Frais de salaires'!I438="","",'Frais de salaires'!I438)</f>
        <v/>
      </c>
      <c r="J439" s="63"/>
      <c r="K439" s="38"/>
      <c r="L439" s="38"/>
      <c r="M439" s="58" t="str">
        <f t="shared" si="31"/>
        <v/>
      </c>
      <c r="N439" s="203" t="str">
        <f t="shared" si="32"/>
        <v/>
      </c>
      <c r="O439" s="205" t="str">
        <f t="shared" si="33"/>
        <v/>
      </c>
      <c r="P439" s="288" t="str">
        <f t="shared" si="34"/>
        <v/>
      </c>
      <c r="Q439" s="225" t="str">
        <f t="shared" si="35"/>
        <v/>
      </c>
      <c r="R439" s="289"/>
      <c r="S439" s="66"/>
    </row>
    <row r="440" spans="1:19" ht="20.100000000000001" customHeight="1" x14ac:dyDescent="0.25">
      <c r="A440" s="191">
        <v>434</v>
      </c>
      <c r="B440" s="286" t="str">
        <f>IF('Frais de salaires'!B439="","",'Frais de salaires'!B439)</f>
        <v/>
      </c>
      <c r="C440" s="286" t="str">
        <f>IF('Frais de salaires'!C439="","",'Frais de salaires'!C439)</f>
        <v/>
      </c>
      <c r="D440" s="286" t="str">
        <f>IF('Frais de salaires'!D439="","",'Frais de salaires'!D439)</f>
        <v/>
      </c>
      <c r="E440" s="286" t="str">
        <f>IF('Frais de salaires'!E439="","",'Frais de salaires'!E439)</f>
        <v/>
      </c>
      <c r="F440" s="286" t="str">
        <f>IF('Frais de salaires'!F439="","",'Frais de salaires'!F439)</f>
        <v/>
      </c>
      <c r="G440" s="287" t="str">
        <f>IF('Frais de salaires'!G439="","",'Frais de salaires'!G439)</f>
        <v/>
      </c>
      <c r="H440" s="287" t="str">
        <f>IF('Frais de salaires'!H439="","",'Frais de salaires'!H439)</f>
        <v/>
      </c>
      <c r="I440" s="286" t="str">
        <f>IF('Frais de salaires'!I439="","",'Frais de salaires'!I439)</f>
        <v/>
      </c>
      <c r="J440" s="63"/>
      <c r="K440" s="38"/>
      <c r="L440" s="38"/>
      <c r="M440" s="58" t="str">
        <f t="shared" si="31"/>
        <v/>
      </c>
      <c r="N440" s="203" t="str">
        <f t="shared" si="32"/>
        <v/>
      </c>
      <c r="O440" s="205" t="str">
        <f t="shared" si="33"/>
        <v/>
      </c>
      <c r="P440" s="288" t="str">
        <f t="shared" si="34"/>
        <v/>
      </c>
      <c r="Q440" s="225" t="str">
        <f t="shared" si="35"/>
        <v/>
      </c>
      <c r="R440" s="289"/>
      <c r="S440" s="66"/>
    </row>
    <row r="441" spans="1:19" ht="20.100000000000001" customHeight="1" x14ac:dyDescent="0.25">
      <c r="A441" s="191">
        <v>435</v>
      </c>
      <c r="B441" s="286" t="str">
        <f>IF('Frais de salaires'!B440="","",'Frais de salaires'!B440)</f>
        <v/>
      </c>
      <c r="C441" s="286" t="str">
        <f>IF('Frais de salaires'!C440="","",'Frais de salaires'!C440)</f>
        <v/>
      </c>
      <c r="D441" s="286" t="str">
        <f>IF('Frais de salaires'!D440="","",'Frais de salaires'!D440)</f>
        <v/>
      </c>
      <c r="E441" s="286" t="str">
        <f>IF('Frais de salaires'!E440="","",'Frais de salaires'!E440)</f>
        <v/>
      </c>
      <c r="F441" s="286" t="str">
        <f>IF('Frais de salaires'!F440="","",'Frais de salaires'!F440)</f>
        <v/>
      </c>
      <c r="G441" s="287" t="str">
        <f>IF('Frais de salaires'!G440="","",'Frais de salaires'!G440)</f>
        <v/>
      </c>
      <c r="H441" s="287" t="str">
        <f>IF('Frais de salaires'!H440="","",'Frais de salaires'!H440)</f>
        <v/>
      </c>
      <c r="I441" s="286" t="str">
        <f>IF('Frais de salaires'!I440="","",'Frais de salaires'!I440)</f>
        <v/>
      </c>
      <c r="J441" s="63"/>
      <c r="K441" s="38"/>
      <c r="L441" s="38"/>
      <c r="M441" s="58" t="str">
        <f t="shared" si="31"/>
        <v/>
      </c>
      <c r="N441" s="203" t="str">
        <f t="shared" si="32"/>
        <v/>
      </c>
      <c r="O441" s="205" t="str">
        <f t="shared" si="33"/>
        <v/>
      </c>
      <c r="P441" s="288" t="str">
        <f t="shared" si="34"/>
        <v/>
      </c>
      <c r="Q441" s="225" t="str">
        <f t="shared" si="35"/>
        <v/>
      </c>
      <c r="R441" s="289"/>
      <c r="S441" s="66"/>
    </row>
    <row r="442" spans="1:19" ht="20.100000000000001" customHeight="1" x14ac:dyDescent="0.25">
      <c r="A442" s="191">
        <v>436</v>
      </c>
      <c r="B442" s="286" t="str">
        <f>IF('Frais de salaires'!B441="","",'Frais de salaires'!B441)</f>
        <v/>
      </c>
      <c r="C442" s="286" t="str">
        <f>IF('Frais de salaires'!C441="","",'Frais de salaires'!C441)</f>
        <v/>
      </c>
      <c r="D442" s="286" t="str">
        <f>IF('Frais de salaires'!D441="","",'Frais de salaires'!D441)</f>
        <v/>
      </c>
      <c r="E442" s="286" t="str">
        <f>IF('Frais de salaires'!E441="","",'Frais de salaires'!E441)</f>
        <v/>
      </c>
      <c r="F442" s="286" t="str">
        <f>IF('Frais de salaires'!F441="","",'Frais de salaires'!F441)</f>
        <v/>
      </c>
      <c r="G442" s="287" t="str">
        <f>IF('Frais de salaires'!G441="","",'Frais de salaires'!G441)</f>
        <v/>
      </c>
      <c r="H442" s="287" t="str">
        <f>IF('Frais de salaires'!H441="","",'Frais de salaires'!H441)</f>
        <v/>
      </c>
      <c r="I442" s="286" t="str">
        <f>IF('Frais de salaires'!I441="","",'Frais de salaires'!I441)</f>
        <v/>
      </c>
      <c r="J442" s="63"/>
      <c r="K442" s="38"/>
      <c r="L442" s="38"/>
      <c r="M442" s="58" t="str">
        <f t="shared" si="31"/>
        <v/>
      </c>
      <c r="N442" s="203" t="str">
        <f t="shared" si="32"/>
        <v/>
      </c>
      <c r="O442" s="205" t="str">
        <f t="shared" si="33"/>
        <v/>
      </c>
      <c r="P442" s="288" t="str">
        <f t="shared" si="34"/>
        <v/>
      </c>
      <c r="Q442" s="225" t="str">
        <f t="shared" si="35"/>
        <v/>
      </c>
      <c r="R442" s="289"/>
      <c r="S442" s="66"/>
    </row>
    <row r="443" spans="1:19" ht="20.100000000000001" customHeight="1" x14ac:dyDescent="0.25">
      <c r="A443" s="191">
        <v>437</v>
      </c>
      <c r="B443" s="286" t="str">
        <f>IF('Frais de salaires'!B442="","",'Frais de salaires'!B442)</f>
        <v/>
      </c>
      <c r="C443" s="286" t="str">
        <f>IF('Frais de salaires'!C442="","",'Frais de salaires'!C442)</f>
        <v/>
      </c>
      <c r="D443" s="286" t="str">
        <f>IF('Frais de salaires'!D442="","",'Frais de salaires'!D442)</f>
        <v/>
      </c>
      <c r="E443" s="286" t="str">
        <f>IF('Frais de salaires'!E442="","",'Frais de salaires'!E442)</f>
        <v/>
      </c>
      <c r="F443" s="286" t="str">
        <f>IF('Frais de salaires'!F442="","",'Frais de salaires'!F442)</f>
        <v/>
      </c>
      <c r="G443" s="287" t="str">
        <f>IF('Frais de salaires'!G442="","",'Frais de salaires'!G442)</f>
        <v/>
      </c>
      <c r="H443" s="287" t="str">
        <f>IF('Frais de salaires'!H442="","",'Frais de salaires'!H442)</f>
        <v/>
      </c>
      <c r="I443" s="286" t="str">
        <f>IF('Frais de salaires'!I442="","",'Frais de salaires'!I442)</f>
        <v/>
      </c>
      <c r="J443" s="63"/>
      <c r="K443" s="38"/>
      <c r="L443" s="38"/>
      <c r="M443" s="58" t="str">
        <f t="shared" si="31"/>
        <v/>
      </c>
      <c r="N443" s="203" t="str">
        <f t="shared" si="32"/>
        <v/>
      </c>
      <c r="O443" s="205" t="str">
        <f t="shared" si="33"/>
        <v/>
      </c>
      <c r="P443" s="288" t="str">
        <f t="shared" si="34"/>
        <v/>
      </c>
      <c r="Q443" s="225" t="str">
        <f t="shared" si="35"/>
        <v/>
      </c>
      <c r="R443" s="289"/>
      <c r="S443" s="66"/>
    </row>
    <row r="444" spans="1:19" ht="20.100000000000001" customHeight="1" x14ac:dyDescent="0.25">
      <c r="A444" s="191">
        <v>438</v>
      </c>
      <c r="B444" s="286" t="str">
        <f>IF('Frais de salaires'!B443="","",'Frais de salaires'!B443)</f>
        <v/>
      </c>
      <c r="C444" s="286" t="str">
        <f>IF('Frais de salaires'!C443="","",'Frais de salaires'!C443)</f>
        <v/>
      </c>
      <c r="D444" s="286" t="str">
        <f>IF('Frais de salaires'!D443="","",'Frais de salaires'!D443)</f>
        <v/>
      </c>
      <c r="E444" s="286" t="str">
        <f>IF('Frais de salaires'!E443="","",'Frais de salaires'!E443)</f>
        <v/>
      </c>
      <c r="F444" s="286" t="str">
        <f>IF('Frais de salaires'!F443="","",'Frais de salaires'!F443)</f>
        <v/>
      </c>
      <c r="G444" s="287" t="str">
        <f>IF('Frais de salaires'!G443="","",'Frais de salaires'!G443)</f>
        <v/>
      </c>
      <c r="H444" s="287" t="str">
        <f>IF('Frais de salaires'!H443="","",'Frais de salaires'!H443)</f>
        <v/>
      </c>
      <c r="I444" s="286" t="str">
        <f>IF('Frais de salaires'!I443="","",'Frais de salaires'!I443)</f>
        <v/>
      </c>
      <c r="J444" s="63"/>
      <c r="K444" s="38"/>
      <c r="L444" s="38"/>
      <c r="M444" s="58" t="str">
        <f t="shared" si="31"/>
        <v/>
      </c>
      <c r="N444" s="203" t="str">
        <f t="shared" si="32"/>
        <v/>
      </c>
      <c r="O444" s="205" t="str">
        <f t="shared" si="33"/>
        <v/>
      </c>
      <c r="P444" s="288" t="str">
        <f t="shared" si="34"/>
        <v/>
      </c>
      <c r="Q444" s="225" t="str">
        <f t="shared" si="35"/>
        <v/>
      </c>
      <c r="R444" s="289"/>
      <c r="S444" s="66"/>
    </row>
    <row r="445" spans="1:19" ht="20.100000000000001" customHeight="1" x14ac:dyDescent="0.25">
      <c r="A445" s="191">
        <v>439</v>
      </c>
      <c r="B445" s="286" t="str">
        <f>IF('Frais de salaires'!B444="","",'Frais de salaires'!B444)</f>
        <v/>
      </c>
      <c r="C445" s="286" t="str">
        <f>IF('Frais de salaires'!C444="","",'Frais de salaires'!C444)</f>
        <v/>
      </c>
      <c r="D445" s="286" t="str">
        <f>IF('Frais de salaires'!D444="","",'Frais de salaires'!D444)</f>
        <v/>
      </c>
      <c r="E445" s="286" t="str">
        <f>IF('Frais de salaires'!E444="","",'Frais de salaires'!E444)</f>
        <v/>
      </c>
      <c r="F445" s="286" t="str">
        <f>IF('Frais de salaires'!F444="","",'Frais de salaires'!F444)</f>
        <v/>
      </c>
      <c r="G445" s="287" t="str">
        <f>IF('Frais de salaires'!G444="","",'Frais de salaires'!G444)</f>
        <v/>
      </c>
      <c r="H445" s="287" t="str">
        <f>IF('Frais de salaires'!H444="","",'Frais de salaires'!H444)</f>
        <v/>
      </c>
      <c r="I445" s="286" t="str">
        <f>IF('Frais de salaires'!I444="","",'Frais de salaires'!I444)</f>
        <v/>
      </c>
      <c r="J445" s="63"/>
      <c r="K445" s="38"/>
      <c r="L445" s="38"/>
      <c r="M445" s="58" t="str">
        <f t="shared" si="31"/>
        <v/>
      </c>
      <c r="N445" s="203" t="str">
        <f t="shared" si="32"/>
        <v/>
      </c>
      <c r="O445" s="205" t="str">
        <f t="shared" si="33"/>
        <v/>
      </c>
      <c r="P445" s="288" t="str">
        <f t="shared" si="34"/>
        <v/>
      </c>
      <c r="Q445" s="225" t="str">
        <f t="shared" si="35"/>
        <v/>
      </c>
      <c r="R445" s="289"/>
      <c r="S445" s="66"/>
    </row>
    <row r="446" spans="1:19" ht="20.100000000000001" customHeight="1" x14ac:dyDescent="0.25">
      <c r="A446" s="191">
        <v>440</v>
      </c>
      <c r="B446" s="286" t="str">
        <f>IF('Frais de salaires'!B445="","",'Frais de salaires'!B445)</f>
        <v/>
      </c>
      <c r="C446" s="286" t="str">
        <f>IF('Frais de salaires'!C445="","",'Frais de salaires'!C445)</f>
        <v/>
      </c>
      <c r="D446" s="286" t="str">
        <f>IF('Frais de salaires'!D445="","",'Frais de salaires'!D445)</f>
        <v/>
      </c>
      <c r="E446" s="286" t="str">
        <f>IF('Frais de salaires'!E445="","",'Frais de salaires'!E445)</f>
        <v/>
      </c>
      <c r="F446" s="286" t="str">
        <f>IF('Frais de salaires'!F445="","",'Frais de salaires'!F445)</f>
        <v/>
      </c>
      <c r="G446" s="287" t="str">
        <f>IF('Frais de salaires'!G445="","",'Frais de salaires'!G445)</f>
        <v/>
      </c>
      <c r="H446" s="287" t="str">
        <f>IF('Frais de salaires'!H445="","",'Frais de salaires'!H445)</f>
        <v/>
      </c>
      <c r="I446" s="286" t="str">
        <f>IF('Frais de salaires'!I445="","",'Frais de salaires'!I445)</f>
        <v/>
      </c>
      <c r="J446" s="63"/>
      <c r="K446" s="38"/>
      <c r="L446" s="38"/>
      <c r="M446" s="58" t="str">
        <f t="shared" si="31"/>
        <v/>
      </c>
      <c r="N446" s="203" t="str">
        <f t="shared" si="32"/>
        <v/>
      </c>
      <c r="O446" s="205" t="str">
        <f t="shared" si="33"/>
        <v/>
      </c>
      <c r="P446" s="288" t="str">
        <f t="shared" si="34"/>
        <v/>
      </c>
      <c r="Q446" s="225" t="str">
        <f t="shared" si="35"/>
        <v/>
      </c>
      <c r="R446" s="289"/>
      <c r="S446" s="66"/>
    </row>
    <row r="447" spans="1:19" ht="20.100000000000001" customHeight="1" x14ac:dyDescent="0.25">
      <c r="A447" s="191">
        <v>441</v>
      </c>
      <c r="B447" s="286" t="str">
        <f>IF('Frais de salaires'!B446="","",'Frais de salaires'!B446)</f>
        <v/>
      </c>
      <c r="C447" s="286" t="str">
        <f>IF('Frais de salaires'!C446="","",'Frais de salaires'!C446)</f>
        <v/>
      </c>
      <c r="D447" s="286" t="str">
        <f>IF('Frais de salaires'!D446="","",'Frais de salaires'!D446)</f>
        <v/>
      </c>
      <c r="E447" s="286" t="str">
        <f>IF('Frais de salaires'!E446="","",'Frais de salaires'!E446)</f>
        <v/>
      </c>
      <c r="F447" s="286" t="str">
        <f>IF('Frais de salaires'!F446="","",'Frais de salaires'!F446)</f>
        <v/>
      </c>
      <c r="G447" s="287" t="str">
        <f>IF('Frais de salaires'!G446="","",'Frais de salaires'!G446)</f>
        <v/>
      </c>
      <c r="H447" s="287" t="str">
        <f>IF('Frais de salaires'!H446="","",'Frais de salaires'!H446)</f>
        <v/>
      </c>
      <c r="I447" s="286" t="str">
        <f>IF('Frais de salaires'!I446="","",'Frais de salaires'!I446)</f>
        <v/>
      </c>
      <c r="J447" s="63"/>
      <c r="K447" s="38"/>
      <c r="L447" s="38"/>
      <c r="M447" s="58" t="str">
        <f t="shared" si="31"/>
        <v/>
      </c>
      <c r="N447" s="203" t="str">
        <f t="shared" si="32"/>
        <v/>
      </c>
      <c r="O447" s="205" t="str">
        <f t="shared" si="33"/>
        <v/>
      </c>
      <c r="P447" s="288" t="str">
        <f t="shared" si="34"/>
        <v/>
      </c>
      <c r="Q447" s="225" t="str">
        <f t="shared" si="35"/>
        <v/>
      </c>
      <c r="R447" s="289"/>
      <c r="S447" s="66"/>
    </row>
    <row r="448" spans="1:19" ht="20.100000000000001" customHeight="1" x14ac:dyDescent="0.25">
      <c r="A448" s="191">
        <v>442</v>
      </c>
      <c r="B448" s="286" t="str">
        <f>IF('Frais de salaires'!B447="","",'Frais de salaires'!B447)</f>
        <v/>
      </c>
      <c r="C448" s="286" t="str">
        <f>IF('Frais de salaires'!C447="","",'Frais de salaires'!C447)</f>
        <v/>
      </c>
      <c r="D448" s="286" t="str">
        <f>IF('Frais de salaires'!D447="","",'Frais de salaires'!D447)</f>
        <v/>
      </c>
      <c r="E448" s="286" t="str">
        <f>IF('Frais de salaires'!E447="","",'Frais de salaires'!E447)</f>
        <v/>
      </c>
      <c r="F448" s="286" t="str">
        <f>IF('Frais de salaires'!F447="","",'Frais de salaires'!F447)</f>
        <v/>
      </c>
      <c r="G448" s="287" t="str">
        <f>IF('Frais de salaires'!G447="","",'Frais de salaires'!G447)</f>
        <v/>
      </c>
      <c r="H448" s="287" t="str">
        <f>IF('Frais de salaires'!H447="","",'Frais de salaires'!H447)</f>
        <v/>
      </c>
      <c r="I448" s="286" t="str">
        <f>IF('Frais de salaires'!I447="","",'Frais de salaires'!I447)</f>
        <v/>
      </c>
      <c r="J448" s="63"/>
      <c r="K448" s="38"/>
      <c r="L448" s="38"/>
      <c r="M448" s="58" t="str">
        <f t="shared" si="31"/>
        <v/>
      </c>
      <c r="N448" s="203" t="str">
        <f t="shared" si="32"/>
        <v/>
      </c>
      <c r="O448" s="205" t="str">
        <f t="shared" si="33"/>
        <v/>
      </c>
      <c r="P448" s="288" t="str">
        <f t="shared" si="34"/>
        <v/>
      </c>
      <c r="Q448" s="225" t="str">
        <f t="shared" si="35"/>
        <v/>
      </c>
      <c r="R448" s="289"/>
      <c r="S448" s="66"/>
    </row>
    <row r="449" spans="1:30" ht="20.100000000000001" customHeight="1" x14ac:dyDescent="0.25">
      <c r="A449" s="191">
        <v>443</v>
      </c>
      <c r="B449" s="286" t="str">
        <f>IF('Frais de salaires'!B448="","",'Frais de salaires'!B448)</f>
        <v/>
      </c>
      <c r="C449" s="286" t="str">
        <f>IF('Frais de salaires'!C448="","",'Frais de salaires'!C448)</f>
        <v/>
      </c>
      <c r="D449" s="286" t="str">
        <f>IF('Frais de salaires'!D448="","",'Frais de salaires'!D448)</f>
        <v/>
      </c>
      <c r="E449" s="286" t="str">
        <f>IF('Frais de salaires'!E448="","",'Frais de salaires'!E448)</f>
        <v/>
      </c>
      <c r="F449" s="286" t="str">
        <f>IF('Frais de salaires'!F448="","",'Frais de salaires'!F448)</f>
        <v/>
      </c>
      <c r="G449" s="287" t="str">
        <f>IF('Frais de salaires'!G448="","",'Frais de salaires'!G448)</f>
        <v/>
      </c>
      <c r="H449" s="287" t="str">
        <f>IF('Frais de salaires'!H448="","",'Frais de salaires'!H448)</f>
        <v/>
      </c>
      <c r="I449" s="286" t="str">
        <f>IF('Frais de salaires'!I448="","",'Frais de salaires'!I448)</f>
        <v/>
      </c>
      <c r="J449" s="63"/>
      <c r="K449" s="38"/>
      <c r="L449" s="38"/>
      <c r="M449" s="58" t="str">
        <f t="shared" si="31"/>
        <v/>
      </c>
      <c r="N449" s="203" t="str">
        <f t="shared" si="32"/>
        <v/>
      </c>
      <c r="O449" s="205" t="str">
        <f t="shared" si="33"/>
        <v/>
      </c>
      <c r="P449" s="288" t="str">
        <f t="shared" si="34"/>
        <v/>
      </c>
      <c r="Q449" s="225" t="str">
        <f t="shared" si="35"/>
        <v/>
      </c>
      <c r="R449" s="289"/>
      <c r="S449" s="66"/>
    </row>
    <row r="450" spans="1:30" ht="20.100000000000001" customHeight="1" x14ac:dyDescent="0.25">
      <c r="A450" s="191">
        <v>444</v>
      </c>
      <c r="B450" s="286" t="str">
        <f>IF('Frais de salaires'!B449="","",'Frais de salaires'!B449)</f>
        <v/>
      </c>
      <c r="C450" s="286" t="str">
        <f>IF('Frais de salaires'!C449="","",'Frais de salaires'!C449)</f>
        <v/>
      </c>
      <c r="D450" s="286" t="str">
        <f>IF('Frais de salaires'!D449="","",'Frais de salaires'!D449)</f>
        <v/>
      </c>
      <c r="E450" s="286" t="str">
        <f>IF('Frais de salaires'!E449="","",'Frais de salaires'!E449)</f>
        <v/>
      </c>
      <c r="F450" s="286" t="str">
        <f>IF('Frais de salaires'!F449="","",'Frais de salaires'!F449)</f>
        <v/>
      </c>
      <c r="G450" s="287" t="str">
        <f>IF('Frais de salaires'!G449="","",'Frais de salaires'!G449)</f>
        <v/>
      </c>
      <c r="H450" s="287" t="str">
        <f>IF('Frais de salaires'!H449="","",'Frais de salaires'!H449)</f>
        <v/>
      </c>
      <c r="I450" s="286" t="str">
        <f>IF('Frais de salaires'!I449="","",'Frais de salaires'!I449)</f>
        <v/>
      </c>
      <c r="J450" s="63"/>
      <c r="K450" s="38"/>
      <c r="L450" s="38"/>
      <c r="M450" s="58" t="str">
        <f t="shared" si="31"/>
        <v/>
      </c>
      <c r="N450" s="203" t="str">
        <f t="shared" si="32"/>
        <v/>
      </c>
      <c r="O450" s="205" t="str">
        <f t="shared" si="33"/>
        <v/>
      </c>
      <c r="P450" s="288" t="str">
        <f t="shared" si="34"/>
        <v/>
      </c>
      <c r="Q450" s="225" t="str">
        <f t="shared" si="35"/>
        <v/>
      </c>
      <c r="R450" s="289"/>
      <c r="S450" s="66"/>
    </row>
    <row r="451" spans="1:30" ht="20.100000000000001" customHeight="1" x14ac:dyDescent="0.25">
      <c r="A451" s="191">
        <v>445</v>
      </c>
      <c r="B451" s="286" t="str">
        <f>IF('Frais de salaires'!B450="","",'Frais de salaires'!B450)</f>
        <v/>
      </c>
      <c r="C451" s="286" t="str">
        <f>IF('Frais de salaires'!C450="","",'Frais de salaires'!C450)</f>
        <v/>
      </c>
      <c r="D451" s="286" t="str">
        <f>IF('Frais de salaires'!D450="","",'Frais de salaires'!D450)</f>
        <v/>
      </c>
      <c r="E451" s="286" t="str">
        <f>IF('Frais de salaires'!E450="","",'Frais de salaires'!E450)</f>
        <v/>
      </c>
      <c r="F451" s="286" t="str">
        <f>IF('Frais de salaires'!F450="","",'Frais de salaires'!F450)</f>
        <v/>
      </c>
      <c r="G451" s="287" t="str">
        <f>IF('Frais de salaires'!G450="","",'Frais de salaires'!G450)</f>
        <v/>
      </c>
      <c r="H451" s="287" t="str">
        <f>IF('Frais de salaires'!H450="","",'Frais de salaires'!H450)</f>
        <v/>
      </c>
      <c r="I451" s="286" t="str">
        <f>IF('Frais de salaires'!I450="","",'Frais de salaires'!I450)</f>
        <v/>
      </c>
      <c r="J451" s="63"/>
      <c r="K451" s="38"/>
      <c r="L451" s="38"/>
      <c r="M451" s="58" t="str">
        <f t="shared" si="31"/>
        <v/>
      </c>
      <c r="N451" s="203" t="str">
        <f t="shared" si="32"/>
        <v/>
      </c>
      <c r="O451" s="205" t="str">
        <f t="shared" si="33"/>
        <v/>
      </c>
      <c r="P451" s="288" t="str">
        <f t="shared" si="34"/>
        <v/>
      </c>
      <c r="Q451" s="225" t="str">
        <f t="shared" si="35"/>
        <v/>
      </c>
      <c r="R451" s="289"/>
      <c r="S451" s="66"/>
    </row>
    <row r="452" spans="1:30" ht="20.100000000000001" customHeight="1" x14ac:dyDescent="0.25">
      <c r="A452" s="191">
        <v>446</v>
      </c>
      <c r="B452" s="286" t="str">
        <f>IF('Frais de salaires'!B451="","",'Frais de salaires'!B451)</f>
        <v/>
      </c>
      <c r="C452" s="286" t="str">
        <f>IF('Frais de salaires'!C451="","",'Frais de salaires'!C451)</f>
        <v/>
      </c>
      <c r="D452" s="286" t="str">
        <f>IF('Frais de salaires'!D451="","",'Frais de salaires'!D451)</f>
        <v/>
      </c>
      <c r="E452" s="286" t="str">
        <f>IF('Frais de salaires'!E451="","",'Frais de salaires'!E451)</f>
        <v/>
      </c>
      <c r="F452" s="286" t="str">
        <f>IF('Frais de salaires'!F451="","",'Frais de salaires'!F451)</f>
        <v/>
      </c>
      <c r="G452" s="287" t="str">
        <f>IF('Frais de salaires'!G451="","",'Frais de salaires'!G451)</f>
        <v/>
      </c>
      <c r="H452" s="287" t="str">
        <f>IF('Frais de salaires'!H451="","",'Frais de salaires'!H451)</f>
        <v/>
      </c>
      <c r="I452" s="286" t="str">
        <f>IF('Frais de salaires'!I451="","",'Frais de salaires'!I451)</f>
        <v/>
      </c>
      <c r="J452" s="63"/>
      <c r="K452" s="38"/>
      <c r="L452" s="38"/>
      <c r="M452" s="58" t="str">
        <f t="shared" si="31"/>
        <v/>
      </c>
      <c r="N452" s="203" t="str">
        <f t="shared" si="32"/>
        <v/>
      </c>
      <c r="O452" s="205" t="str">
        <f t="shared" si="33"/>
        <v/>
      </c>
      <c r="P452" s="288" t="str">
        <f t="shared" si="34"/>
        <v/>
      </c>
      <c r="Q452" s="225" t="str">
        <f t="shared" si="35"/>
        <v/>
      </c>
      <c r="R452" s="289"/>
      <c r="S452" s="66"/>
    </row>
    <row r="453" spans="1:30" ht="20.100000000000001" customHeight="1" x14ac:dyDescent="0.25">
      <c r="A453" s="191">
        <v>447</v>
      </c>
      <c r="B453" s="286" t="str">
        <f>IF('Frais de salaires'!B452="","",'Frais de salaires'!B452)</f>
        <v/>
      </c>
      <c r="C453" s="286" t="str">
        <f>IF('Frais de salaires'!C452="","",'Frais de salaires'!C452)</f>
        <v/>
      </c>
      <c r="D453" s="286" t="str">
        <f>IF('Frais de salaires'!D452="","",'Frais de salaires'!D452)</f>
        <v/>
      </c>
      <c r="E453" s="286" t="str">
        <f>IF('Frais de salaires'!E452="","",'Frais de salaires'!E452)</f>
        <v/>
      </c>
      <c r="F453" s="286" t="str">
        <f>IF('Frais de salaires'!F452="","",'Frais de salaires'!F452)</f>
        <v/>
      </c>
      <c r="G453" s="287" t="str">
        <f>IF('Frais de salaires'!G452="","",'Frais de salaires'!G452)</f>
        <v/>
      </c>
      <c r="H453" s="287" t="str">
        <f>IF('Frais de salaires'!H452="","",'Frais de salaires'!H452)</f>
        <v/>
      </c>
      <c r="I453" s="286" t="str">
        <f>IF('Frais de salaires'!I452="","",'Frais de salaires'!I452)</f>
        <v/>
      </c>
      <c r="J453" s="63"/>
      <c r="K453" s="38"/>
      <c r="L453" s="38"/>
      <c r="M453" s="58" t="str">
        <f t="shared" si="31"/>
        <v/>
      </c>
      <c r="N453" s="203" t="str">
        <f t="shared" si="32"/>
        <v/>
      </c>
      <c r="O453" s="205" t="str">
        <f t="shared" si="33"/>
        <v/>
      </c>
      <c r="P453" s="288" t="str">
        <f t="shared" si="34"/>
        <v/>
      </c>
      <c r="Q453" s="225" t="str">
        <f t="shared" si="35"/>
        <v/>
      </c>
      <c r="R453" s="289"/>
      <c r="S453" s="66"/>
    </row>
    <row r="454" spans="1:30" ht="20.100000000000001" customHeight="1" x14ac:dyDescent="0.25">
      <c r="A454" s="191">
        <v>448</v>
      </c>
      <c r="B454" s="286" t="str">
        <f>IF('Frais de salaires'!B453="","",'Frais de salaires'!B453)</f>
        <v/>
      </c>
      <c r="C454" s="286" t="str">
        <f>IF('Frais de salaires'!C453="","",'Frais de salaires'!C453)</f>
        <v/>
      </c>
      <c r="D454" s="286" t="str">
        <f>IF('Frais de salaires'!D453="","",'Frais de salaires'!D453)</f>
        <v/>
      </c>
      <c r="E454" s="286" t="str">
        <f>IF('Frais de salaires'!E453="","",'Frais de salaires'!E453)</f>
        <v/>
      </c>
      <c r="F454" s="286" t="str">
        <f>IF('Frais de salaires'!F453="","",'Frais de salaires'!F453)</f>
        <v/>
      </c>
      <c r="G454" s="287" t="str">
        <f>IF('Frais de salaires'!G453="","",'Frais de salaires'!G453)</f>
        <v/>
      </c>
      <c r="H454" s="287" t="str">
        <f>IF('Frais de salaires'!H453="","",'Frais de salaires'!H453)</f>
        <v/>
      </c>
      <c r="I454" s="286" t="str">
        <f>IF('Frais de salaires'!I453="","",'Frais de salaires'!I453)</f>
        <v/>
      </c>
      <c r="J454" s="63"/>
      <c r="K454" s="38"/>
      <c r="L454" s="38"/>
      <c r="M454" s="58" t="str">
        <f t="shared" si="31"/>
        <v/>
      </c>
      <c r="N454" s="203" t="str">
        <f t="shared" si="32"/>
        <v/>
      </c>
      <c r="O454" s="205" t="str">
        <f t="shared" si="33"/>
        <v/>
      </c>
      <c r="P454" s="288" t="str">
        <f t="shared" si="34"/>
        <v/>
      </c>
      <c r="Q454" s="225" t="str">
        <f t="shared" si="35"/>
        <v/>
      </c>
      <c r="R454" s="289"/>
      <c r="S454" s="66"/>
    </row>
    <row r="455" spans="1:30" ht="20.100000000000001" customHeight="1" x14ac:dyDescent="0.25">
      <c r="A455" s="191">
        <v>449</v>
      </c>
      <c r="B455" s="286" t="str">
        <f>IF('Frais de salaires'!B454="","",'Frais de salaires'!B454)</f>
        <v/>
      </c>
      <c r="C455" s="286" t="str">
        <f>IF('Frais de salaires'!C454="","",'Frais de salaires'!C454)</f>
        <v/>
      </c>
      <c r="D455" s="286" t="str">
        <f>IF('Frais de salaires'!D454="","",'Frais de salaires'!D454)</f>
        <v/>
      </c>
      <c r="E455" s="286" t="str">
        <f>IF('Frais de salaires'!E454="","",'Frais de salaires'!E454)</f>
        <v/>
      </c>
      <c r="F455" s="286" t="str">
        <f>IF('Frais de salaires'!F454="","",'Frais de salaires'!F454)</f>
        <v/>
      </c>
      <c r="G455" s="287" t="str">
        <f>IF('Frais de salaires'!G454="","",'Frais de salaires'!G454)</f>
        <v/>
      </c>
      <c r="H455" s="287" t="str">
        <f>IF('Frais de salaires'!H454="","",'Frais de salaires'!H454)</f>
        <v/>
      </c>
      <c r="I455" s="286" t="str">
        <f>IF('Frais de salaires'!I454="","",'Frais de salaires'!I454)</f>
        <v/>
      </c>
      <c r="J455" s="63"/>
      <c r="K455" s="38"/>
      <c r="L455" s="38"/>
      <c r="M455" s="58" t="str">
        <f t="shared" ref="M455:M506" si="36">IF($E455="","",IF(OR(($J455=0),($K455=0)),0,$J455/$K455*$L455))</f>
        <v/>
      </c>
      <c r="N455" s="203" t="str">
        <f t="shared" ref="N455:N506" si="37">IF($I455="","",IF($M455&gt;$I455,"Le montant éligible ne peut etre supérieur au montant présenté",""))</f>
        <v/>
      </c>
      <c r="O455" s="205" t="str">
        <f t="shared" si="33"/>
        <v/>
      </c>
      <c r="P455" s="288" t="str">
        <f t="shared" si="34"/>
        <v/>
      </c>
      <c r="Q455" s="225" t="str">
        <f t="shared" si="35"/>
        <v/>
      </c>
      <c r="R455" s="289"/>
      <c r="S455" s="66"/>
    </row>
    <row r="456" spans="1:30" ht="20.100000000000001" customHeight="1" x14ac:dyDescent="0.25">
      <c r="A456" s="191">
        <v>450</v>
      </c>
      <c r="B456" s="286" t="str">
        <f>IF('Frais de salaires'!B455="","",'Frais de salaires'!B455)</f>
        <v/>
      </c>
      <c r="C456" s="286" t="str">
        <f>IF('Frais de salaires'!C455="","",'Frais de salaires'!C455)</f>
        <v/>
      </c>
      <c r="D456" s="286" t="str">
        <f>IF('Frais de salaires'!D455="","",'Frais de salaires'!D455)</f>
        <v/>
      </c>
      <c r="E456" s="286" t="str">
        <f>IF('Frais de salaires'!E455="","",'Frais de salaires'!E455)</f>
        <v/>
      </c>
      <c r="F456" s="286" t="str">
        <f>IF('Frais de salaires'!F455="","",'Frais de salaires'!F455)</f>
        <v/>
      </c>
      <c r="G456" s="287" t="str">
        <f>IF('Frais de salaires'!G455="","",'Frais de salaires'!G455)</f>
        <v/>
      </c>
      <c r="H456" s="287" t="str">
        <f>IF('Frais de salaires'!H455="","",'Frais de salaires'!H455)</f>
        <v/>
      </c>
      <c r="I456" s="286" t="str">
        <f>IF('Frais de salaires'!I455="","",'Frais de salaires'!I455)</f>
        <v/>
      </c>
      <c r="J456" s="63"/>
      <c r="K456" s="38"/>
      <c r="L456" s="38"/>
      <c r="M456" s="58" t="str">
        <f t="shared" si="36"/>
        <v/>
      </c>
      <c r="N456" s="203" t="str">
        <f t="shared" si="37"/>
        <v/>
      </c>
      <c r="O456" s="205" t="str">
        <f t="shared" ref="O456:O506" si="38">IF(OR(M456=0, ISBLANK(M456)), "", M456)</f>
        <v/>
      </c>
      <c r="P456" s="288" t="str">
        <f t="shared" ref="P456:P506" si="39">IF(L456="","",IF(E456="Assistant administratif et/ou financier",MIN(30000/1607*L456,30000),IF(E456="Chargé de mission",MIN(40000/1607*L456,40000),IF(E456="Coordinateur / chef de projet",MIN(50000/1607*L456,50000),IF(E456="Directeur",MIN(60000/1607*L456,60000))))))</f>
        <v/>
      </c>
      <c r="Q456" s="225" t="str">
        <f t="shared" ref="Q456:Q506" si="40">IF(MIN(O456,P456)=0,"",MIN(O456,P456))</f>
        <v/>
      </c>
      <c r="R456" s="289"/>
      <c r="S456" s="66"/>
    </row>
    <row r="457" spans="1:30" ht="20.100000000000001" customHeight="1" x14ac:dyDescent="0.25">
      <c r="A457" s="191">
        <v>451</v>
      </c>
      <c r="B457" s="286" t="str">
        <f>IF('Frais de salaires'!B456="","",'Frais de salaires'!B456)</f>
        <v/>
      </c>
      <c r="C457" s="286" t="str">
        <f>IF('Frais de salaires'!C456="","",'Frais de salaires'!C456)</f>
        <v/>
      </c>
      <c r="D457" s="286" t="str">
        <f>IF('Frais de salaires'!D456="","",'Frais de salaires'!D456)</f>
        <v/>
      </c>
      <c r="E457" s="286" t="str">
        <f>IF('Frais de salaires'!E456="","",'Frais de salaires'!E456)</f>
        <v/>
      </c>
      <c r="F457" s="286" t="str">
        <f>IF('Frais de salaires'!F456="","",'Frais de salaires'!F456)</f>
        <v/>
      </c>
      <c r="G457" s="287" t="str">
        <f>IF('Frais de salaires'!G456="","",'Frais de salaires'!G456)</f>
        <v/>
      </c>
      <c r="H457" s="287" t="str">
        <f>IF('Frais de salaires'!H456="","",'Frais de salaires'!H456)</f>
        <v/>
      </c>
      <c r="I457" s="286" t="str">
        <f>IF('Frais de salaires'!I456="","",'Frais de salaires'!I456)</f>
        <v/>
      </c>
      <c r="J457" s="63"/>
      <c r="K457" s="38"/>
      <c r="L457" s="38"/>
      <c r="M457" s="58" t="str">
        <f t="shared" si="36"/>
        <v/>
      </c>
      <c r="N457" s="203" t="str">
        <f t="shared" si="37"/>
        <v/>
      </c>
      <c r="O457" s="205" t="str">
        <f t="shared" si="38"/>
        <v/>
      </c>
      <c r="P457" s="288" t="str">
        <f t="shared" si="39"/>
        <v/>
      </c>
      <c r="Q457" s="225" t="str">
        <f t="shared" si="40"/>
        <v/>
      </c>
      <c r="R457" s="289"/>
      <c r="S457" s="66"/>
    </row>
    <row r="458" spans="1:30" ht="20.100000000000001" customHeight="1" x14ac:dyDescent="0.3">
      <c r="A458" s="191">
        <v>452</v>
      </c>
      <c r="B458" s="286" t="str">
        <f>IF('Frais de salaires'!B457="","",'Frais de salaires'!B457)</f>
        <v/>
      </c>
      <c r="C458" s="286" t="str">
        <f>IF('Frais de salaires'!C457="","",'Frais de salaires'!C457)</f>
        <v/>
      </c>
      <c r="D458" s="286" t="str">
        <f>IF('Frais de salaires'!D457="","",'Frais de salaires'!D457)</f>
        <v/>
      </c>
      <c r="E458" s="286" t="str">
        <f>IF('Frais de salaires'!E457="","",'Frais de salaires'!E457)</f>
        <v/>
      </c>
      <c r="F458" s="286" t="str">
        <f>IF('Frais de salaires'!F457="","",'Frais de salaires'!F457)</f>
        <v/>
      </c>
      <c r="G458" s="287" t="str">
        <f>IF('Frais de salaires'!G457="","",'Frais de salaires'!G457)</f>
        <v/>
      </c>
      <c r="H458" s="287" t="str">
        <f>IF('Frais de salaires'!H457="","",'Frais de salaires'!H457)</f>
        <v/>
      </c>
      <c r="I458" s="286" t="str">
        <f>IF('Frais de salaires'!I457="","",'Frais de salaires'!I457)</f>
        <v/>
      </c>
      <c r="J458" s="63"/>
      <c r="K458" s="38"/>
      <c r="L458" s="38"/>
      <c r="M458" s="58" t="str">
        <f t="shared" si="36"/>
        <v/>
      </c>
      <c r="N458" s="203" t="str">
        <f t="shared" si="37"/>
        <v/>
      </c>
      <c r="O458" s="205" t="str">
        <f t="shared" si="38"/>
        <v/>
      </c>
      <c r="P458" s="288" t="str">
        <f t="shared" si="39"/>
        <v/>
      </c>
      <c r="Q458" s="225" t="str">
        <f t="shared" si="40"/>
        <v/>
      </c>
      <c r="R458" s="289"/>
      <c r="S458" s="66"/>
      <c r="W458" s="195"/>
      <c r="X458" s="195"/>
      <c r="Y458" s="195"/>
      <c r="Z458" s="195"/>
      <c r="AA458" s="195"/>
      <c r="AB458" s="195"/>
      <c r="AC458" s="195"/>
      <c r="AD458" s="195"/>
    </row>
    <row r="459" spans="1:30" ht="20.100000000000001" customHeight="1" x14ac:dyDescent="0.25">
      <c r="A459" s="191">
        <v>453</v>
      </c>
      <c r="B459" s="286" t="str">
        <f>IF('Frais de salaires'!B458="","",'Frais de salaires'!B458)</f>
        <v/>
      </c>
      <c r="C459" s="286" t="str">
        <f>IF('Frais de salaires'!C458="","",'Frais de salaires'!C458)</f>
        <v/>
      </c>
      <c r="D459" s="286" t="str">
        <f>IF('Frais de salaires'!D458="","",'Frais de salaires'!D458)</f>
        <v/>
      </c>
      <c r="E459" s="286" t="str">
        <f>IF('Frais de salaires'!E458="","",'Frais de salaires'!E458)</f>
        <v/>
      </c>
      <c r="F459" s="286" t="str">
        <f>IF('Frais de salaires'!F458="","",'Frais de salaires'!F458)</f>
        <v/>
      </c>
      <c r="G459" s="287" t="str">
        <f>IF('Frais de salaires'!G458="","",'Frais de salaires'!G458)</f>
        <v/>
      </c>
      <c r="H459" s="287" t="str">
        <f>IF('Frais de salaires'!H458="","",'Frais de salaires'!H458)</f>
        <v/>
      </c>
      <c r="I459" s="286" t="str">
        <f>IF('Frais de salaires'!I458="","",'Frais de salaires'!I458)</f>
        <v/>
      </c>
      <c r="J459" s="63"/>
      <c r="K459" s="38"/>
      <c r="L459" s="38"/>
      <c r="M459" s="58" t="str">
        <f t="shared" si="36"/>
        <v/>
      </c>
      <c r="N459" s="203" t="str">
        <f t="shared" si="37"/>
        <v/>
      </c>
      <c r="O459" s="205" t="str">
        <f t="shared" si="38"/>
        <v/>
      </c>
      <c r="P459" s="288" t="str">
        <f t="shared" si="39"/>
        <v/>
      </c>
      <c r="Q459" s="225" t="str">
        <f t="shared" si="40"/>
        <v/>
      </c>
      <c r="R459" s="289"/>
      <c r="S459" s="66"/>
    </row>
    <row r="460" spans="1:30" ht="20.100000000000001" customHeight="1" x14ac:dyDescent="0.25">
      <c r="A460" s="191">
        <v>454</v>
      </c>
      <c r="B460" s="286" t="str">
        <f>IF('Frais de salaires'!B459="","",'Frais de salaires'!B459)</f>
        <v/>
      </c>
      <c r="C460" s="286" t="str">
        <f>IF('Frais de salaires'!C459="","",'Frais de salaires'!C459)</f>
        <v/>
      </c>
      <c r="D460" s="286" t="str">
        <f>IF('Frais de salaires'!D459="","",'Frais de salaires'!D459)</f>
        <v/>
      </c>
      <c r="E460" s="286" t="str">
        <f>IF('Frais de salaires'!E459="","",'Frais de salaires'!E459)</f>
        <v/>
      </c>
      <c r="F460" s="286" t="str">
        <f>IF('Frais de salaires'!F459="","",'Frais de salaires'!F459)</f>
        <v/>
      </c>
      <c r="G460" s="287" t="str">
        <f>IF('Frais de salaires'!G459="","",'Frais de salaires'!G459)</f>
        <v/>
      </c>
      <c r="H460" s="287" t="str">
        <f>IF('Frais de salaires'!H459="","",'Frais de salaires'!H459)</f>
        <v/>
      </c>
      <c r="I460" s="286" t="str">
        <f>IF('Frais de salaires'!I459="","",'Frais de salaires'!I459)</f>
        <v/>
      </c>
      <c r="J460" s="63"/>
      <c r="K460" s="38"/>
      <c r="L460" s="38"/>
      <c r="M460" s="58" t="str">
        <f t="shared" si="36"/>
        <v/>
      </c>
      <c r="N460" s="203" t="str">
        <f t="shared" si="37"/>
        <v/>
      </c>
      <c r="O460" s="205" t="str">
        <f t="shared" si="38"/>
        <v/>
      </c>
      <c r="P460" s="288" t="str">
        <f t="shared" si="39"/>
        <v/>
      </c>
      <c r="Q460" s="225" t="str">
        <f t="shared" si="40"/>
        <v/>
      </c>
      <c r="R460" s="289"/>
      <c r="S460" s="66"/>
    </row>
    <row r="461" spans="1:30" ht="20.100000000000001" customHeight="1" x14ac:dyDescent="0.25">
      <c r="A461" s="191">
        <v>455</v>
      </c>
      <c r="B461" s="286" t="str">
        <f>IF('Frais de salaires'!B460="","",'Frais de salaires'!B460)</f>
        <v/>
      </c>
      <c r="C461" s="286" t="str">
        <f>IF('Frais de salaires'!C460="","",'Frais de salaires'!C460)</f>
        <v/>
      </c>
      <c r="D461" s="286" t="str">
        <f>IF('Frais de salaires'!D460="","",'Frais de salaires'!D460)</f>
        <v/>
      </c>
      <c r="E461" s="286" t="str">
        <f>IF('Frais de salaires'!E460="","",'Frais de salaires'!E460)</f>
        <v/>
      </c>
      <c r="F461" s="286" t="str">
        <f>IF('Frais de salaires'!F460="","",'Frais de salaires'!F460)</f>
        <v/>
      </c>
      <c r="G461" s="287" t="str">
        <f>IF('Frais de salaires'!G460="","",'Frais de salaires'!G460)</f>
        <v/>
      </c>
      <c r="H461" s="287" t="str">
        <f>IF('Frais de salaires'!H460="","",'Frais de salaires'!H460)</f>
        <v/>
      </c>
      <c r="I461" s="286" t="str">
        <f>IF('Frais de salaires'!I460="","",'Frais de salaires'!I460)</f>
        <v/>
      </c>
      <c r="J461" s="63"/>
      <c r="K461" s="38"/>
      <c r="L461" s="38"/>
      <c r="M461" s="58" t="str">
        <f t="shared" si="36"/>
        <v/>
      </c>
      <c r="N461" s="203" t="str">
        <f t="shared" si="37"/>
        <v/>
      </c>
      <c r="O461" s="205" t="str">
        <f t="shared" si="38"/>
        <v/>
      </c>
      <c r="P461" s="288" t="str">
        <f t="shared" si="39"/>
        <v/>
      </c>
      <c r="Q461" s="225" t="str">
        <f t="shared" si="40"/>
        <v/>
      </c>
      <c r="R461" s="289"/>
      <c r="S461" s="66"/>
    </row>
    <row r="462" spans="1:30" ht="20.100000000000001" customHeight="1" x14ac:dyDescent="0.25">
      <c r="A462" s="191">
        <v>456</v>
      </c>
      <c r="B462" s="286" t="str">
        <f>IF('Frais de salaires'!B461="","",'Frais de salaires'!B461)</f>
        <v/>
      </c>
      <c r="C462" s="286" t="str">
        <f>IF('Frais de salaires'!C461="","",'Frais de salaires'!C461)</f>
        <v/>
      </c>
      <c r="D462" s="286" t="str">
        <f>IF('Frais de salaires'!D461="","",'Frais de salaires'!D461)</f>
        <v/>
      </c>
      <c r="E462" s="286" t="str">
        <f>IF('Frais de salaires'!E461="","",'Frais de salaires'!E461)</f>
        <v/>
      </c>
      <c r="F462" s="286" t="str">
        <f>IF('Frais de salaires'!F461="","",'Frais de salaires'!F461)</f>
        <v/>
      </c>
      <c r="G462" s="287" t="str">
        <f>IF('Frais de salaires'!G461="","",'Frais de salaires'!G461)</f>
        <v/>
      </c>
      <c r="H462" s="287" t="str">
        <f>IF('Frais de salaires'!H461="","",'Frais de salaires'!H461)</f>
        <v/>
      </c>
      <c r="I462" s="286" t="str">
        <f>IF('Frais de salaires'!I461="","",'Frais de salaires'!I461)</f>
        <v/>
      </c>
      <c r="J462" s="63"/>
      <c r="K462" s="38"/>
      <c r="L462" s="38"/>
      <c r="M462" s="58" t="str">
        <f t="shared" si="36"/>
        <v/>
      </c>
      <c r="N462" s="203" t="str">
        <f t="shared" si="37"/>
        <v/>
      </c>
      <c r="O462" s="205" t="str">
        <f t="shared" si="38"/>
        <v/>
      </c>
      <c r="P462" s="288" t="str">
        <f t="shared" si="39"/>
        <v/>
      </c>
      <c r="Q462" s="225" t="str">
        <f t="shared" si="40"/>
        <v/>
      </c>
      <c r="R462" s="289"/>
      <c r="S462" s="66"/>
    </row>
    <row r="463" spans="1:30" ht="20.100000000000001" customHeight="1" x14ac:dyDescent="0.25">
      <c r="A463" s="191">
        <v>457</v>
      </c>
      <c r="B463" s="286" t="str">
        <f>IF('Frais de salaires'!B462="","",'Frais de salaires'!B462)</f>
        <v/>
      </c>
      <c r="C463" s="286" t="str">
        <f>IF('Frais de salaires'!C462="","",'Frais de salaires'!C462)</f>
        <v/>
      </c>
      <c r="D463" s="286" t="str">
        <f>IF('Frais de salaires'!D462="","",'Frais de salaires'!D462)</f>
        <v/>
      </c>
      <c r="E463" s="286" t="str">
        <f>IF('Frais de salaires'!E462="","",'Frais de salaires'!E462)</f>
        <v/>
      </c>
      <c r="F463" s="286" t="str">
        <f>IF('Frais de salaires'!F462="","",'Frais de salaires'!F462)</f>
        <v/>
      </c>
      <c r="G463" s="287" t="str">
        <f>IF('Frais de salaires'!G462="","",'Frais de salaires'!G462)</f>
        <v/>
      </c>
      <c r="H463" s="287" t="str">
        <f>IF('Frais de salaires'!H462="","",'Frais de salaires'!H462)</f>
        <v/>
      </c>
      <c r="I463" s="286" t="str">
        <f>IF('Frais de salaires'!I462="","",'Frais de salaires'!I462)</f>
        <v/>
      </c>
      <c r="J463" s="63"/>
      <c r="K463" s="38"/>
      <c r="L463" s="38"/>
      <c r="M463" s="58" t="str">
        <f t="shared" si="36"/>
        <v/>
      </c>
      <c r="N463" s="203" t="str">
        <f t="shared" si="37"/>
        <v/>
      </c>
      <c r="O463" s="205" t="str">
        <f t="shared" si="38"/>
        <v/>
      </c>
      <c r="P463" s="288" t="str">
        <f t="shared" si="39"/>
        <v/>
      </c>
      <c r="Q463" s="225" t="str">
        <f t="shared" si="40"/>
        <v/>
      </c>
      <c r="R463" s="289"/>
      <c r="S463" s="66"/>
    </row>
    <row r="464" spans="1:30" ht="20.100000000000001" customHeight="1" x14ac:dyDescent="0.25">
      <c r="A464" s="191">
        <v>458</v>
      </c>
      <c r="B464" s="286" t="str">
        <f>IF('Frais de salaires'!B463="","",'Frais de salaires'!B463)</f>
        <v/>
      </c>
      <c r="C464" s="286" t="str">
        <f>IF('Frais de salaires'!C463="","",'Frais de salaires'!C463)</f>
        <v/>
      </c>
      <c r="D464" s="286" t="str">
        <f>IF('Frais de salaires'!D463="","",'Frais de salaires'!D463)</f>
        <v/>
      </c>
      <c r="E464" s="286" t="str">
        <f>IF('Frais de salaires'!E463="","",'Frais de salaires'!E463)</f>
        <v/>
      </c>
      <c r="F464" s="286" t="str">
        <f>IF('Frais de salaires'!F463="","",'Frais de salaires'!F463)</f>
        <v/>
      </c>
      <c r="G464" s="287" t="str">
        <f>IF('Frais de salaires'!G463="","",'Frais de salaires'!G463)</f>
        <v/>
      </c>
      <c r="H464" s="287" t="str">
        <f>IF('Frais de salaires'!H463="","",'Frais de salaires'!H463)</f>
        <v/>
      </c>
      <c r="I464" s="286" t="str">
        <f>IF('Frais de salaires'!I463="","",'Frais de salaires'!I463)</f>
        <v/>
      </c>
      <c r="J464" s="63"/>
      <c r="K464" s="38"/>
      <c r="L464" s="38"/>
      <c r="M464" s="58" t="str">
        <f t="shared" si="36"/>
        <v/>
      </c>
      <c r="N464" s="203" t="str">
        <f t="shared" si="37"/>
        <v/>
      </c>
      <c r="O464" s="205" t="str">
        <f t="shared" si="38"/>
        <v/>
      </c>
      <c r="P464" s="288" t="str">
        <f t="shared" si="39"/>
        <v/>
      </c>
      <c r="Q464" s="225" t="str">
        <f t="shared" si="40"/>
        <v/>
      </c>
      <c r="R464" s="289"/>
      <c r="S464" s="66"/>
    </row>
    <row r="465" spans="1:19" ht="20.100000000000001" customHeight="1" x14ac:dyDescent="0.25">
      <c r="A465" s="191">
        <v>459</v>
      </c>
      <c r="B465" s="286" t="str">
        <f>IF('Frais de salaires'!B464="","",'Frais de salaires'!B464)</f>
        <v/>
      </c>
      <c r="C465" s="286" t="str">
        <f>IF('Frais de salaires'!C464="","",'Frais de salaires'!C464)</f>
        <v/>
      </c>
      <c r="D465" s="286" t="str">
        <f>IF('Frais de salaires'!D464="","",'Frais de salaires'!D464)</f>
        <v/>
      </c>
      <c r="E465" s="286" t="str">
        <f>IF('Frais de salaires'!E464="","",'Frais de salaires'!E464)</f>
        <v/>
      </c>
      <c r="F465" s="286" t="str">
        <f>IF('Frais de salaires'!F464="","",'Frais de salaires'!F464)</f>
        <v/>
      </c>
      <c r="G465" s="287" t="str">
        <f>IF('Frais de salaires'!G464="","",'Frais de salaires'!G464)</f>
        <v/>
      </c>
      <c r="H465" s="287" t="str">
        <f>IF('Frais de salaires'!H464="","",'Frais de salaires'!H464)</f>
        <v/>
      </c>
      <c r="I465" s="286" t="str">
        <f>IF('Frais de salaires'!I464="","",'Frais de salaires'!I464)</f>
        <v/>
      </c>
      <c r="J465" s="63"/>
      <c r="K465" s="38"/>
      <c r="L465" s="38"/>
      <c r="M465" s="58" t="str">
        <f t="shared" si="36"/>
        <v/>
      </c>
      <c r="N465" s="203" t="str">
        <f t="shared" si="37"/>
        <v/>
      </c>
      <c r="O465" s="205" t="str">
        <f t="shared" si="38"/>
        <v/>
      </c>
      <c r="P465" s="288" t="str">
        <f t="shared" si="39"/>
        <v/>
      </c>
      <c r="Q465" s="225" t="str">
        <f t="shared" si="40"/>
        <v/>
      </c>
      <c r="R465" s="289"/>
      <c r="S465" s="66"/>
    </row>
    <row r="466" spans="1:19" ht="20.100000000000001" customHeight="1" x14ac:dyDescent="0.25">
      <c r="A466" s="191">
        <v>460</v>
      </c>
      <c r="B466" s="286" t="str">
        <f>IF('Frais de salaires'!B465="","",'Frais de salaires'!B465)</f>
        <v/>
      </c>
      <c r="C466" s="286" t="str">
        <f>IF('Frais de salaires'!C465="","",'Frais de salaires'!C465)</f>
        <v/>
      </c>
      <c r="D466" s="286" t="str">
        <f>IF('Frais de salaires'!D465="","",'Frais de salaires'!D465)</f>
        <v/>
      </c>
      <c r="E466" s="286" t="str">
        <f>IF('Frais de salaires'!E465="","",'Frais de salaires'!E465)</f>
        <v/>
      </c>
      <c r="F466" s="286" t="str">
        <f>IF('Frais de salaires'!F465="","",'Frais de salaires'!F465)</f>
        <v/>
      </c>
      <c r="G466" s="287" t="str">
        <f>IF('Frais de salaires'!G465="","",'Frais de salaires'!G465)</f>
        <v/>
      </c>
      <c r="H466" s="287" t="str">
        <f>IF('Frais de salaires'!H465="","",'Frais de salaires'!H465)</f>
        <v/>
      </c>
      <c r="I466" s="286" t="str">
        <f>IF('Frais de salaires'!I465="","",'Frais de salaires'!I465)</f>
        <v/>
      </c>
      <c r="J466" s="63"/>
      <c r="K466" s="38"/>
      <c r="L466" s="38"/>
      <c r="M466" s="58" t="str">
        <f t="shared" si="36"/>
        <v/>
      </c>
      <c r="N466" s="203" t="str">
        <f t="shared" si="37"/>
        <v/>
      </c>
      <c r="O466" s="205" t="str">
        <f t="shared" si="38"/>
        <v/>
      </c>
      <c r="P466" s="288" t="str">
        <f t="shared" si="39"/>
        <v/>
      </c>
      <c r="Q466" s="225" t="str">
        <f t="shared" si="40"/>
        <v/>
      </c>
      <c r="R466" s="289"/>
      <c r="S466" s="66"/>
    </row>
    <row r="467" spans="1:19" ht="20.100000000000001" customHeight="1" x14ac:dyDescent="0.25">
      <c r="A467" s="191">
        <v>461</v>
      </c>
      <c r="B467" s="286" t="str">
        <f>IF('Frais de salaires'!B466="","",'Frais de salaires'!B466)</f>
        <v/>
      </c>
      <c r="C467" s="286" t="str">
        <f>IF('Frais de salaires'!C466="","",'Frais de salaires'!C466)</f>
        <v/>
      </c>
      <c r="D467" s="286" t="str">
        <f>IF('Frais de salaires'!D466="","",'Frais de salaires'!D466)</f>
        <v/>
      </c>
      <c r="E467" s="286" t="str">
        <f>IF('Frais de salaires'!E466="","",'Frais de salaires'!E466)</f>
        <v/>
      </c>
      <c r="F467" s="286" t="str">
        <f>IF('Frais de salaires'!F466="","",'Frais de salaires'!F466)</f>
        <v/>
      </c>
      <c r="G467" s="287" t="str">
        <f>IF('Frais de salaires'!G466="","",'Frais de salaires'!G466)</f>
        <v/>
      </c>
      <c r="H467" s="287" t="str">
        <f>IF('Frais de salaires'!H466="","",'Frais de salaires'!H466)</f>
        <v/>
      </c>
      <c r="I467" s="286" t="str">
        <f>IF('Frais de salaires'!I466="","",'Frais de salaires'!I466)</f>
        <v/>
      </c>
      <c r="J467" s="63"/>
      <c r="K467" s="38"/>
      <c r="L467" s="38"/>
      <c r="M467" s="58" t="str">
        <f t="shared" si="36"/>
        <v/>
      </c>
      <c r="N467" s="203" t="str">
        <f t="shared" si="37"/>
        <v/>
      </c>
      <c r="O467" s="205" t="str">
        <f t="shared" si="38"/>
        <v/>
      </c>
      <c r="P467" s="288" t="str">
        <f t="shared" si="39"/>
        <v/>
      </c>
      <c r="Q467" s="225" t="str">
        <f t="shared" si="40"/>
        <v/>
      </c>
      <c r="R467" s="289"/>
      <c r="S467" s="66"/>
    </row>
    <row r="468" spans="1:19" ht="20.100000000000001" customHeight="1" x14ac:dyDescent="0.25">
      <c r="A468" s="191">
        <v>462</v>
      </c>
      <c r="B468" s="286" t="str">
        <f>IF('Frais de salaires'!B467="","",'Frais de salaires'!B467)</f>
        <v/>
      </c>
      <c r="C468" s="286" t="str">
        <f>IF('Frais de salaires'!C467="","",'Frais de salaires'!C467)</f>
        <v/>
      </c>
      <c r="D468" s="286" t="str">
        <f>IF('Frais de salaires'!D467="","",'Frais de salaires'!D467)</f>
        <v/>
      </c>
      <c r="E468" s="286" t="str">
        <f>IF('Frais de salaires'!E467="","",'Frais de salaires'!E467)</f>
        <v/>
      </c>
      <c r="F468" s="286" t="str">
        <f>IF('Frais de salaires'!F467="","",'Frais de salaires'!F467)</f>
        <v/>
      </c>
      <c r="G468" s="287" t="str">
        <f>IF('Frais de salaires'!G467="","",'Frais de salaires'!G467)</f>
        <v/>
      </c>
      <c r="H468" s="287" t="str">
        <f>IF('Frais de salaires'!H467="","",'Frais de salaires'!H467)</f>
        <v/>
      </c>
      <c r="I468" s="286" t="str">
        <f>IF('Frais de salaires'!I467="","",'Frais de salaires'!I467)</f>
        <v/>
      </c>
      <c r="J468" s="63"/>
      <c r="K468" s="38"/>
      <c r="L468" s="38"/>
      <c r="M468" s="58" t="str">
        <f t="shared" si="36"/>
        <v/>
      </c>
      <c r="N468" s="203" t="str">
        <f t="shared" si="37"/>
        <v/>
      </c>
      <c r="O468" s="205" t="str">
        <f t="shared" si="38"/>
        <v/>
      </c>
      <c r="P468" s="288" t="str">
        <f t="shared" si="39"/>
        <v/>
      </c>
      <c r="Q468" s="225" t="str">
        <f t="shared" si="40"/>
        <v/>
      </c>
      <c r="R468" s="289"/>
      <c r="S468" s="66"/>
    </row>
    <row r="469" spans="1:19" ht="20.100000000000001" customHeight="1" x14ac:dyDescent="0.25">
      <c r="A469" s="191">
        <v>463</v>
      </c>
      <c r="B469" s="286" t="str">
        <f>IF('Frais de salaires'!B468="","",'Frais de salaires'!B468)</f>
        <v/>
      </c>
      <c r="C469" s="286" t="str">
        <f>IF('Frais de salaires'!C468="","",'Frais de salaires'!C468)</f>
        <v/>
      </c>
      <c r="D469" s="286" t="str">
        <f>IF('Frais de salaires'!D468="","",'Frais de salaires'!D468)</f>
        <v/>
      </c>
      <c r="E469" s="286" t="str">
        <f>IF('Frais de salaires'!E468="","",'Frais de salaires'!E468)</f>
        <v/>
      </c>
      <c r="F469" s="286" t="str">
        <f>IF('Frais de salaires'!F468="","",'Frais de salaires'!F468)</f>
        <v/>
      </c>
      <c r="G469" s="287" t="str">
        <f>IF('Frais de salaires'!G468="","",'Frais de salaires'!G468)</f>
        <v/>
      </c>
      <c r="H469" s="287" t="str">
        <f>IF('Frais de salaires'!H468="","",'Frais de salaires'!H468)</f>
        <v/>
      </c>
      <c r="I469" s="286" t="str">
        <f>IF('Frais de salaires'!I468="","",'Frais de salaires'!I468)</f>
        <v/>
      </c>
      <c r="J469" s="63"/>
      <c r="K469" s="38"/>
      <c r="L469" s="38"/>
      <c r="M469" s="58" t="str">
        <f t="shared" si="36"/>
        <v/>
      </c>
      <c r="N469" s="203" t="str">
        <f t="shared" si="37"/>
        <v/>
      </c>
      <c r="O469" s="205" t="str">
        <f t="shared" si="38"/>
        <v/>
      </c>
      <c r="P469" s="288" t="str">
        <f t="shared" si="39"/>
        <v/>
      </c>
      <c r="Q469" s="225" t="str">
        <f t="shared" si="40"/>
        <v/>
      </c>
      <c r="R469" s="289"/>
      <c r="S469" s="66"/>
    </row>
    <row r="470" spans="1:19" ht="20.100000000000001" customHeight="1" x14ac:dyDescent="0.25">
      <c r="A470" s="191">
        <v>464</v>
      </c>
      <c r="B470" s="286" t="str">
        <f>IF('Frais de salaires'!B469="","",'Frais de salaires'!B469)</f>
        <v/>
      </c>
      <c r="C470" s="286" t="str">
        <f>IF('Frais de salaires'!C469="","",'Frais de salaires'!C469)</f>
        <v/>
      </c>
      <c r="D470" s="286" t="str">
        <f>IF('Frais de salaires'!D469="","",'Frais de salaires'!D469)</f>
        <v/>
      </c>
      <c r="E470" s="286" t="str">
        <f>IF('Frais de salaires'!E469="","",'Frais de salaires'!E469)</f>
        <v/>
      </c>
      <c r="F470" s="286" t="str">
        <f>IF('Frais de salaires'!F469="","",'Frais de salaires'!F469)</f>
        <v/>
      </c>
      <c r="G470" s="287" t="str">
        <f>IF('Frais de salaires'!G469="","",'Frais de salaires'!G469)</f>
        <v/>
      </c>
      <c r="H470" s="287" t="str">
        <f>IF('Frais de salaires'!H469="","",'Frais de salaires'!H469)</f>
        <v/>
      </c>
      <c r="I470" s="286" t="str">
        <f>IF('Frais de salaires'!I469="","",'Frais de salaires'!I469)</f>
        <v/>
      </c>
      <c r="J470" s="63"/>
      <c r="K470" s="38"/>
      <c r="L470" s="38"/>
      <c r="M470" s="58" t="str">
        <f t="shared" si="36"/>
        <v/>
      </c>
      <c r="N470" s="203" t="str">
        <f t="shared" si="37"/>
        <v/>
      </c>
      <c r="O470" s="205" t="str">
        <f t="shared" si="38"/>
        <v/>
      </c>
      <c r="P470" s="288" t="str">
        <f t="shared" si="39"/>
        <v/>
      </c>
      <c r="Q470" s="225" t="str">
        <f t="shared" si="40"/>
        <v/>
      </c>
      <c r="R470" s="289"/>
      <c r="S470" s="66"/>
    </row>
    <row r="471" spans="1:19" ht="20.100000000000001" customHeight="1" x14ac:dyDescent="0.25">
      <c r="A471" s="191">
        <v>465</v>
      </c>
      <c r="B471" s="286" t="str">
        <f>IF('Frais de salaires'!B470="","",'Frais de salaires'!B470)</f>
        <v/>
      </c>
      <c r="C471" s="286" t="str">
        <f>IF('Frais de salaires'!C470="","",'Frais de salaires'!C470)</f>
        <v/>
      </c>
      <c r="D471" s="286" t="str">
        <f>IF('Frais de salaires'!D470="","",'Frais de salaires'!D470)</f>
        <v/>
      </c>
      <c r="E471" s="286" t="str">
        <f>IF('Frais de salaires'!E470="","",'Frais de salaires'!E470)</f>
        <v/>
      </c>
      <c r="F471" s="286" t="str">
        <f>IF('Frais de salaires'!F470="","",'Frais de salaires'!F470)</f>
        <v/>
      </c>
      <c r="G471" s="287" t="str">
        <f>IF('Frais de salaires'!G470="","",'Frais de salaires'!G470)</f>
        <v/>
      </c>
      <c r="H471" s="287" t="str">
        <f>IF('Frais de salaires'!H470="","",'Frais de salaires'!H470)</f>
        <v/>
      </c>
      <c r="I471" s="286" t="str">
        <f>IF('Frais de salaires'!I470="","",'Frais de salaires'!I470)</f>
        <v/>
      </c>
      <c r="J471" s="63"/>
      <c r="K471" s="38"/>
      <c r="L471" s="38"/>
      <c r="M471" s="58" t="str">
        <f t="shared" si="36"/>
        <v/>
      </c>
      <c r="N471" s="203" t="str">
        <f t="shared" si="37"/>
        <v/>
      </c>
      <c r="O471" s="205" t="str">
        <f t="shared" si="38"/>
        <v/>
      </c>
      <c r="P471" s="288" t="str">
        <f t="shared" si="39"/>
        <v/>
      </c>
      <c r="Q471" s="225" t="str">
        <f t="shared" si="40"/>
        <v/>
      </c>
      <c r="R471" s="289"/>
      <c r="S471" s="66"/>
    </row>
    <row r="472" spans="1:19" ht="20.100000000000001" customHeight="1" x14ac:dyDescent="0.25">
      <c r="A472" s="191">
        <v>466</v>
      </c>
      <c r="B472" s="286" t="str">
        <f>IF('Frais de salaires'!B471="","",'Frais de salaires'!B471)</f>
        <v/>
      </c>
      <c r="C472" s="286" t="str">
        <f>IF('Frais de salaires'!C471="","",'Frais de salaires'!C471)</f>
        <v/>
      </c>
      <c r="D472" s="286" t="str">
        <f>IF('Frais de salaires'!D471="","",'Frais de salaires'!D471)</f>
        <v/>
      </c>
      <c r="E472" s="286" t="str">
        <f>IF('Frais de salaires'!E471="","",'Frais de salaires'!E471)</f>
        <v/>
      </c>
      <c r="F472" s="286" t="str">
        <f>IF('Frais de salaires'!F471="","",'Frais de salaires'!F471)</f>
        <v/>
      </c>
      <c r="G472" s="287" t="str">
        <f>IF('Frais de salaires'!G471="","",'Frais de salaires'!G471)</f>
        <v/>
      </c>
      <c r="H472" s="287" t="str">
        <f>IF('Frais de salaires'!H471="","",'Frais de salaires'!H471)</f>
        <v/>
      </c>
      <c r="I472" s="286" t="str">
        <f>IF('Frais de salaires'!I471="","",'Frais de salaires'!I471)</f>
        <v/>
      </c>
      <c r="J472" s="63"/>
      <c r="K472" s="38"/>
      <c r="L472" s="38"/>
      <c r="M472" s="58" t="str">
        <f t="shared" si="36"/>
        <v/>
      </c>
      <c r="N472" s="203" t="str">
        <f t="shared" si="37"/>
        <v/>
      </c>
      <c r="O472" s="205" t="str">
        <f t="shared" si="38"/>
        <v/>
      </c>
      <c r="P472" s="288" t="str">
        <f t="shared" si="39"/>
        <v/>
      </c>
      <c r="Q472" s="225" t="str">
        <f t="shared" si="40"/>
        <v/>
      </c>
      <c r="R472" s="289"/>
      <c r="S472" s="66"/>
    </row>
    <row r="473" spans="1:19" ht="20.100000000000001" customHeight="1" x14ac:dyDescent="0.25">
      <c r="A473" s="191">
        <v>467</v>
      </c>
      <c r="B473" s="286" t="str">
        <f>IF('Frais de salaires'!B472="","",'Frais de salaires'!B472)</f>
        <v/>
      </c>
      <c r="C473" s="286" t="str">
        <f>IF('Frais de salaires'!C472="","",'Frais de salaires'!C472)</f>
        <v/>
      </c>
      <c r="D473" s="286" t="str">
        <f>IF('Frais de salaires'!D472="","",'Frais de salaires'!D472)</f>
        <v/>
      </c>
      <c r="E473" s="286" t="str">
        <f>IF('Frais de salaires'!E472="","",'Frais de salaires'!E472)</f>
        <v/>
      </c>
      <c r="F473" s="286" t="str">
        <f>IF('Frais de salaires'!F472="","",'Frais de salaires'!F472)</f>
        <v/>
      </c>
      <c r="G473" s="287" t="str">
        <f>IF('Frais de salaires'!G472="","",'Frais de salaires'!G472)</f>
        <v/>
      </c>
      <c r="H473" s="287" t="str">
        <f>IF('Frais de salaires'!H472="","",'Frais de salaires'!H472)</f>
        <v/>
      </c>
      <c r="I473" s="286" t="str">
        <f>IF('Frais de salaires'!I472="","",'Frais de salaires'!I472)</f>
        <v/>
      </c>
      <c r="J473" s="63"/>
      <c r="K473" s="38"/>
      <c r="L473" s="38"/>
      <c r="M473" s="58" t="str">
        <f t="shared" si="36"/>
        <v/>
      </c>
      <c r="N473" s="203" t="str">
        <f t="shared" si="37"/>
        <v/>
      </c>
      <c r="O473" s="205" t="str">
        <f t="shared" si="38"/>
        <v/>
      </c>
      <c r="P473" s="288" t="str">
        <f t="shared" si="39"/>
        <v/>
      </c>
      <c r="Q473" s="225" t="str">
        <f t="shared" si="40"/>
        <v/>
      </c>
      <c r="R473" s="289"/>
      <c r="S473" s="66"/>
    </row>
    <row r="474" spans="1:19" ht="20.100000000000001" customHeight="1" x14ac:dyDescent="0.25">
      <c r="A474" s="191">
        <v>468</v>
      </c>
      <c r="B474" s="286" t="str">
        <f>IF('Frais de salaires'!B473="","",'Frais de salaires'!B473)</f>
        <v/>
      </c>
      <c r="C474" s="286" t="str">
        <f>IF('Frais de salaires'!C473="","",'Frais de salaires'!C473)</f>
        <v/>
      </c>
      <c r="D474" s="286" t="str">
        <f>IF('Frais de salaires'!D473="","",'Frais de salaires'!D473)</f>
        <v/>
      </c>
      <c r="E474" s="286" t="str">
        <f>IF('Frais de salaires'!E473="","",'Frais de salaires'!E473)</f>
        <v/>
      </c>
      <c r="F474" s="286" t="str">
        <f>IF('Frais de salaires'!F473="","",'Frais de salaires'!F473)</f>
        <v/>
      </c>
      <c r="G474" s="287" t="str">
        <f>IF('Frais de salaires'!G473="","",'Frais de salaires'!G473)</f>
        <v/>
      </c>
      <c r="H474" s="287" t="str">
        <f>IF('Frais de salaires'!H473="","",'Frais de salaires'!H473)</f>
        <v/>
      </c>
      <c r="I474" s="286" t="str">
        <f>IF('Frais de salaires'!I473="","",'Frais de salaires'!I473)</f>
        <v/>
      </c>
      <c r="J474" s="63"/>
      <c r="K474" s="38"/>
      <c r="L474" s="38"/>
      <c r="M474" s="58" t="str">
        <f t="shared" si="36"/>
        <v/>
      </c>
      <c r="N474" s="203" t="str">
        <f t="shared" si="37"/>
        <v/>
      </c>
      <c r="O474" s="205" t="str">
        <f t="shared" si="38"/>
        <v/>
      </c>
      <c r="P474" s="288" t="str">
        <f t="shared" si="39"/>
        <v/>
      </c>
      <c r="Q474" s="225" t="str">
        <f t="shared" si="40"/>
        <v/>
      </c>
      <c r="R474" s="289"/>
      <c r="S474" s="66"/>
    </row>
    <row r="475" spans="1:19" ht="20.100000000000001" customHeight="1" x14ac:dyDescent="0.25">
      <c r="A475" s="191">
        <v>469</v>
      </c>
      <c r="B475" s="286" t="str">
        <f>IF('Frais de salaires'!B474="","",'Frais de salaires'!B474)</f>
        <v/>
      </c>
      <c r="C475" s="286" t="str">
        <f>IF('Frais de salaires'!C474="","",'Frais de salaires'!C474)</f>
        <v/>
      </c>
      <c r="D475" s="286" t="str">
        <f>IF('Frais de salaires'!D474="","",'Frais de salaires'!D474)</f>
        <v/>
      </c>
      <c r="E475" s="286" t="str">
        <f>IF('Frais de salaires'!E474="","",'Frais de salaires'!E474)</f>
        <v/>
      </c>
      <c r="F475" s="286" t="str">
        <f>IF('Frais de salaires'!F474="","",'Frais de salaires'!F474)</f>
        <v/>
      </c>
      <c r="G475" s="287" t="str">
        <f>IF('Frais de salaires'!G474="","",'Frais de salaires'!G474)</f>
        <v/>
      </c>
      <c r="H475" s="287" t="str">
        <f>IF('Frais de salaires'!H474="","",'Frais de salaires'!H474)</f>
        <v/>
      </c>
      <c r="I475" s="286" t="str">
        <f>IF('Frais de salaires'!I474="","",'Frais de salaires'!I474)</f>
        <v/>
      </c>
      <c r="J475" s="63"/>
      <c r="K475" s="38"/>
      <c r="L475" s="38"/>
      <c r="M475" s="58" t="str">
        <f t="shared" si="36"/>
        <v/>
      </c>
      <c r="N475" s="203" t="str">
        <f t="shared" si="37"/>
        <v/>
      </c>
      <c r="O475" s="205" t="str">
        <f t="shared" si="38"/>
        <v/>
      </c>
      <c r="P475" s="288" t="str">
        <f t="shared" si="39"/>
        <v/>
      </c>
      <c r="Q475" s="225" t="str">
        <f t="shared" si="40"/>
        <v/>
      </c>
      <c r="R475" s="289"/>
      <c r="S475" s="66"/>
    </row>
    <row r="476" spans="1:19" ht="20.100000000000001" customHeight="1" x14ac:dyDescent="0.25">
      <c r="A476" s="191">
        <v>470</v>
      </c>
      <c r="B476" s="286" t="str">
        <f>IF('Frais de salaires'!B475="","",'Frais de salaires'!B475)</f>
        <v/>
      </c>
      <c r="C476" s="286" t="str">
        <f>IF('Frais de salaires'!C475="","",'Frais de salaires'!C475)</f>
        <v/>
      </c>
      <c r="D476" s="286" t="str">
        <f>IF('Frais de salaires'!D475="","",'Frais de salaires'!D475)</f>
        <v/>
      </c>
      <c r="E476" s="286" t="str">
        <f>IF('Frais de salaires'!E475="","",'Frais de salaires'!E475)</f>
        <v/>
      </c>
      <c r="F476" s="286" t="str">
        <f>IF('Frais de salaires'!F475="","",'Frais de salaires'!F475)</f>
        <v/>
      </c>
      <c r="G476" s="287" t="str">
        <f>IF('Frais de salaires'!G475="","",'Frais de salaires'!G475)</f>
        <v/>
      </c>
      <c r="H476" s="287" t="str">
        <f>IF('Frais de salaires'!H475="","",'Frais de salaires'!H475)</f>
        <v/>
      </c>
      <c r="I476" s="286" t="str">
        <f>IF('Frais de salaires'!I475="","",'Frais de salaires'!I475)</f>
        <v/>
      </c>
      <c r="J476" s="63"/>
      <c r="K476" s="38"/>
      <c r="L476" s="38"/>
      <c r="M476" s="58" t="str">
        <f t="shared" si="36"/>
        <v/>
      </c>
      <c r="N476" s="203" t="str">
        <f t="shared" si="37"/>
        <v/>
      </c>
      <c r="O476" s="205" t="str">
        <f t="shared" si="38"/>
        <v/>
      </c>
      <c r="P476" s="288" t="str">
        <f t="shared" si="39"/>
        <v/>
      </c>
      <c r="Q476" s="225" t="str">
        <f t="shared" si="40"/>
        <v/>
      </c>
      <c r="R476" s="289"/>
      <c r="S476" s="66"/>
    </row>
    <row r="477" spans="1:19" ht="20.100000000000001" customHeight="1" x14ac:dyDescent="0.25">
      <c r="A477" s="191">
        <v>471</v>
      </c>
      <c r="B477" s="286" t="str">
        <f>IF('Frais de salaires'!B476="","",'Frais de salaires'!B476)</f>
        <v/>
      </c>
      <c r="C477" s="286" t="str">
        <f>IF('Frais de salaires'!C476="","",'Frais de salaires'!C476)</f>
        <v/>
      </c>
      <c r="D477" s="286" t="str">
        <f>IF('Frais de salaires'!D476="","",'Frais de salaires'!D476)</f>
        <v/>
      </c>
      <c r="E477" s="286" t="str">
        <f>IF('Frais de salaires'!E476="","",'Frais de salaires'!E476)</f>
        <v/>
      </c>
      <c r="F477" s="286" t="str">
        <f>IF('Frais de salaires'!F476="","",'Frais de salaires'!F476)</f>
        <v/>
      </c>
      <c r="G477" s="287" t="str">
        <f>IF('Frais de salaires'!G476="","",'Frais de salaires'!G476)</f>
        <v/>
      </c>
      <c r="H477" s="287" t="str">
        <f>IF('Frais de salaires'!H476="","",'Frais de salaires'!H476)</f>
        <v/>
      </c>
      <c r="I477" s="286" t="str">
        <f>IF('Frais de salaires'!I476="","",'Frais de salaires'!I476)</f>
        <v/>
      </c>
      <c r="J477" s="63"/>
      <c r="K477" s="38"/>
      <c r="L477" s="38"/>
      <c r="M477" s="58" t="str">
        <f t="shared" si="36"/>
        <v/>
      </c>
      <c r="N477" s="203" t="str">
        <f t="shared" si="37"/>
        <v/>
      </c>
      <c r="O477" s="205" t="str">
        <f t="shared" si="38"/>
        <v/>
      </c>
      <c r="P477" s="288" t="str">
        <f t="shared" si="39"/>
        <v/>
      </c>
      <c r="Q477" s="225" t="str">
        <f t="shared" si="40"/>
        <v/>
      </c>
      <c r="R477" s="289"/>
      <c r="S477" s="66"/>
    </row>
    <row r="478" spans="1:19" ht="20.100000000000001" customHeight="1" x14ac:dyDescent="0.25">
      <c r="A478" s="191">
        <v>472</v>
      </c>
      <c r="B478" s="286" t="str">
        <f>IF('Frais de salaires'!B477="","",'Frais de salaires'!B477)</f>
        <v/>
      </c>
      <c r="C478" s="286" t="str">
        <f>IF('Frais de salaires'!C477="","",'Frais de salaires'!C477)</f>
        <v/>
      </c>
      <c r="D478" s="286" t="str">
        <f>IF('Frais de salaires'!D477="","",'Frais de salaires'!D477)</f>
        <v/>
      </c>
      <c r="E478" s="286" t="str">
        <f>IF('Frais de salaires'!E477="","",'Frais de salaires'!E477)</f>
        <v/>
      </c>
      <c r="F478" s="286" t="str">
        <f>IF('Frais de salaires'!F477="","",'Frais de salaires'!F477)</f>
        <v/>
      </c>
      <c r="G478" s="287" t="str">
        <f>IF('Frais de salaires'!G477="","",'Frais de salaires'!G477)</f>
        <v/>
      </c>
      <c r="H478" s="287" t="str">
        <f>IF('Frais de salaires'!H477="","",'Frais de salaires'!H477)</f>
        <v/>
      </c>
      <c r="I478" s="286" t="str">
        <f>IF('Frais de salaires'!I477="","",'Frais de salaires'!I477)</f>
        <v/>
      </c>
      <c r="J478" s="63"/>
      <c r="K478" s="38"/>
      <c r="L478" s="38"/>
      <c r="M478" s="58" t="str">
        <f t="shared" si="36"/>
        <v/>
      </c>
      <c r="N478" s="203" t="str">
        <f t="shared" si="37"/>
        <v/>
      </c>
      <c r="O478" s="205" t="str">
        <f t="shared" si="38"/>
        <v/>
      </c>
      <c r="P478" s="288" t="str">
        <f t="shared" si="39"/>
        <v/>
      </c>
      <c r="Q478" s="225" t="str">
        <f t="shared" si="40"/>
        <v/>
      </c>
      <c r="R478" s="289"/>
      <c r="S478" s="66"/>
    </row>
    <row r="479" spans="1:19" ht="20.100000000000001" customHeight="1" x14ac:dyDescent="0.25">
      <c r="A479" s="191">
        <v>473</v>
      </c>
      <c r="B479" s="286" t="str">
        <f>IF('Frais de salaires'!B478="","",'Frais de salaires'!B478)</f>
        <v/>
      </c>
      <c r="C479" s="286" t="str">
        <f>IF('Frais de salaires'!C478="","",'Frais de salaires'!C478)</f>
        <v/>
      </c>
      <c r="D479" s="286" t="str">
        <f>IF('Frais de salaires'!D478="","",'Frais de salaires'!D478)</f>
        <v/>
      </c>
      <c r="E479" s="286" t="str">
        <f>IF('Frais de salaires'!E478="","",'Frais de salaires'!E478)</f>
        <v/>
      </c>
      <c r="F479" s="286" t="str">
        <f>IF('Frais de salaires'!F478="","",'Frais de salaires'!F478)</f>
        <v/>
      </c>
      <c r="G479" s="287" t="str">
        <f>IF('Frais de salaires'!G478="","",'Frais de salaires'!G478)</f>
        <v/>
      </c>
      <c r="H479" s="287" t="str">
        <f>IF('Frais de salaires'!H478="","",'Frais de salaires'!H478)</f>
        <v/>
      </c>
      <c r="I479" s="286" t="str">
        <f>IF('Frais de salaires'!I478="","",'Frais de salaires'!I478)</f>
        <v/>
      </c>
      <c r="J479" s="63"/>
      <c r="K479" s="38"/>
      <c r="L479" s="38"/>
      <c r="M479" s="58" t="str">
        <f t="shared" si="36"/>
        <v/>
      </c>
      <c r="N479" s="203" t="str">
        <f t="shared" si="37"/>
        <v/>
      </c>
      <c r="O479" s="205" t="str">
        <f t="shared" si="38"/>
        <v/>
      </c>
      <c r="P479" s="288" t="str">
        <f t="shared" si="39"/>
        <v/>
      </c>
      <c r="Q479" s="225" t="str">
        <f t="shared" si="40"/>
        <v/>
      </c>
      <c r="R479" s="289"/>
      <c r="S479" s="66"/>
    </row>
    <row r="480" spans="1:19" ht="20.100000000000001" customHeight="1" x14ac:dyDescent="0.25">
      <c r="A480" s="191">
        <v>474</v>
      </c>
      <c r="B480" s="286" t="str">
        <f>IF('Frais de salaires'!B479="","",'Frais de salaires'!B479)</f>
        <v/>
      </c>
      <c r="C480" s="286" t="str">
        <f>IF('Frais de salaires'!C479="","",'Frais de salaires'!C479)</f>
        <v/>
      </c>
      <c r="D480" s="286" t="str">
        <f>IF('Frais de salaires'!D479="","",'Frais de salaires'!D479)</f>
        <v/>
      </c>
      <c r="E480" s="286" t="str">
        <f>IF('Frais de salaires'!E479="","",'Frais de salaires'!E479)</f>
        <v/>
      </c>
      <c r="F480" s="286" t="str">
        <f>IF('Frais de salaires'!F479="","",'Frais de salaires'!F479)</f>
        <v/>
      </c>
      <c r="G480" s="287" t="str">
        <f>IF('Frais de salaires'!G479="","",'Frais de salaires'!G479)</f>
        <v/>
      </c>
      <c r="H480" s="287" t="str">
        <f>IF('Frais de salaires'!H479="","",'Frais de salaires'!H479)</f>
        <v/>
      </c>
      <c r="I480" s="286" t="str">
        <f>IF('Frais de salaires'!I479="","",'Frais de salaires'!I479)</f>
        <v/>
      </c>
      <c r="J480" s="63"/>
      <c r="K480" s="38"/>
      <c r="L480" s="38"/>
      <c r="M480" s="58" t="str">
        <f t="shared" si="36"/>
        <v/>
      </c>
      <c r="N480" s="203" t="str">
        <f t="shared" si="37"/>
        <v/>
      </c>
      <c r="O480" s="205" t="str">
        <f t="shared" si="38"/>
        <v/>
      </c>
      <c r="P480" s="288" t="str">
        <f t="shared" si="39"/>
        <v/>
      </c>
      <c r="Q480" s="225" t="str">
        <f t="shared" si="40"/>
        <v/>
      </c>
      <c r="R480" s="289"/>
      <c r="S480" s="66"/>
    </row>
    <row r="481" spans="1:19" ht="20.100000000000001" customHeight="1" x14ac:dyDescent="0.25">
      <c r="A481" s="191">
        <v>475</v>
      </c>
      <c r="B481" s="286" t="str">
        <f>IF('Frais de salaires'!B480="","",'Frais de salaires'!B480)</f>
        <v/>
      </c>
      <c r="C481" s="286" t="str">
        <f>IF('Frais de salaires'!C480="","",'Frais de salaires'!C480)</f>
        <v/>
      </c>
      <c r="D481" s="286" t="str">
        <f>IF('Frais de salaires'!D480="","",'Frais de salaires'!D480)</f>
        <v/>
      </c>
      <c r="E481" s="286" t="str">
        <f>IF('Frais de salaires'!E480="","",'Frais de salaires'!E480)</f>
        <v/>
      </c>
      <c r="F481" s="286" t="str">
        <f>IF('Frais de salaires'!F480="","",'Frais de salaires'!F480)</f>
        <v/>
      </c>
      <c r="G481" s="287" t="str">
        <f>IF('Frais de salaires'!G480="","",'Frais de salaires'!G480)</f>
        <v/>
      </c>
      <c r="H481" s="287" t="str">
        <f>IF('Frais de salaires'!H480="","",'Frais de salaires'!H480)</f>
        <v/>
      </c>
      <c r="I481" s="286" t="str">
        <f>IF('Frais de salaires'!I480="","",'Frais de salaires'!I480)</f>
        <v/>
      </c>
      <c r="J481" s="63"/>
      <c r="K481" s="38"/>
      <c r="L481" s="38"/>
      <c r="M481" s="58" t="str">
        <f t="shared" si="36"/>
        <v/>
      </c>
      <c r="N481" s="203" t="str">
        <f t="shared" si="37"/>
        <v/>
      </c>
      <c r="O481" s="205" t="str">
        <f t="shared" si="38"/>
        <v/>
      </c>
      <c r="P481" s="288" t="str">
        <f t="shared" si="39"/>
        <v/>
      </c>
      <c r="Q481" s="225" t="str">
        <f t="shared" si="40"/>
        <v/>
      </c>
      <c r="R481" s="289"/>
      <c r="S481" s="66"/>
    </row>
    <row r="482" spans="1:19" ht="20.100000000000001" customHeight="1" x14ac:dyDescent="0.25">
      <c r="A482" s="191">
        <v>476</v>
      </c>
      <c r="B482" s="286" t="str">
        <f>IF('Frais de salaires'!B481="","",'Frais de salaires'!B481)</f>
        <v/>
      </c>
      <c r="C482" s="286" t="str">
        <f>IF('Frais de salaires'!C481="","",'Frais de salaires'!C481)</f>
        <v/>
      </c>
      <c r="D482" s="286" t="str">
        <f>IF('Frais de salaires'!D481="","",'Frais de salaires'!D481)</f>
        <v/>
      </c>
      <c r="E482" s="286" t="str">
        <f>IF('Frais de salaires'!E481="","",'Frais de salaires'!E481)</f>
        <v/>
      </c>
      <c r="F482" s="286" t="str">
        <f>IF('Frais de salaires'!F481="","",'Frais de salaires'!F481)</f>
        <v/>
      </c>
      <c r="G482" s="287" t="str">
        <f>IF('Frais de salaires'!G481="","",'Frais de salaires'!G481)</f>
        <v/>
      </c>
      <c r="H482" s="287" t="str">
        <f>IF('Frais de salaires'!H481="","",'Frais de salaires'!H481)</f>
        <v/>
      </c>
      <c r="I482" s="286" t="str">
        <f>IF('Frais de salaires'!I481="","",'Frais de salaires'!I481)</f>
        <v/>
      </c>
      <c r="J482" s="63"/>
      <c r="K482" s="38"/>
      <c r="L482" s="38"/>
      <c r="M482" s="58" t="str">
        <f t="shared" si="36"/>
        <v/>
      </c>
      <c r="N482" s="203" t="str">
        <f t="shared" si="37"/>
        <v/>
      </c>
      <c r="O482" s="205" t="str">
        <f t="shared" si="38"/>
        <v/>
      </c>
      <c r="P482" s="288" t="str">
        <f t="shared" si="39"/>
        <v/>
      </c>
      <c r="Q482" s="225" t="str">
        <f t="shared" si="40"/>
        <v/>
      </c>
      <c r="R482" s="289"/>
      <c r="S482" s="66"/>
    </row>
    <row r="483" spans="1:19" ht="20.100000000000001" customHeight="1" x14ac:dyDescent="0.25">
      <c r="A483" s="191">
        <v>477</v>
      </c>
      <c r="B483" s="286" t="str">
        <f>IF('Frais de salaires'!B482="","",'Frais de salaires'!B482)</f>
        <v/>
      </c>
      <c r="C483" s="286" t="str">
        <f>IF('Frais de salaires'!C482="","",'Frais de salaires'!C482)</f>
        <v/>
      </c>
      <c r="D483" s="286" t="str">
        <f>IF('Frais de salaires'!D482="","",'Frais de salaires'!D482)</f>
        <v/>
      </c>
      <c r="E483" s="286" t="str">
        <f>IF('Frais de salaires'!E482="","",'Frais de salaires'!E482)</f>
        <v/>
      </c>
      <c r="F483" s="286" t="str">
        <f>IF('Frais de salaires'!F482="","",'Frais de salaires'!F482)</f>
        <v/>
      </c>
      <c r="G483" s="287" t="str">
        <f>IF('Frais de salaires'!G482="","",'Frais de salaires'!G482)</f>
        <v/>
      </c>
      <c r="H483" s="287" t="str">
        <f>IF('Frais de salaires'!H482="","",'Frais de salaires'!H482)</f>
        <v/>
      </c>
      <c r="I483" s="286" t="str">
        <f>IF('Frais de salaires'!I482="","",'Frais de salaires'!I482)</f>
        <v/>
      </c>
      <c r="J483" s="63"/>
      <c r="K483" s="38"/>
      <c r="L483" s="38"/>
      <c r="M483" s="58" t="str">
        <f t="shared" si="36"/>
        <v/>
      </c>
      <c r="N483" s="203" t="str">
        <f t="shared" si="37"/>
        <v/>
      </c>
      <c r="O483" s="205" t="str">
        <f t="shared" si="38"/>
        <v/>
      </c>
      <c r="P483" s="288" t="str">
        <f t="shared" si="39"/>
        <v/>
      </c>
      <c r="Q483" s="225" t="str">
        <f t="shared" si="40"/>
        <v/>
      </c>
      <c r="R483" s="289"/>
      <c r="S483" s="66"/>
    </row>
    <row r="484" spans="1:19" ht="20.100000000000001" customHeight="1" x14ac:dyDescent="0.25">
      <c r="A484" s="191">
        <v>478</v>
      </c>
      <c r="B484" s="286" t="str">
        <f>IF('Frais de salaires'!B483="","",'Frais de salaires'!B483)</f>
        <v/>
      </c>
      <c r="C484" s="286" t="str">
        <f>IF('Frais de salaires'!C483="","",'Frais de salaires'!C483)</f>
        <v/>
      </c>
      <c r="D484" s="286" t="str">
        <f>IF('Frais de salaires'!D483="","",'Frais de salaires'!D483)</f>
        <v/>
      </c>
      <c r="E484" s="286" t="str">
        <f>IF('Frais de salaires'!E483="","",'Frais de salaires'!E483)</f>
        <v/>
      </c>
      <c r="F484" s="286" t="str">
        <f>IF('Frais de salaires'!F483="","",'Frais de salaires'!F483)</f>
        <v/>
      </c>
      <c r="G484" s="287" t="str">
        <f>IF('Frais de salaires'!G483="","",'Frais de salaires'!G483)</f>
        <v/>
      </c>
      <c r="H484" s="287" t="str">
        <f>IF('Frais de salaires'!H483="","",'Frais de salaires'!H483)</f>
        <v/>
      </c>
      <c r="I484" s="286" t="str">
        <f>IF('Frais de salaires'!I483="","",'Frais de salaires'!I483)</f>
        <v/>
      </c>
      <c r="J484" s="63"/>
      <c r="K484" s="38"/>
      <c r="L484" s="38"/>
      <c r="M484" s="58" t="str">
        <f t="shared" si="36"/>
        <v/>
      </c>
      <c r="N484" s="203" t="str">
        <f t="shared" si="37"/>
        <v/>
      </c>
      <c r="O484" s="205" t="str">
        <f t="shared" si="38"/>
        <v/>
      </c>
      <c r="P484" s="288" t="str">
        <f t="shared" si="39"/>
        <v/>
      </c>
      <c r="Q484" s="225" t="str">
        <f t="shared" si="40"/>
        <v/>
      </c>
      <c r="R484" s="289"/>
      <c r="S484" s="66"/>
    </row>
    <row r="485" spans="1:19" ht="20.100000000000001" customHeight="1" x14ac:dyDescent="0.25">
      <c r="A485" s="191">
        <v>479</v>
      </c>
      <c r="B485" s="286" t="str">
        <f>IF('Frais de salaires'!B484="","",'Frais de salaires'!B484)</f>
        <v/>
      </c>
      <c r="C485" s="286" t="str">
        <f>IF('Frais de salaires'!C484="","",'Frais de salaires'!C484)</f>
        <v/>
      </c>
      <c r="D485" s="286" t="str">
        <f>IF('Frais de salaires'!D484="","",'Frais de salaires'!D484)</f>
        <v/>
      </c>
      <c r="E485" s="286" t="str">
        <f>IF('Frais de salaires'!E484="","",'Frais de salaires'!E484)</f>
        <v/>
      </c>
      <c r="F485" s="286" t="str">
        <f>IF('Frais de salaires'!F484="","",'Frais de salaires'!F484)</f>
        <v/>
      </c>
      <c r="G485" s="287" t="str">
        <f>IF('Frais de salaires'!G484="","",'Frais de salaires'!G484)</f>
        <v/>
      </c>
      <c r="H485" s="287" t="str">
        <f>IF('Frais de salaires'!H484="","",'Frais de salaires'!H484)</f>
        <v/>
      </c>
      <c r="I485" s="286" t="str">
        <f>IF('Frais de salaires'!I484="","",'Frais de salaires'!I484)</f>
        <v/>
      </c>
      <c r="J485" s="63"/>
      <c r="K485" s="38"/>
      <c r="L485" s="38"/>
      <c r="M485" s="58" t="str">
        <f t="shared" si="36"/>
        <v/>
      </c>
      <c r="N485" s="203" t="str">
        <f t="shared" si="37"/>
        <v/>
      </c>
      <c r="O485" s="205" t="str">
        <f t="shared" si="38"/>
        <v/>
      </c>
      <c r="P485" s="288" t="str">
        <f t="shared" si="39"/>
        <v/>
      </c>
      <c r="Q485" s="225" t="str">
        <f t="shared" si="40"/>
        <v/>
      </c>
      <c r="R485" s="289"/>
      <c r="S485" s="66"/>
    </row>
    <row r="486" spans="1:19" ht="20.100000000000001" customHeight="1" x14ac:dyDescent="0.25">
      <c r="A486" s="191">
        <v>480</v>
      </c>
      <c r="B486" s="286" t="str">
        <f>IF('Frais de salaires'!B485="","",'Frais de salaires'!B485)</f>
        <v/>
      </c>
      <c r="C486" s="286" t="str">
        <f>IF('Frais de salaires'!C485="","",'Frais de salaires'!C485)</f>
        <v/>
      </c>
      <c r="D486" s="286" t="str">
        <f>IF('Frais de salaires'!D485="","",'Frais de salaires'!D485)</f>
        <v/>
      </c>
      <c r="E486" s="286" t="str">
        <f>IF('Frais de salaires'!E485="","",'Frais de salaires'!E485)</f>
        <v/>
      </c>
      <c r="F486" s="286" t="str">
        <f>IF('Frais de salaires'!F485="","",'Frais de salaires'!F485)</f>
        <v/>
      </c>
      <c r="G486" s="287" t="str">
        <f>IF('Frais de salaires'!G485="","",'Frais de salaires'!G485)</f>
        <v/>
      </c>
      <c r="H486" s="287" t="str">
        <f>IF('Frais de salaires'!H485="","",'Frais de salaires'!H485)</f>
        <v/>
      </c>
      <c r="I486" s="286" t="str">
        <f>IF('Frais de salaires'!I485="","",'Frais de salaires'!I485)</f>
        <v/>
      </c>
      <c r="J486" s="63"/>
      <c r="K486" s="38"/>
      <c r="L486" s="38"/>
      <c r="M486" s="58" t="str">
        <f t="shared" si="36"/>
        <v/>
      </c>
      <c r="N486" s="203" t="str">
        <f t="shared" si="37"/>
        <v/>
      </c>
      <c r="O486" s="205" t="str">
        <f t="shared" si="38"/>
        <v/>
      </c>
      <c r="P486" s="288" t="str">
        <f t="shared" si="39"/>
        <v/>
      </c>
      <c r="Q486" s="225" t="str">
        <f t="shared" si="40"/>
        <v/>
      </c>
      <c r="R486" s="289"/>
      <c r="S486" s="66"/>
    </row>
    <row r="487" spans="1:19" ht="20.100000000000001" customHeight="1" x14ac:dyDescent="0.25">
      <c r="A487" s="191">
        <v>481</v>
      </c>
      <c r="B487" s="286" t="str">
        <f>IF('Frais de salaires'!B486="","",'Frais de salaires'!B486)</f>
        <v/>
      </c>
      <c r="C487" s="286" t="str">
        <f>IF('Frais de salaires'!C486="","",'Frais de salaires'!C486)</f>
        <v/>
      </c>
      <c r="D487" s="286" t="str">
        <f>IF('Frais de salaires'!D486="","",'Frais de salaires'!D486)</f>
        <v/>
      </c>
      <c r="E487" s="286" t="str">
        <f>IF('Frais de salaires'!E486="","",'Frais de salaires'!E486)</f>
        <v/>
      </c>
      <c r="F487" s="286" t="str">
        <f>IF('Frais de salaires'!F486="","",'Frais de salaires'!F486)</f>
        <v/>
      </c>
      <c r="G487" s="287" t="str">
        <f>IF('Frais de salaires'!G486="","",'Frais de salaires'!G486)</f>
        <v/>
      </c>
      <c r="H487" s="287" t="str">
        <f>IF('Frais de salaires'!H486="","",'Frais de salaires'!H486)</f>
        <v/>
      </c>
      <c r="I487" s="286" t="str">
        <f>IF('Frais de salaires'!I486="","",'Frais de salaires'!I486)</f>
        <v/>
      </c>
      <c r="J487" s="63"/>
      <c r="K487" s="38"/>
      <c r="L487" s="38"/>
      <c r="M487" s="58" t="str">
        <f t="shared" si="36"/>
        <v/>
      </c>
      <c r="N487" s="203" t="str">
        <f t="shared" si="37"/>
        <v/>
      </c>
      <c r="O487" s="205" t="str">
        <f t="shared" si="38"/>
        <v/>
      </c>
      <c r="P487" s="288" t="str">
        <f t="shared" si="39"/>
        <v/>
      </c>
      <c r="Q487" s="225" t="str">
        <f t="shared" si="40"/>
        <v/>
      </c>
      <c r="R487" s="289"/>
      <c r="S487" s="66"/>
    </row>
    <row r="488" spans="1:19" ht="20.100000000000001" customHeight="1" x14ac:dyDescent="0.25">
      <c r="A488" s="191">
        <v>482</v>
      </c>
      <c r="B488" s="286" t="str">
        <f>IF('Frais de salaires'!B487="","",'Frais de salaires'!B487)</f>
        <v/>
      </c>
      <c r="C488" s="286" t="str">
        <f>IF('Frais de salaires'!C487="","",'Frais de salaires'!C487)</f>
        <v/>
      </c>
      <c r="D488" s="286" t="str">
        <f>IF('Frais de salaires'!D487="","",'Frais de salaires'!D487)</f>
        <v/>
      </c>
      <c r="E488" s="286" t="str">
        <f>IF('Frais de salaires'!E487="","",'Frais de salaires'!E487)</f>
        <v/>
      </c>
      <c r="F488" s="286" t="str">
        <f>IF('Frais de salaires'!F487="","",'Frais de salaires'!F487)</f>
        <v/>
      </c>
      <c r="G488" s="287" t="str">
        <f>IF('Frais de salaires'!G487="","",'Frais de salaires'!G487)</f>
        <v/>
      </c>
      <c r="H488" s="287" t="str">
        <f>IF('Frais de salaires'!H487="","",'Frais de salaires'!H487)</f>
        <v/>
      </c>
      <c r="I488" s="286" t="str">
        <f>IF('Frais de salaires'!I487="","",'Frais de salaires'!I487)</f>
        <v/>
      </c>
      <c r="J488" s="63"/>
      <c r="K488" s="38"/>
      <c r="L488" s="38"/>
      <c r="M488" s="58" t="str">
        <f t="shared" si="36"/>
        <v/>
      </c>
      <c r="N488" s="203" t="str">
        <f t="shared" si="37"/>
        <v/>
      </c>
      <c r="O488" s="205" t="str">
        <f t="shared" si="38"/>
        <v/>
      </c>
      <c r="P488" s="288" t="str">
        <f t="shared" si="39"/>
        <v/>
      </c>
      <c r="Q488" s="225" t="str">
        <f t="shared" si="40"/>
        <v/>
      </c>
      <c r="R488" s="289"/>
      <c r="S488" s="66"/>
    </row>
    <row r="489" spans="1:19" ht="20.100000000000001" customHeight="1" x14ac:dyDescent="0.25">
      <c r="A489" s="191">
        <v>483</v>
      </c>
      <c r="B489" s="286" t="str">
        <f>IF('Frais de salaires'!B488="","",'Frais de salaires'!B488)</f>
        <v/>
      </c>
      <c r="C489" s="286" t="str">
        <f>IF('Frais de salaires'!C488="","",'Frais de salaires'!C488)</f>
        <v/>
      </c>
      <c r="D489" s="286" t="str">
        <f>IF('Frais de salaires'!D488="","",'Frais de salaires'!D488)</f>
        <v/>
      </c>
      <c r="E489" s="286" t="str">
        <f>IF('Frais de salaires'!E488="","",'Frais de salaires'!E488)</f>
        <v/>
      </c>
      <c r="F489" s="286" t="str">
        <f>IF('Frais de salaires'!F488="","",'Frais de salaires'!F488)</f>
        <v/>
      </c>
      <c r="G489" s="287" t="str">
        <f>IF('Frais de salaires'!G488="","",'Frais de salaires'!G488)</f>
        <v/>
      </c>
      <c r="H489" s="287" t="str">
        <f>IF('Frais de salaires'!H488="","",'Frais de salaires'!H488)</f>
        <v/>
      </c>
      <c r="I489" s="286" t="str">
        <f>IF('Frais de salaires'!I488="","",'Frais de salaires'!I488)</f>
        <v/>
      </c>
      <c r="J489" s="63"/>
      <c r="K489" s="38"/>
      <c r="L489" s="38"/>
      <c r="M489" s="58" t="str">
        <f t="shared" si="36"/>
        <v/>
      </c>
      <c r="N489" s="203" t="str">
        <f t="shared" si="37"/>
        <v/>
      </c>
      <c r="O489" s="205" t="str">
        <f t="shared" si="38"/>
        <v/>
      </c>
      <c r="P489" s="288" t="str">
        <f t="shared" si="39"/>
        <v/>
      </c>
      <c r="Q489" s="225" t="str">
        <f t="shared" si="40"/>
        <v/>
      </c>
      <c r="R489" s="289"/>
      <c r="S489" s="66"/>
    </row>
    <row r="490" spans="1:19" ht="20.100000000000001" customHeight="1" x14ac:dyDescent="0.25">
      <c r="A490" s="191">
        <v>484</v>
      </c>
      <c r="B490" s="286" t="str">
        <f>IF('Frais de salaires'!B489="","",'Frais de salaires'!B489)</f>
        <v/>
      </c>
      <c r="C490" s="286" t="str">
        <f>IF('Frais de salaires'!C489="","",'Frais de salaires'!C489)</f>
        <v/>
      </c>
      <c r="D490" s="286" t="str">
        <f>IF('Frais de salaires'!D489="","",'Frais de salaires'!D489)</f>
        <v/>
      </c>
      <c r="E490" s="286" t="str">
        <f>IF('Frais de salaires'!E489="","",'Frais de salaires'!E489)</f>
        <v/>
      </c>
      <c r="F490" s="286" t="str">
        <f>IF('Frais de salaires'!F489="","",'Frais de salaires'!F489)</f>
        <v/>
      </c>
      <c r="G490" s="287" t="str">
        <f>IF('Frais de salaires'!G489="","",'Frais de salaires'!G489)</f>
        <v/>
      </c>
      <c r="H490" s="287" t="str">
        <f>IF('Frais de salaires'!H489="","",'Frais de salaires'!H489)</f>
        <v/>
      </c>
      <c r="I490" s="286" t="str">
        <f>IF('Frais de salaires'!I489="","",'Frais de salaires'!I489)</f>
        <v/>
      </c>
      <c r="J490" s="63"/>
      <c r="K490" s="38"/>
      <c r="L490" s="38"/>
      <c r="M490" s="58" t="str">
        <f t="shared" si="36"/>
        <v/>
      </c>
      <c r="N490" s="203" t="str">
        <f t="shared" si="37"/>
        <v/>
      </c>
      <c r="O490" s="205" t="str">
        <f t="shared" si="38"/>
        <v/>
      </c>
      <c r="P490" s="288" t="str">
        <f t="shared" si="39"/>
        <v/>
      </c>
      <c r="Q490" s="225" t="str">
        <f t="shared" si="40"/>
        <v/>
      </c>
      <c r="R490" s="289"/>
      <c r="S490" s="66"/>
    </row>
    <row r="491" spans="1:19" ht="20.100000000000001" customHeight="1" x14ac:dyDescent="0.25">
      <c r="A491" s="191">
        <v>485</v>
      </c>
      <c r="B491" s="286" t="str">
        <f>IF('Frais de salaires'!B490="","",'Frais de salaires'!B490)</f>
        <v/>
      </c>
      <c r="C491" s="286" t="str">
        <f>IF('Frais de salaires'!C490="","",'Frais de salaires'!C490)</f>
        <v/>
      </c>
      <c r="D491" s="286" t="str">
        <f>IF('Frais de salaires'!D490="","",'Frais de salaires'!D490)</f>
        <v/>
      </c>
      <c r="E491" s="286" t="str">
        <f>IF('Frais de salaires'!E490="","",'Frais de salaires'!E490)</f>
        <v/>
      </c>
      <c r="F491" s="286" t="str">
        <f>IF('Frais de salaires'!F490="","",'Frais de salaires'!F490)</f>
        <v/>
      </c>
      <c r="G491" s="287" t="str">
        <f>IF('Frais de salaires'!G490="","",'Frais de salaires'!G490)</f>
        <v/>
      </c>
      <c r="H491" s="287" t="str">
        <f>IF('Frais de salaires'!H490="","",'Frais de salaires'!H490)</f>
        <v/>
      </c>
      <c r="I491" s="286" t="str">
        <f>IF('Frais de salaires'!I490="","",'Frais de salaires'!I490)</f>
        <v/>
      </c>
      <c r="J491" s="63"/>
      <c r="K491" s="38"/>
      <c r="L491" s="38"/>
      <c r="M491" s="58" t="str">
        <f t="shared" si="36"/>
        <v/>
      </c>
      <c r="N491" s="203" t="str">
        <f t="shared" si="37"/>
        <v/>
      </c>
      <c r="O491" s="205" t="str">
        <f t="shared" si="38"/>
        <v/>
      </c>
      <c r="P491" s="288" t="str">
        <f t="shared" si="39"/>
        <v/>
      </c>
      <c r="Q491" s="225" t="str">
        <f t="shared" si="40"/>
        <v/>
      </c>
      <c r="R491" s="289"/>
      <c r="S491" s="66"/>
    </row>
    <row r="492" spans="1:19" ht="20.100000000000001" customHeight="1" x14ac:dyDescent="0.25">
      <c r="A492" s="191">
        <v>486</v>
      </c>
      <c r="B492" s="286" t="str">
        <f>IF('Frais de salaires'!B491="","",'Frais de salaires'!B491)</f>
        <v/>
      </c>
      <c r="C492" s="286" t="str">
        <f>IF('Frais de salaires'!C491="","",'Frais de salaires'!C491)</f>
        <v/>
      </c>
      <c r="D492" s="286" t="str">
        <f>IF('Frais de salaires'!D491="","",'Frais de salaires'!D491)</f>
        <v/>
      </c>
      <c r="E492" s="286" t="str">
        <f>IF('Frais de salaires'!E491="","",'Frais de salaires'!E491)</f>
        <v/>
      </c>
      <c r="F492" s="286" t="str">
        <f>IF('Frais de salaires'!F491="","",'Frais de salaires'!F491)</f>
        <v/>
      </c>
      <c r="G492" s="287" t="str">
        <f>IF('Frais de salaires'!G491="","",'Frais de salaires'!G491)</f>
        <v/>
      </c>
      <c r="H492" s="287" t="str">
        <f>IF('Frais de salaires'!H491="","",'Frais de salaires'!H491)</f>
        <v/>
      </c>
      <c r="I492" s="286" t="str">
        <f>IF('Frais de salaires'!I491="","",'Frais de salaires'!I491)</f>
        <v/>
      </c>
      <c r="J492" s="63"/>
      <c r="K492" s="38"/>
      <c r="L492" s="38"/>
      <c r="M492" s="58" t="str">
        <f t="shared" si="36"/>
        <v/>
      </c>
      <c r="N492" s="203" t="str">
        <f t="shared" si="37"/>
        <v/>
      </c>
      <c r="O492" s="205" t="str">
        <f t="shared" si="38"/>
        <v/>
      </c>
      <c r="P492" s="288" t="str">
        <f t="shared" si="39"/>
        <v/>
      </c>
      <c r="Q492" s="225" t="str">
        <f t="shared" si="40"/>
        <v/>
      </c>
      <c r="R492" s="289"/>
      <c r="S492" s="66"/>
    </row>
    <row r="493" spans="1:19" ht="20.100000000000001" customHeight="1" x14ac:dyDescent="0.25">
      <c r="A493" s="191">
        <v>487</v>
      </c>
      <c r="B493" s="286" t="str">
        <f>IF('Frais de salaires'!B492="","",'Frais de salaires'!B492)</f>
        <v/>
      </c>
      <c r="C493" s="286" t="str">
        <f>IF('Frais de salaires'!C492="","",'Frais de salaires'!C492)</f>
        <v/>
      </c>
      <c r="D493" s="286" t="str">
        <f>IF('Frais de salaires'!D492="","",'Frais de salaires'!D492)</f>
        <v/>
      </c>
      <c r="E493" s="286" t="str">
        <f>IF('Frais de salaires'!E492="","",'Frais de salaires'!E492)</f>
        <v/>
      </c>
      <c r="F493" s="286" t="str">
        <f>IF('Frais de salaires'!F492="","",'Frais de salaires'!F492)</f>
        <v/>
      </c>
      <c r="G493" s="287" t="str">
        <f>IF('Frais de salaires'!G492="","",'Frais de salaires'!G492)</f>
        <v/>
      </c>
      <c r="H493" s="287" t="str">
        <f>IF('Frais de salaires'!H492="","",'Frais de salaires'!H492)</f>
        <v/>
      </c>
      <c r="I493" s="286" t="str">
        <f>IF('Frais de salaires'!I492="","",'Frais de salaires'!I492)</f>
        <v/>
      </c>
      <c r="J493" s="63"/>
      <c r="K493" s="38"/>
      <c r="L493" s="38"/>
      <c r="M493" s="58" t="str">
        <f t="shared" si="36"/>
        <v/>
      </c>
      <c r="N493" s="203" t="str">
        <f t="shared" si="37"/>
        <v/>
      </c>
      <c r="O493" s="205" t="str">
        <f t="shared" si="38"/>
        <v/>
      </c>
      <c r="P493" s="288" t="str">
        <f t="shared" si="39"/>
        <v/>
      </c>
      <c r="Q493" s="225" t="str">
        <f t="shared" si="40"/>
        <v/>
      </c>
      <c r="R493" s="289"/>
      <c r="S493" s="66"/>
    </row>
    <row r="494" spans="1:19" ht="20.100000000000001" customHeight="1" x14ac:dyDescent="0.25">
      <c r="A494" s="191">
        <v>488</v>
      </c>
      <c r="B494" s="286" t="str">
        <f>IF('Frais de salaires'!B493="","",'Frais de salaires'!B493)</f>
        <v/>
      </c>
      <c r="C494" s="286" t="str">
        <f>IF('Frais de salaires'!C493="","",'Frais de salaires'!C493)</f>
        <v/>
      </c>
      <c r="D494" s="286" t="str">
        <f>IF('Frais de salaires'!D493="","",'Frais de salaires'!D493)</f>
        <v/>
      </c>
      <c r="E494" s="286" t="str">
        <f>IF('Frais de salaires'!E493="","",'Frais de salaires'!E493)</f>
        <v/>
      </c>
      <c r="F494" s="286" t="str">
        <f>IF('Frais de salaires'!F493="","",'Frais de salaires'!F493)</f>
        <v/>
      </c>
      <c r="G494" s="287" t="str">
        <f>IF('Frais de salaires'!G493="","",'Frais de salaires'!G493)</f>
        <v/>
      </c>
      <c r="H494" s="287" t="str">
        <f>IF('Frais de salaires'!H493="","",'Frais de salaires'!H493)</f>
        <v/>
      </c>
      <c r="I494" s="286" t="str">
        <f>IF('Frais de salaires'!I493="","",'Frais de salaires'!I493)</f>
        <v/>
      </c>
      <c r="J494" s="63"/>
      <c r="K494" s="38"/>
      <c r="L494" s="38"/>
      <c r="M494" s="58" t="str">
        <f t="shared" si="36"/>
        <v/>
      </c>
      <c r="N494" s="203" t="str">
        <f t="shared" si="37"/>
        <v/>
      </c>
      <c r="O494" s="205" t="str">
        <f t="shared" si="38"/>
        <v/>
      </c>
      <c r="P494" s="288" t="str">
        <f t="shared" si="39"/>
        <v/>
      </c>
      <c r="Q494" s="225" t="str">
        <f t="shared" si="40"/>
        <v/>
      </c>
      <c r="R494" s="289"/>
      <c r="S494" s="66"/>
    </row>
    <row r="495" spans="1:19" ht="20.100000000000001" customHeight="1" x14ac:dyDescent="0.25">
      <c r="A495" s="191">
        <v>489</v>
      </c>
      <c r="B495" s="286" t="str">
        <f>IF('Frais de salaires'!B494="","",'Frais de salaires'!B494)</f>
        <v/>
      </c>
      <c r="C495" s="286" t="str">
        <f>IF('Frais de salaires'!C494="","",'Frais de salaires'!C494)</f>
        <v/>
      </c>
      <c r="D495" s="286" t="str">
        <f>IF('Frais de salaires'!D494="","",'Frais de salaires'!D494)</f>
        <v/>
      </c>
      <c r="E495" s="286" t="str">
        <f>IF('Frais de salaires'!E494="","",'Frais de salaires'!E494)</f>
        <v/>
      </c>
      <c r="F495" s="286" t="str">
        <f>IF('Frais de salaires'!F494="","",'Frais de salaires'!F494)</f>
        <v/>
      </c>
      <c r="G495" s="287" t="str">
        <f>IF('Frais de salaires'!G494="","",'Frais de salaires'!G494)</f>
        <v/>
      </c>
      <c r="H495" s="287" t="str">
        <f>IF('Frais de salaires'!H494="","",'Frais de salaires'!H494)</f>
        <v/>
      </c>
      <c r="I495" s="286" t="str">
        <f>IF('Frais de salaires'!I494="","",'Frais de salaires'!I494)</f>
        <v/>
      </c>
      <c r="J495" s="63"/>
      <c r="K495" s="38"/>
      <c r="L495" s="38"/>
      <c r="M495" s="58" t="str">
        <f t="shared" si="36"/>
        <v/>
      </c>
      <c r="N495" s="203" t="str">
        <f t="shared" si="37"/>
        <v/>
      </c>
      <c r="O495" s="205" t="str">
        <f t="shared" si="38"/>
        <v/>
      </c>
      <c r="P495" s="288" t="str">
        <f t="shared" si="39"/>
        <v/>
      </c>
      <c r="Q495" s="225" t="str">
        <f t="shared" si="40"/>
        <v/>
      </c>
      <c r="R495" s="289"/>
      <c r="S495" s="66"/>
    </row>
    <row r="496" spans="1:19" ht="20.100000000000001" customHeight="1" x14ac:dyDescent="0.25">
      <c r="A496" s="191">
        <v>490</v>
      </c>
      <c r="B496" s="286" t="str">
        <f>IF('Frais de salaires'!B495="","",'Frais de salaires'!B495)</f>
        <v/>
      </c>
      <c r="C496" s="286" t="str">
        <f>IF('Frais de salaires'!C495="","",'Frais de salaires'!C495)</f>
        <v/>
      </c>
      <c r="D496" s="286" t="str">
        <f>IF('Frais de salaires'!D495="","",'Frais de salaires'!D495)</f>
        <v/>
      </c>
      <c r="E496" s="286" t="str">
        <f>IF('Frais de salaires'!E495="","",'Frais de salaires'!E495)</f>
        <v/>
      </c>
      <c r="F496" s="286" t="str">
        <f>IF('Frais de salaires'!F495="","",'Frais de salaires'!F495)</f>
        <v/>
      </c>
      <c r="G496" s="287" t="str">
        <f>IF('Frais de salaires'!G495="","",'Frais de salaires'!G495)</f>
        <v/>
      </c>
      <c r="H496" s="287" t="str">
        <f>IF('Frais de salaires'!H495="","",'Frais de salaires'!H495)</f>
        <v/>
      </c>
      <c r="I496" s="286" t="str">
        <f>IF('Frais de salaires'!I495="","",'Frais de salaires'!I495)</f>
        <v/>
      </c>
      <c r="J496" s="63"/>
      <c r="K496" s="38"/>
      <c r="L496" s="38"/>
      <c r="M496" s="58" t="str">
        <f t="shared" si="36"/>
        <v/>
      </c>
      <c r="N496" s="203" t="str">
        <f t="shared" si="37"/>
        <v/>
      </c>
      <c r="O496" s="205" t="str">
        <f t="shared" si="38"/>
        <v/>
      </c>
      <c r="P496" s="288" t="str">
        <f t="shared" si="39"/>
        <v/>
      </c>
      <c r="Q496" s="225" t="str">
        <f t="shared" si="40"/>
        <v/>
      </c>
      <c r="R496" s="289"/>
      <c r="S496" s="66"/>
    </row>
    <row r="497" spans="1:30" ht="20.100000000000001" customHeight="1" x14ac:dyDescent="0.25">
      <c r="A497" s="191">
        <v>491</v>
      </c>
      <c r="B497" s="286" t="str">
        <f>IF('Frais de salaires'!B496="","",'Frais de salaires'!B496)</f>
        <v/>
      </c>
      <c r="C497" s="286" t="str">
        <f>IF('Frais de salaires'!C496="","",'Frais de salaires'!C496)</f>
        <v/>
      </c>
      <c r="D497" s="286" t="str">
        <f>IF('Frais de salaires'!D496="","",'Frais de salaires'!D496)</f>
        <v/>
      </c>
      <c r="E497" s="286" t="str">
        <f>IF('Frais de salaires'!E496="","",'Frais de salaires'!E496)</f>
        <v/>
      </c>
      <c r="F497" s="286" t="str">
        <f>IF('Frais de salaires'!F496="","",'Frais de salaires'!F496)</f>
        <v/>
      </c>
      <c r="G497" s="287" t="str">
        <f>IF('Frais de salaires'!G496="","",'Frais de salaires'!G496)</f>
        <v/>
      </c>
      <c r="H497" s="287" t="str">
        <f>IF('Frais de salaires'!H496="","",'Frais de salaires'!H496)</f>
        <v/>
      </c>
      <c r="I497" s="286" t="str">
        <f>IF('Frais de salaires'!I496="","",'Frais de salaires'!I496)</f>
        <v/>
      </c>
      <c r="J497" s="63"/>
      <c r="K497" s="38"/>
      <c r="L497" s="38"/>
      <c r="M497" s="58" t="str">
        <f t="shared" si="36"/>
        <v/>
      </c>
      <c r="N497" s="203" t="str">
        <f t="shared" si="37"/>
        <v/>
      </c>
      <c r="O497" s="205" t="str">
        <f t="shared" si="38"/>
        <v/>
      </c>
      <c r="P497" s="288" t="str">
        <f t="shared" si="39"/>
        <v/>
      </c>
      <c r="Q497" s="225" t="str">
        <f t="shared" si="40"/>
        <v/>
      </c>
      <c r="R497" s="289"/>
      <c r="S497" s="66"/>
    </row>
    <row r="498" spans="1:30" ht="20.100000000000001" customHeight="1" x14ac:dyDescent="0.25">
      <c r="A498" s="191">
        <v>492</v>
      </c>
      <c r="B498" s="286" t="str">
        <f>IF('Frais de salaires'!B497="","",'Frais de salaires'!B497)</f>
        <v/>
      </c>
      <c r="C498" s="286" t="str">
        <f>IF('Frais de salaires'!C497="","",'Frais de salaires'!C497)</f>
        <v/>
      </c>
      <c r="D498" s="286" t="str">
        <f>IF('Frais de salaires'!D497="","",'Frais de salaires'!D497)</f>
        <v/>
      </c>
      <c r="E498" s="286" t="str">
        <f>IF('Frais de salaires'!E497="","",'Frais de salaires'!E497)</f>
        <v/>
      </c>
      <c r="F498" s="286" t="str">
        <f>IF('Frais de salaires'!F497="","",'Frais de salaires'!F497)</f>
        <v/>
      </c>
      <c r="G498" s="287" t="str">
        <f>IF('Frais de salaires'!G497="","",'Frais de salaires'!G497)</f>
        <v/>
      </c>
      <c r="H498" s="287" t="str">
        <f>IF('Frais de salaires'!H497="","",'Frais de salaires'!H497)</f>
        <v/>
      </c>
      <c r="I498" s="286" t="str">
        <f>IF('Frais de salaires'!I497="","",'Frais de salaires'!I497)</f>
        <v/>
      </c>
      <c r="J498" s="63"/>
      <c r="K498" s="38"/>
      <c r="L498" s="38"/>
      <c r="M498" s="58" t="str">
        <f t="shared" si="36"/>
        <v/>
      </c>
      <c r="N498" s="203" t="str">
        <f t="shared" si="37"/>
        <v/>
      </c>
      <c r="O498" s="205" t="str">
        <f t="shared" si="38"/>
        <v/>
      </c>
      <c r="P498" s="288" t="str">
        <f t="shared" si="39"/>
        <v/>
      </c>
      <c r="Q498" s="225" t="str">
        <f t="shared" si="40"/>
        <v/>
      </c>
      <c r="R498" s="289"/>
      <c r="S498" s="66"/>
    </row>
    <row r="499" spans="1:30" ht="20.100000000000001" customHeight="1" x14ac:dyDescent="0.25">
      <c r="A499" s="191">
        <v>493</v>
      </c>
      <c r="B499" s="286" t="str">
        <f>IF('Frais de salaires'!B498="","",'Frais de salaires'!B498)</f>
        <v/>
      </c>
      <c r="C499" s="286" t="str">
        <f>IF('Frais de salaires'!C498="","",'Frais de salaires'!C498)</f>
        <v/>
      </c>
      <c r="D499" s="286" t="str">
        <f>IF('Frais de salaires'!D498="","",'Frais de salaires'!D498)</f>
        <v/>
      </c>
      <c r="E499" s="286" t="str">
        <f>IF('Frais de salaires'!E498="","",'Frais de salaires'!E498)</f>
        <v/>
      </c>
      <c r="F499" s="286" t="str">
        <f>IF('Frais de salaires'!F498="","",'Frais de salaires'!F498)</f>
        <v/>
      </c>
      <c r="G499" s="287" t="str">
        <f>IF('Frais de salaires'!G498="","",'Frais de salaires'!G498)</f>
        <v/>
      </c>
      <c r="H499" s="287" t="str">
        <f>IF('Frais de salaires'!H498="","",'Frais de salaires'!H498)</f>
        <v/>
      </c>
      <c r="I499" s="286" t="str">
        <f>IF('Frais de salaires'!I498="","",'Frais de salaires'!I498)</f>
        <v/>
      </c>
      <c r="J499" s="63"/>
      <c r="K499" s="38"/>
      <c r="L499" s="38"/>
      <c r="M499" s="58" t="str">
        <f t="shared" si="36"/>
        <v/>
      </c>
      <c r="N499" s="203" t="str">
        <f t="shared" si="37"/>
        <v/>
      </c>
      <c r="O499" s="205" t="str">
        <f t="shared" si="38"/>
        <v/>
      </c>
      <c r="P499" s="288" t="str">
        <f t="shared" si="39"/>
        <v/>
      </c>
      <c r="Q499" s="225" t="str">
        <f t="shared" si="40"/>
        <v/>
      </c>
      <c r="R499" s="289"/>
      <c r="S499" s="66"/>
    </row>
    <row r="500" spans="1:30" ht="20.100000000000001" customHeight="1" x14ac:dyDescent="0.25">
      <c r="A500" s="191">
        <v>494</v>
      </c>
      <c r="B500" s="286" t="str">
        <f>IF('Frais de salaires'!B499="","",'Frais de salaires'!B499)</f>
        <v/>
      </c>
      <c r="C500" s="286" t="str">
        <f>IF('Frais de salaires'!C499="","",'Frais de salaires'!C499)</f>
        <v/>
      </c>
      <c r="D500" s="286" t="str">
        <f>IF('Frais de salaires'!D499="","",'Frais de salaires'!D499)</f>
        <v/>
      </c>
      <c r="E500" s="286" t="str">
        <f>IF('Frais de salaires'!E499="","",'Frais de salaires'!E499)</f>
        <v/>
      </c>
      <c r="F500" s="286" t="str">
        <f>IF('Frais de salaires'!F499="","",'Frais de salaires'!F499)</f>
        <v/>
      </c>
      <c r="G500" s="287" t="str">
        <f>IF('Frais de salaires'!G499="","",'Frais de salaires'!G499)</f>
        <v/>
      </c>
      <c r="H500" s="287" t="str">
        <f>IF('Frais de salaires'!H499="","",'Frais de salaires'!H499)</f>
        <v/>
      </c>
      <c r="I500" s="286" t="str">
        <f>IF('Frais de salaires'!I499="","",'Frais de salaires'!I499)</f>
        <v/>
      </c>
      <c r="J500" s="63"/>
      <c r="K500" s="38"/>
      <c r="L500" s="38"/>
      <c r="M500" s="58" t="str">
        <f t="shared" si="36"/>
        <v/>
      </c>
      <c r="N500" s="203" t="str">
        <f t="shared" si="37"/>
        <v/>
      </c>
      <c r="O500" s="205" t="str">
        <f t="shared" si="38"/>
        <v/>
      </c>
      <c r="P500" s="288" t="str">
        <f t="shared" si="39"/>
        <v/>
      </c>
      <c r="Q500" s="225" t="str">
        <f t="shared" si="40"/>
        <v/>
      </c>
      <c r="R500" s="289"/>
      <c r="S500" s="66"/>
    </row>
    <row r="501" spans="1:30" ht="20.100000000000001" customHeight="1" x14ac:dyDescent="0.25">
      <c r="A501" s="191">
        <v>495</v>
      </c>
      <c r="B501" s="286" t="str">
        <f>IF('Frais de salaires'!B500="","",'Frais de salaires'!B500)</f>
        <v/>
      </c>
      <c r="C501" s="286" t="str">
        <f>IF('Frais de salaires'!C500="","",'Frais de salaires'!C500)</f>
        <v/>
      </c>
      <c r="D501" s="286" t="str">
        <f>IF('Frais de salaires'!D500="","",'Frais de salaires'!D500)</f>
        <v/>
      </c>
      <c r="E501" s="286" t="str">
        <f>IF('Frais de salaires'!E500="","",'Frais de salaires'!E500)</f>
        <v/>
      </c>
      <c r="F501" s="286" t="str">
        <f>IF('Frais de salaires'!F500="","",'Frais de salaires'!F500)</f>
        <v/>
      </c>
      <c r="G501" s="287" t="str">
        <f>IF('Frais de salaires'!G500="","",'Frais de salaires'!G500)</f>
        <v/>
      </c>
      <c r="H501" s="287" t="str">
        <f>IF('Frais de salaires'!H500="","",'Frais de salaires'!H500)</f>
        <v/>
      </c>
      <c r="I501" s="286" t="str">
        <f>IF('Frais de salaires'!I500="","",'Frais de salaires'!I500)</f>
        <v/>
      </c>
      <c r="J501" s="63"/>
      <c r="K501" s="38"/>
      <c r="L501" s="38"/>
      <c r="M501" s="58" t="str">
        <f t="shared" si="36"/>
        <v/>
      </c>
      <c r="N501" s="203" t="str">
        <f t="shared" si="37"/>
        <v/>
      </c>
      <c r="O501" s="205" t="str">
        <f t="shared" si="38"/>
        <v/>
      </c>
      <c r="P501" s="288" t="str">
        <f t="shared" si="39"/>
        <v/>
      </c>
      <c r="Q501" s="225" t="str">
        <f t="shared" si="40"/>
        <v/>
      </c>
      <c r="R501" s="289"/>
      <c r="S501" s="66"/>
    </row>
    <row r="502" spans="1:30" ht="20.100000000000001" customHeight="1" x14ac:dyDescent="0.25">
      <c r="A502" s="191">
        <v>496</v>
      </c>
      <c r="B502" s="286" t="str">
        <f>IF('Frais de salaires'!B501="","",'Frais de salaires'!B501)</f>
        <v/>
      </c>
      <c r="C502" s="286" t="str">
        <f>IF('Frais de salaires'!C501="","",'Frais de salaires'!C501)</f>
        <v/>
      </c>
      <c r="D502" s="286" t="str">
        <f>IF('Frais de salaires'!D501="","",'Frais de salaires'!D501)</f>
        <v/>
      </c>
      <c r="E502" s="286" t="str">
        <f>IF('Frais de salaires'!E501="","",'Frais de salaires'!E501)</f>
        <v/>
      </c>
      <c r="F502" s="286" t="str">
        <f>IF('Frais de salaires'!F501="","",'Frais de salaires'!F501)</f>
        <v/>
      </c>
      <c r="G502" s="287" t="str">
        <f>IF('Frais de salaires'!G501="","",'Frais de salaires'!G501)</f>
        <v/>
      </c>
      <c r="H502" s="287" t="str">
        <f>IF('Frais de salaires'!H501="","",'Frais de salaires'!H501)</f>
        <v/>
      </c>
      <c r="I502" s="286" t="str">
        <f>IF('Frais de salaires'!I501="","",'Frais de salaires'!I501)</f>
        <v/>
      </c>
      <c r="J502" s="63"/>
      <c r="K502" s="38"/>
      <c r="L502" s="38"/>
      <c r="M502" s="58" t="str">
        <f t="shared" si="36"/>
        <v/>
      </c>
      <c r="N502" s="203" t="str">
        <f t="shared" si="37"/>
        <v/>
      </c>
      <c r="O502" s="205" t="str">
        <f t="shared" si="38"/>
        <v/>
      </c>
      <c r="P502" s="288" t="str">
        <f t="shared" si="39"/>
        <v/>
      </c>
      <c r="Q502" s="225" t="str">
        <f t="shared" si="40"/>
        <v/>
      </c>
      <c r="R502" s="289"/>
      <c r="S502" s="66"/>
    </row>
    <row r="503" spans="1:30" ht="20.100000000000001" customHeight="1" x14ac:dyDescent="0.25">
      <c r="A503" s="191">
        <v>497</v>
      </c>
      <c r="B503" s="286" t="str">
        <f>IF('Frais de salaires'!B502="","",'Frais de salaires'!B502)</f>
        <v/>
      </c>
      <c r="C503" s="286" t="str">
        <f>IF('Frais de salaires'!C502="","",'Frais de salaires'!C502)</f>
        <v/>
      </c>
      <c r="D503" s="286" t="str">
        <f>IF('Frais de salaires'!D502="","",'Frais de salaires'!D502)</f>
        <v/>
      </c>
      <c r="E503" s="286" t="str">
        <f>IF('Frais de salaires'!E502="","",'Frais de salaires'!E502)</f>
        <v/>
      </c>
      <c r="F503" s="286" t="str">
        <f>IF('Frais de salaires'!F502="","",'Frais de salaires'!F502)</f>
        <v/>
      </c>
      <c r="G503" s="287" t="str">
        <f>IF('Frais de salaires'!G502="","",'Frais de salaires'!G502)</f>
        <v/>
      </c>
      <c r="H503" s="287" t="str">
        <f>IF('Frais de salaires'!H502="","",'Frais de salaires'!H502)</f>
        <v/>
      </c>
      <c r="I503" s="286" t="str">
        <f>IF('Frais de salaires'!I502="","",'Frais de salaires'!I502)</f>
        <v/>
      </c>
      <c r="J503" s="63"/>
      <c r="K503" s="38"/>
      <c r="L503" s="38"/>
      <c r="M503" s="58" t="str">
        <f t="shared" si="36"/>
        <v/>
      </c>
      <c r="N503" s="203" t="str">
        <f t="shared" si="37"/>
        <v/>
      </c>
      <c r="O503" s="205" t="str">
        <f t="shared" si="38"/>
        <v/>
      </c>
      <c r="P503" s="288" t="str">
        <f t="shared" si="39"/>
        <v/>
      </c>
      <c r="Q503" s="225" t="str">
        <f t="shared" si="40"/>
        <v/>
      </c>
      <c r="R503" s="289"/>
      <c r="S503" s="66"/>
    </row>
    <row r="504" spans="1:30" ht="20.100000000000001" customHeight="1" x14ac:dyDescent="0.25">
      <c r="A504" s="191">
        <v>498</v>
      </c>
      <c r="B504" s="286" t="str">
        <f>IF('Frais de salaires'!B503="","",'Frais de salaires'!B503)</f>
        <v/>
      </c>
      <c r="C504" s="286" t="str">
        <f>IF('Frais de salaires'!C503="","",'Frais de salaires'!C503)</f>
        <v/>
      </c>
      <c r="D504" s="286" t="str">
        <f>IF('Frais de salaires'!D503="","",'Frais de salaires'!D503)</f>
        <v/>
      </c>
      <c r="E504" s="286" t="str">
        <f>IF('Frais de salaires'!E503="","",'Frais de salaires'!E503)</f>
        <v/>
      </c>
      <c r="F504" s="286" t="str">
        <f>IF('Frais de salaires'!F503="","",'Frais de salaires'!F503)</f>
        <v/>
      </c>
      <c r="G504" s="287" t="str">
        <f>IF('Frais de salaires'!G503="","",'Frais de salaires'!G503)</f>
        <v/>
      </c>
      <c r="H504" s="287" t="str">
        <f>IF('Frais de salaires'!H503="","",'Frais de salaires'!H503)</f>
        <v/>
      </c>
      <c r="I504" s="286" t="str">
        <f>IF('Frais de salaires'!I503="","",'Frais de salaires'!I503)</f>
        <v/>
      </c>
      <c r="J504" s="63"/>
      <c r="K504" s="38"/>
      <c r="L504" s="38"/>
      <c r="M504" s="58" t="str">
        <f t="shared" si="36"/>
        <v/>
      </c>
      <c r="N504" s="203" t="str">
        <f t="shared" si="37"/>
        <v/>
      </c>
      <c r="O504" s="205" t="str">
        <f t="shared" si="38"/>
        <v/>
      </c>
      <c r="P504" s="288" t="str">
        <f t="shared" si="39"/>
        <v/>
      </c>
      <c r="Q504" s="225" t="str">
        <f t="shared" si="40"/>
        <v/>
      </c>
      <c r="R504" s="289"/>
      <c r="S504" s="66"/>
    </row>
    <row r="505" spans="1:30" ht="20.100000000000001" customHeight="1" x14ac:dyDescent="0.25">
      <c r="A505" s="191">
        <v>499</v>
      </c>
      <c r="B505" s="286" t="str">
        <f>IF('Frais de salaires'!B504="","",'Frais de salaires'!B504)</f>
        <v/>
      </c>
      <c r="C505" s="286" t="str">
        <f>IF('Frais de salaires'!C504="","",'Frais de salaires'!C504)</f>
        <v/>
      </c>
      <c r="D505" s="286" t="str">
        <f>IF('Frais de salaires'!D504="","",'Frais de salaires'!D504)</f>
        <v/>
      </c>
      <c r="E505" s="286" t="str">
        <f>IF('Frais de salaires'!E504="","",'Frais de salaires'!E504)</f>
        <v/>
      </c>
      <c r="F505" s="286" t="str">
        <f>IF('Frais de salaires'!F504="","",'Frais de salaires'!F504)</f>
        <v/>
      </c>
      <c r="G505" s="287" t="str">
        <f>IF('Frais de salaires'!G504="","",'Frais de salaires'!G504)</f>
        <v/>
      </c>
      <c r="H505" s="287" t="str">
        <f>IF('Frais de salaires'!H504="","",'Frais de salaires'!H504)</f>
        <v/>
      </c>
      <c r="I505" s="286" t="str">
        <f>IF('Frais de salaires'!I504="","",'Frais de salaires'!I504)</f>
        <v/>
      </c>
      <c r="J505" s="63"/>
      <c r="K505" s="38"/>
      <c r="L505" s="38"/>
      <c r="M505" s="58" t="str">
        <f t="shared" si="36"/>
        <v/>
      </c>
      <c r="N505" s="203" t="str">
        <f t="shared" si="37"/>
        <v/>
      </c>
      <c r="O505" s="205" t="str">
        <f t="shared" si="38"/>
        <v/>
      </c>
      <c r="P505" s="288" t="str">
        <f t="shared" si="39"/>
        <v/>
      </c>
      <c r="Q505" s="225" t="str">
        <f t="shared" si="40"/>
        <v/>
      </c>
      <c r="R505" s="289"/>
      <c r="S505" s="66"/>
    </row>
    <row r="506" spans="1:30" ht="20.100000000000001" customHeight="1" thickBot="1" x14ac:dyDescent="0.3">
      <c r="A506" s="192">
        <v>500</v>
      </c>
      <c r="B506" s="290" t="str">
        <f>IF('Frais de salaires'!B505="","",'Frais de salaires'!B505)</f>
        <v/>
      </c>
      <c r="C506" s="290" t="str">
        <f>IF('Frais de salaires'!C505="","",'Frais de salaires'!C505)</f>
        <v/>
      </c>
      <c r="D506" s="290" t="str">
        <f>IF('Frais de salaires'!D505="","",'Frais de salaires'!D505)</f>
        <v/>
      </c>
      <c r="E506" s="290" t="str">
        <f>IF('Frais de salaires'!E505="","",'Frais de salaires'!E505)</f>
        <v/>
      </c>
      <c r="F506" s="290" t="str">
        <f>IF('Frais de salaires'!F505="","",'Frais de salaires'!F505)</f>
        <v/>
      </c>
      <c r="G506" s="291" t="str">
        <f>IF('Frais de salaires'!G505="","",'Frais de salaires'!G505)</f>
        <v/>
      </c>
      <c r="H506" s="291" t="str">
        <f>IF('Frais de salaires'!H505="","",'Frais de salaires'!H505)</f>
        <v/>
      </c>
      <c r="I506" s="290" t="str">
        <f>IF('Frais de salaires'!I505="","",'Frais de salaires'!I505)</f>
        <v/>
      </c>
      <c r="J506" s="64"/>
      <c r="K506" s="71"/>
      <c r="L506" s="71"/>
      <c r="M506" s="62" t="str">
        <f t="shared" si="36"/>
        <v/>
      </c>
      <c r="N506" s="209" t="str">
        <f t="shared" si="37"/>
        <v/>
      </c>
      <c r="O506" s="211" t="str">
        <f t="shared" si="38"/>
        <v/>
      </c>
      <c r="P506" s="219" t="str">
        <f t="shared" si="39"/>
        <v/>
      </c>
      <c r="Q506" s="211" t="str">
        <f t="shared" si="40"/>
        <v/>
      </c>
      <c r="R506" s="212"/>
      <c r="S506" s="43"/>
    </row>
    <row r="507" spans="1:30" s="195" customFormat="1" ht="20.100000000000001" customHeight="1" thickBot="1" x14ac:dyDescent="0.35">
      <c r="F507" s="298"/>
      <c r="G507" s="299"/>
      <c r="H507" s="97"/>
      <c r="I507" s="97"/>
      <c r="J507" s="97"/>
      <c r="L507" s="300" t="s">
        <v>43</v>
      </c>
      <c r="M507" s="54">
        <f>SUM(M7:M506)</f>
        <v>0</v>
      </c>
      <c r="N507" s="223"/>
      <c r="P507" s="300" t="s">
        <v>43</v>
      </c>
      <c r="Q507" s="54">
        <f>SUM(Q7:Q506)</f>
        <v>0</v>
      </c>
      <c r="S507" s="232"/>
      <c r="W507" s="97"/>
      <c r="X507" s="97"/>
      <c r="Y507" s="97"/>
      <c r="Z507" s="97"/>
      <c r="AA507" s="97"/>
      <c r="AB507" s="97"/>
      <c r="AC507" s="97"/>
      <c r="AD507" s="97"/>
    </row>
    <row r="529" hidden="1" x14ac:dyDescent="0.25"/>
  </sheetData>
  <sheetProtection algorithmName="SHA-512" hashValue="53gzckHte4J/BKwX7HGB1hRYpJPWti1eqK4sMcCu5Q26/API1O6BrNvjTtGxsgcm+TJMhZeuv8dgG5/XGp0gjg==" saltValue="m0KRLTHW7fKplMqjjI8vaQ==" spinCount="100000" sheet="1" objects="1" scenarios="1"/>
  <dataConsolidate/>
  <mergeCells count="5">
    <mergeCell ref="A1:S1"/>
    <mergeCell ref="A2:S2"/>
    <mergeCell ref="A3:A4"/>
    <mergeCell ref="F4:H4"/>
    <mergeCell ref="J4:L4"/>
  </mergeCells>
  <conditionalFormatting sqref="A7:S506">
    <cfRule type="expression" dxfId="9" priority="101">
      <formula>$S7="Oui"</formula>
    </cfRule>
  </conditionalFormatting>
  <dataValidations count="4">
    <dataValidation type="list" allowBlank="1" showInputMessage="1" showErrorMessage="1" sqref="S7:S506">
      <formula1>"Oui"</formula1>
    </dataValidation>
    <dataValidation type="decimal" operator="greaterThan" allowBlank="1" showInputMessage="1" showErrorMessage="1" sqref="M7:M506 Q7:Q506">
      <formula1>0</formula1>
    </dataValidation>
    <dataValidation type="decimal" operator="greaterThan" allowBlank="1" showInputMessage="1" showErrorMessage="1" sqref="J7:L506">
      <formula1>-1</formula1>
    </dataValidation>
    <dataValidation operator="greaterThanOrEqual" allowBlank="1" showInputMessage="1" showErrorMessage="1" sqref="O7:P506"/>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85B7753C-5D64-48C5-831F-CD1EEA4958F6}">
            <xm:f>B7&lt;&gt;'Frais de salaires'!B6</xm:f>
            <x14:dxf>
              <font>
                <color rgb="FFFF0000"/>
              </font>
            </x14:dxf>
          </x14:cfRule>
          <xm:sqref>B7:I506</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'T:\PSN\6. SAFRAN\1. Dispositifs PSN\77.07 - Soutien aux projets pilotes et développement\1. Parametrage Usager\1. Envoi ASP\Envoi 2\[Fiche de Synthèse des dépenses 77.07 v1.xlsx]Listes'!#REF!</xm:f>
          </x14:formula1>
          <xm:sqref>E5</xm:sqref>
        </x14:dataValidation>
        <x14:dataValidation type="list" allowBlank="1" showInputMessage="1" showErrorMessage="1">
          <x14:formula1>
            <xm:f>Listes!$A$17:$A$34</xm:f>
          </x14:formula1>
          <xm:sqref>N7:N506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tabColor theme="5" tint="0.39997558519241921"/>
    <pageSetUpPr fitToPage="1"/>
  </sheetPr>
  <dimension ref="A1:S507"/>
  <sheetViews>
    <sheetView topLeftCell="M1" zoomScale="85" zoomScaleNormal="85" workbookViewId="0">
      <pane ySplit="6" topLeftCell="A7" activePane="bottomLeft" state="frozen"/>
      <selection activeCell="I86" sqref="I86"/>
      <selection pane="bottomLeft" activeCell="S7" sqref="S7"/>
    </sheetView>
  </sheetViews>
  <sheetFormatPr baseColWidth="10" defaultColWidth="11.42578125" defaultRowHeight="15" x14ac:dyDescent="0.25"/>
  <cols>
    <col min="1" max="1" width="10.7109375" style="97" customWidth="1"/>
    <col min="2" max="2" width="50.7109375" style="97" customWidth="1"/>
    <col min="3" max="3" width="35" style="97" bestFit="1" customWidth="1"/>
    <col min="4" max="5" width="15.7109375" style="97" customWidth="1"/>
    <col min="6" max="6" width="52.85546875" style="97" bestFit="1" customWidth="1"/>
    <col min="7" max="7" width="45.5703125" style="97" bestFit="1" customWidth="1"/>
    <col min="8" max="9" width="38" style="97" customWidth="1"/>
    <col min="10" max="12" width="15.7109375" style="97" hidden="1" customWidth="1"/>
    <col min="13" max="13" width="15.7109375" style="97" customWidth="1"/>
    <col min="14" max="14" width="17.7109375" style="97" customWidth="1"/>
    <col min="15" max="15" width="72.28515625" style="97" bestFit="1" customWidth="1"/>
    <col min="16" max="16" width="26" style="97" customWidth="1"/>
    <col min="17" max="17" width="31.28515625" style="97" customWidth="1"/>
    <col min="18" max="18" width="75.7109375" style="97" customWidth="1"/>
    <col min="19" max="19" width="10.7109375" style="97" customWidth="1"/>
    <col min="20" max="16384" width="11.42578125" style="97"/>
  </cols>
  <sheetData>
    <row r="1" spans="1:19" ht="29.25" thickBot="1" x14ac:dyDescent="0.3">
      <c r="A1" s="435" t="s">
        <v>161</v>
      </c>
      <c r="B1" s="436"/>
      <c r="C1" s="436"/>
      <c r="D1" s="436"/>
      <c r="E1" s="436"/>
      <c r="F1" s="436"/>
      <c r="G1" s="436"/>
      <c r="H1" s="436"/>
      <c r="I1" s="436"/>
      <c r="J1" s="436"/>
      <c r="K1" s="436"/>
      <c r="L1" s="436"/>
      <c r="M1" s="436"/>
      <c r="N1" s="436"/>
      <c r="O1" s="436"/>
      <c r="P1" s="436"/>
      <c r="Q1" s="436"/>
      <c r="R1" s="436"/>
      <c r="S1" s="437"/>
    </row>
    <row r="2" spans="1:19" ht="45" customHeight="1" thickBot="1" x14ac:dyDescent="0.3">
      <c r="A2" s="424" t="s">
        <v>153</v>
      </c>
      <c r="B2" s="425"/>
      <c r="C2" s="425"/>
      <c r="D2" s="425"/>
      <c r="E2" s="425"/>
      <c r="F2" s="425"/>
      <c r="G2" s="425"/>
      <c r="H2" s="425"/>
      <c r="I2" s="425"/>
      <c r="J2" s="425"/>
      <c r="K2" s="425"/>
      <c r="L2" s="425"/>
      <c r="M2" s="425"/>
      <c r="N2" s="425"/>
      <c r="O2" s="425"/>
      <c r="P2" s="425"/>
      <c r="Q2" s="425"/>
      <c r="R2" s="425"/>
      <c r="S2" s="426"/>
    </row>
    <row r="3" spans="1:19" ht="30" customHeight="1" x14ac:dyDescent="0.25">
      <c r="A3" s="427" t="s">
        <v>0</v>
      </c>
      <c r="B3" s="167" t="s">
        <v>67</v>
      </c>
      <c r="C3" s="167" t="s">
        <v>115</v>
      </c>
      <c r="D3" s="167" t="s">
        <v>109</v>
      </c>
      <c r="E3" s="167" t="s">
        <v>110</v>
      </c>
      <c r="F3" s="167" t="s">
        <v>111</v>
      </c>
      <c r="G3" s="167" t="s">
        <v>42</v>
      </c>
      <c r="H3" s="167" t="s">
        <v>112</v>
      </c>
      <c r="I3" s="168" t="s">
        <v>156</v>
      </c>
      <c r="J3" s="438" t="s">
        <v>137</v>
      </c>
      <c r="K3" s="439"/>
      <c r="L3" s="440"/>
      <c r="M3" s="167" t="s">
        <v>71</v>
      </c>
      <c r="N3" s="169" t="s">
        <v>49</v>
      </c>
      <c r="O3" s="169" t="s">
        <v>5</v>
      </c>
      <c r="P3" s="169" t="s">
        <v>166</v>
      </c>
      <c r="Q3" s="169" t="s">
        <v>141</v>
      </c>
      <c r="R3" s="169" t="s">
        <v>23</v>
      </c>
      <c r="S3" s="170" t="s">
        <v>56</v>
      </c>
    </row>
    <row r="4" spans="1:19" ht="30" customHeight="1" x14ac:dyDescent="0.25">
      <c r="A4" s="428"/>
      <c r="B4" s="171" t="s">
        <v>113</v>
      </c>
      <c r="C4" s="171" t="s">
        <v>114</v>
      </c>
      <c r="D4" s="429" t="s">
        <v>116</v>
      </c>
      <c r="E4" s="431"/>
      <c r="F4" s="171" t="s">
        <v>117</v>
      </c>
      <c r="G4" s="171" t="s">
        <v>72</v>
      </c>
      <c r="H4" s="171" t="s">
        <v>226</v>
      </c>
      <c r="I4" s="172"/>
      <c r="J4" s="429" t="s">
        <v>138</v>
      </c>
      <c r="K4" s="430"/>
      <c r="L4" s="431"/>
      <c r="M4" s="171" t="s">
        <v>118</v>
      </c>
      <c r="N4" s="173"/>
      <c r="O4" s="174" t="s">
        <v>55</v>
      </c>
      <c r="P4" s="174"/>
      <c r="Q4" s="173"/>
      <c r="R4" s="173"/>
      <c r="S4" s="175"/>
    </row>
    <row r="5" spans="1:19" ht="20.100000000000001" customHeight="1" thickBot="1" x14ac:dyDescent="0.3">
      <c r="A5" s="176" t="s">
        <v>39</v>
      </c>
      <c r="B5" s="177" t="s">
        <v>139</v>
      </c>
      <c r="C5" s="177" t="s">
        <v>97</v>
      </c>
      <c r="D5" s="177" t="s">
        <v>90</v>
      </c>
      <c r="E5" s="177">
        <v>24</v>
      </c>
      <c r="F5" s="177"/>
      <c r="G5" s="177" t="s">
        <v>64</v>
      </c>
      <c r="H5" s="177">
        <v>1</v>
      </c>
      <c r="I5" s="177" t="s">
        <v>157</v>
      </c>
      <c r="J5" s="178"/>
      <c r="K5" s="178"/>
      <c r="L5" s="178"/>
      <c r="M5" s="52">
        <v>11.23</v>
      </c>
      <c r="N5" s="53">
        <v>11.23</v>
      </c>
      <c r="O5" s="179" t="s">
        <v>17</v>
      </c>
      <c r="P5" s="53">
        <v>11.23</v>
      </c>
      <c r="Q5" s="180">
        <f>11.23-2.25</f>
        <v>8.98</v>
      </c>
      <c r="R5" s="181" t="s">
        <v>58</v>
      </c>
      <c r="S5" s="182" t="s">
        <v>57</v>
      </c>
    </row>
    <row r="6" spans="1:19" ht="20.100000000000001" customHeight="1" thickBot="1" x14ac:dyDescent="0.35">
      <c r="A6" s="183"/>
      <c r="B6" s="184"/>
      <c r="C6" s="184"/>
      <c r="D6" s="184"/>
      <c r="E6" s="184"/>
      <c r="F6" s="184"/>
      <c r="G6" s="184"/>
      <c r="H6" s="184"/>
      <c r="I6" s="184"/>
      <c r="J6" s="184"/>
      <c r="K6" s="184"/>
      <c r="L6" s="184"/>
      <c r="M6" s="67" t="s">
        <v>2</v>
      </c>
      <c r="N6" s="68">
        <f>SUM(N7:N506)</f>
        <v>0</v>
      </c>
      <c r="O6" s="185"/>
      <c r="P6" s="67" t="s">
        <v>2</v>
      </c>
      <c r="Q6" s="68">
        <f>SUM(Q7:Q506)</f>
        <v>0</v>
      </c>
      <c r="R6" s="186"/>
      <c r="S6" s="187"/>
    </row>
    <row r="7" spans="1:19" ht="20.100000000000001" customHeight="1" x14ac:dyDescent="0.25">
      <c r="A7" s="188">
        <v>1</v>
      </c>
      <c r="B7" s="200" t="str">
        <f>IF('Frais Forfaitaires'!B6="","",'Frais Forfaitaires'!B6)</f>
        <v/>
      </c>
      <c r="C7" s="200" t="str">
        <f>IF('Frais Forfaitaires'!C6="","",'Frais Forfaitaires'!C6)</f>
        <v/>
      </c>
      <c r="D7" s="200" t="str">
        <f>IF('Frais Forfaitaires'!D6="","",'Frais Forfaitaires'!D6)</f>
        <v/>
      </c>
      <c r="E7" s="200" t="str">
        <f>IF('Frais Forfaitaires'!E6="","",'Frais Forfaitaires'!E6)</f>
        <v/>
      </c>
      <c r="F7" s="200" t="str">
        <f>IF('Frais Forfaitaires'!F6="","",'Frais Forfaitaires'!F6)</f>
        <v/>
      </c>
      <c r="G7" s="200" t="str">
        <f>IF('Frais Forfaitaires'!G6="","",'Frais Forfaitaires'!G6)</f>
        <v/>
      </c>
      <c r="H7" s="200" t="str">
        <f>IF('Frais Forfaitaires'!H6="","",'Frais Forfaitaires'!H6)</f>
        <v/>
      </c>
      <c r="I7" s="200" t="str">
        <f>IF('Frais Forfaitaires'!I6="","",'Frais Forfaitaires'!I6)</f>
        <v/>
      </c>
      <c r="J7" s="189" t="str">
        <f>IF($G7="","",IF($C7=Listes!$B$38,IF('Instruction Frais Forfaitaires'!$E7&lt;=Listes!$B$59,('Instruction Frais Forfaitaires'!$E7*(VLOOKUP('Instruction Frais Forfaitaires'!$D7,Listes!$A$60:$E$66,2,FALSE))),IF('Instruction Frais Forfaitaires'!$E7&gt;Listes!$E$59,('Instruction Frais Forfaitaires'!$E7*(VLOOKUP('Instruction Frais Forfaitaires'!$D7,Listes!$A$60:$E$66,5,FALSE))),('Instruction Frais Forfaitaires'!$E7*(VLOOKUP('Instruction Frais Forfaitaires'!$D7,Listes!$A$60:$E$66,3,FALSE))+(VLOOKUP('Instruction Frais Forfaitaires'!$D7,Listes!$A$60:$E$66,4,FALSE)))))))</f>
        <v/>
      </c>
      <c r="K7" s="189" t="str">
        <f>IF($G7="","",IF($C7=Listes!$B$37,IF('Instruction Frais Forfaitaires'!$E7&lt;=Listes!$B$48,('Instruction Frais Forfaitaires'!$E7*(VLOOKUP('Instruction Frais Forfaitaires'!$D7,Listes!$A$49:$E$55,2,FALSE))),IF('Instruction Frais Forfaitaires'!$E7&gt;Listes!$D$48,('Instruction Frais Forfaitaires'!$E7*(VLOOKUP('Instruction Frais Forfaitaires'!$D7,Listes!$A$49:$E$55,5,FALSE))),('Instruction Frais Forfaitaires'!$E7*(VLOOKUP('Instruction Frais Forfaitaires'!$D7,Listes!$A$49:$E$55,3,FALSE))+(VLOOKUP('Instruction Frais Forfaitaires'!$D7,Listes!$A$49:$E$55,4,FALSE)))))))</f>
        <v/>
      </c>
      <c r="L7" s="190" t="str">
        <f>IF($G7="","",IF($C7=Listes!$B$40,Listes!$I$37,IF($C7=Listes!$B$41,(VLOOKUP('Instruction Frais Forfaitaires'!$F7,Listes!$E$37:$F$42,2,FALSE)),IF($C7=Listes!$B$39,IF('Instruction Frais Forfaitaires'!$E7&lt;=Listes!$A$70,'Instruction Frais Forfaitaires'!$E7*Listes!$A$71,IF('Instruction Frais Forfaitaires'!$E7&gt;Listes!$D$70,'Instruction Frais Forfaitaires'!$E7*Listes!$D$71,(('Instruction Frais Forfaitaires'!$E7*Listes!$B$71)+Listes!$C$71)))))))</f>
        <v/>
      </c>
      <c r="M7" s="202" t="str">
        <f>IF('Frais Forfaitaires'!M6="","",'Frais Forfaitaires'!M6)</f>
        <v/>
      </c>
      <c r="N7" s="42" t="str">
        <f t="shared" ref="N7:N71" si="0">IF($H7="","",($L7+$K7+$J7)*$H7)</f>
        <v/>
      </c>
      <c r="O7" s="203" t="str">
        <f t="shared" ref="O7:O71" si="1">IF($M7="","",IF($N7&gt;$M7,"Le montant éligible ne peut etre supérieur au montant présenté",""))</f>
        <v/>
      </c>
      <c r="P7" s="204" t="str">
        <f t="shared" ref="P7" si="2">IF(N7="","",N7)</f>
        <v/>
      </c>
      <c r="Q7" s="205" t="str">
        <f t="shared" ref="Q7:Q71" si="3">IF($N7="","",$N7)</f>
        <v/>
      </c>
      <c r="R7" s="206"/>
      <c r="S7" s="66"/>
    </row>
    <row r="8" spans="1:19" ht="20.100000000000001" customHeight="1" x14ac:dyDescent="0.25">
      <c r="A8" s="191">
        <v>2</v>
      </c>
      <c r="B8" s="200" t="str">
        <f>IF('Frais Forfaitaires'!B7="","",'Frais Forfaitaires'!B7)</f>
        <v/>
      </c>
      <c r="C8" s="200" t="str">
        <f>IF('Frais Forfaitaires'!C7="","",'Frais Forfaitaires'!C7)</f>
        <v/>
      </c>
      <c r="D8" s="200" t="str">
        <f>IF('Frais Forfaitaires'!D7="","",'Frais Forfaitaires'!D7)</f>
        <v/>
      </c>
      <c r="E8" s="200" t="str">
        <f>IF('Frais Forfaitaires'!E7="","",'Frais Forfaitaires'!E7)</f>
        <v/>
      </c>
      <c r="F8" s="200" t="str">
        <f>IF('Frais Forfaitaires'!F7="","",'Frais Forfaitaires'!F7)</f>
        <v/>
      </c>
      <c r="G8" s="200" t="str">
        <f>IF('Frais Forfaitaires'!G7="","",'Frais Forfaitaires'!G7)</f>
        <v/>
      </c>
      <c r="H8" s="200" t="str">
        <f>IF('Frais Forfaitaires'!H7="","",'Frais Forfaitaires'!H7)</f>
        <v/>
      </c>
      <c r="I8" s="200" t="str">
        <f>IF('Frais Forfaitaires'!I7="","",'Frais Forfaitaires'!I7)</f>
        <v/>
      </c>
      <c r="J8" s="189" t="str">
        <f>IF($G8="","",IF($C8=Listes!$B$38,IF('Instruction Frais Forfaitaires'!$E8&lt;=Listes!$B$59,('Instruction Frais Forfaitaires'!$E8*(VLOOKUP('Instruction Frais Forfaitaires'!$D8,Listes!$A$60:$E$66,2,FALSE))),IF('Instruction Frais Forfaitaires'!$E8&gt;Listes!$E$59,('Instruction Frais Forfaitaires'!$E8*(VLOOKUP('Instruction Frais Forfaitaires'!$D8,Listes!$A$60:$E$66,5,FALSE))),('Instruction Frais Forfaitaires'!$E8*(VLOOKUP('Instruction Frais Forfaitaires'!$D8,Listes!$A$60:$E$66,3,FALSE))+(VLOOKUP('Instruction Frais Forfaitaires'!$D8,Listes!$A$60:$E$66,4,FALSE)))))))</f>
        <v/>
      </c>
      <c r="K8" s="189" t="str">
        <f>IF($G8="","",IF($C8=Listes!$B$37,IF('Instruction Frais Forfaitaires'!$E8&lt;=Listes!$B$48,('Instruction Frais Forfaitaires'!$E8*(VLOOKUP('Instruction Frais Forfaitaires'!$D8,Listes!$A$49:$E$55,2,FALSE))),IF('Instruction Frais Forfaitaires'!$E8&gt;Listes!$D$48,('Instruction Frais Forfaitaires'!$E8*(VLOOKUP('Instruction Frais Forfaitaires'!$D8,Listes!$A$49:$E$55,5,FALSE))),('Instruction Frais Forfaitaires'!$E8*(VLOOKUP('Instruction Frais Forfaitaires'!$D8,Listes!$A$49:$E$55,3,FALSE))+(VLOOKUP('Instruction Frais Forfaitaires'!$D8,Listes!$A$49:$E$55,4,FALSE)))))))</f>
        <v/>
      </c>
      <c r="L8" s="190" t="str">
        <f>IF($G8="","",IF($C8=Listes!$B$40,Listes!$I$37,IF($C8=Listes!$B$41,(VLOOKUP('Instruction Frais Forfaitaires'!$F8,Listes!$E$37:$F$42,2,FALSE)),IF($C8=Listes!$B$39,IF('Instruction Frais Forfaitaires'!$E8&lt;=Listes!$A$70,'Instruction Frais Forfaitaires'!$E8*Listes!$A$71,IF('Instruction Frais Forfaitaires'!$E8&gt;Listes!$D$70,'Instruction Frais Forfaitaires'!$E8*Listes!$D$71,(('Instruction Frais Forfaitaires'!$E8*Listes!$B$71)+Listes!$C$71)))))))</f>
        <v/>
      </c>
      <c r="M8" s="202" t="str">
        <f>IF('Frais Forfaitaires'!M7="","",'Frais Forfaitaires'!M7)</f>
        <v/>
      </c>
      <c r="N8" s="42" t="str">
        <f t="shared" si="0"/>
        <v/>
      </c>
      <c r="O8" s="203" t="str">
        <f t="shared" si="1"/>
        <v/>
      </c>
      <c r="P8" s="204" t="str">
        <f t="shared" ref="P8:P71" si="4">IF(N8="","",N8)</f>
        <v/>
      </c>
      <c r="Q8" s="205" t="str">
        <f t="shared" si="3"/>
        <v/>
      </c>
      <c r="R8" s="206"/>
      <c r="S8" s="66"/>
    </row>
    <row r="9" spans="1:19" ht="20.100000000000001" customHeight="1" x14ac:dyDescent="0.25">
      <c r="A9" s="191">
        <v>3</v>
      </c>
      <c r="B9" s="200" t="str">
        <f>IF('Frais Forfaitaires'!B8="","",'Frais Forfaitaires'!B8)</f>
        <v/>
      </c>
      <c r="C9" s="200" t="str">
        <f>IF('Frais Forfaitaires'!C8="","",'Frais Forfaitaires'!C8)</f>
        <v/>
      </c>
      <c r="D9" s="200" t="str">
        <f>IF('Frais Forfaitaires'!D8="","",'Frais Forfaitaires'!D8)</f>
        <v/>
      </c>
      <c r="E9" s="200" t="str">
        <f>IF('Frais Forfaitaires'!E8="","",'Frais Forfaitaires'!E8)</f>
        <v/>
      </c>
      <c r="F9" s="200" t="str">
        <f>IF('Frais Forfaitaires'!F8="","",'Frais Forfaitaires'!F8)</f>
        <v/>
      </c>
      <c r="G9" s="200" t="str">
        <f>IF('Frais Forfaitaires'!G8="","",'Frais Forfaitaires'!G8)</f>
        <v/>
      </c>
      <c r="H9" s="200" t="str">
        <f>IF('Frais Forfaitaires'!H8="","",'Frais Forfaitaires'!H8)</f>
        <v/>
      </c>
      <c r="I9" s="200" t="str">
        <f>IF('Frais Forfaitaires'!I8="","",'Frais Forfaitaires'!I8)</f>
        <v/>
      </c>
      <c r="J9" s="189" t="str">
        <f>IF($G9="","",IF($C9=Listes!$B$38,IF('Instruction Frais Forfaitaires'!$E9&lt;=Listes!$B$59,('Instruction Frais Forfaitaires'!$E9*(VLOOKUP('Instruction Frais Forfaitaires'!$D9,Listes!$A$60:$E$66,2,FALSE))),IF('Instruction Frais Forfaitaires'!$E9&gt;Listes!$E$59,('Instruction Frais Forfaitaires'!$E9*(VLOOKUP('Instruction Frais Forfaitaires'!$D9,Listes!$A$60:$E$66,5,FALSE))),('Instruction Frais Forfaitaires'!$E9*(VLOOKUP('Instruction Frais Forfaitaires'!$D9,Listes!$A$60:$E$66,3,FALSE))+(VLOOKUP('Instruction Frais Forfaitaires'!$D9,Listes!$A$60:$E$66,4,FALSE)))))))</f>
        <v/>
      </c>
      <c r="K9" s="189" t="str">
        <f>IF($G9="","",IF($C9=Listes!$B$37,IF('Instruction Frais Forfaitaires'!$E9&lt;=Listes!$B$48,('Instruction Frais Forfaitaires'!$E9*(VLOOKUP('Instruction Frais Forfaitaires'!$D9,Listes!$A$49:$E$55,2,FALSE))),IF('Instruction Frais Forfaitaires'!$E9&gt;Listes!$D$48,('Instruction Frais Forfaitaires'!$E9*(VLOOKUP('Instruction Frais Forfaitaires'!$D9,Listes!$A$49:$E$55,5,FALSE))),('Instruction Frais Forfaitaires'!$E9*(VLOOKUP('Instruction Frais Forfaitaires'!$D9,Listes!$A$49:$E$55,3,FALSE))+(VLOOKUP('Instruction Frais Forfaitaires'!$D9,Listes!$A$49:$E$55,4,FALSE)))))))</f>
        <v/>
      </c>
      <c r="L9" s="190" t="str">
        <f>IF($G9="","",IF($C9=Listes!$B$40,Listes!$I$37,IF($C9=Listes!$B$41,(VLOOKUP('Instruction Frais Forfaitaires'!$F9,Listes!$E$37:$F$42,2,FALSE)),IF($C9=Listes!$B$39,IF('Instruction Frais Forfaitaires'!$E9&lt;=Listes!$A$70,'Instruction Frais Forfaitaires'!$E9*Listes!$A$71,IF('Instruction Frais Forfaitaires'!$E9&gt;Listes!$D$70,'Instruction Frais Forfaitaires'!$E9*Listes!$D$71,(('Instruction Frais Forfaitaires'!$E9*Listes!$B$71)+Listes!$C$71)))))))</f>
        <v/>
      </c>
      <c r="M9" s="202" t="str">
        <f>IF('Frais Forfaitaires'!M8="","",'Frais Forfaitaires'!M8)</f>
        <v/>
      </c>
      <c r="N9" s="42" t="str">
        <f t="shared" si="0"/>
        <v/>
      </c>
      <c r="O9" s="203" t="str">
        <f t="shared" si="1"/>
        <v/>
      </c>
      <c r="P9" s="204" t="str">
        <f t="shared" si="4"/>
        <v/>
      </c>
      <c r="Q9" s="205" t="str">
        <f t="shared" si="3"/>
        <v/>
      </c>
      <c r="R9" s="206"/>
      <c r="S9" s="66"/>
    </row>
    <row r="10" spans="1:19" ht="20.100000000000001" customHeight="1" x14ac:dyDescent="0.25">
      <c r="A10" s="191">
        <v>4</v>
      </c>
      <c r="B10" s="200" t="str">
        <f>IF('Frais Forfaitaires'!B9="","",'Frais Forfaitaires'!B9)</f>
        <v/>
      </c>
      <c r="C10" s="200" t="str">
        <f>IF('Frais Forfaitaires'!C9="","",'Frais Forfaitaires'!C9)</f>
        <v/>
      </c>
      <c r="D10" s="200" t="str">
        <f>IF('Frais Forfaitaires'!D9="","",'Frais Forfaitaires'!D9)</f>
        <v/>
      </c>
      <c r="E10" s="200" t="str">
        <f>IF('Frais Forfaitaires'!E9="","",'Frais Forfaitaires'!E9)</f>
        <v/>
      </c>
      <c r="F10" s="200" t="str">
        <f>IF('Frais Forfaitaires'!F9="","",'Frais Forfaitaires'!F9)</f>
        <v/>
      </c>
      <c r="G10" s="200" t="str">
        <f>IF('Frais Forfaitaires'!G9="","",'Frais Forfaitaires'!G9)</f>
        <v/>
      </c>
      <c r="H10" s="200" t="str">
        <f>IF('Frais Forfaitaires'!H9="","",'Frais Forfaitaires'!H9)</f>
        <v/>
      </c>
      <c r="I10" s="200" t="str">
        <f>IF('Frais Forfaitaires'!I9="","",'Frais Forfaitaires'!I9)</f>
        <v/>
      </c>
      <c r="J10" s="189" t="str">
        <f>IF($G10="","",IF($C10=Listes!$B$38,IF('Instruction Frais Forfaitaires'!$E10&lt;=Listes!$B$59,('Instruction Frais Forfaitaires'!$E10*(VLOOKUP('Instruction Frais Forfaitaires'!$D10,Listes!$A$60:$E$66,2,FALSE))),IF('Instruction Frais Forfaitaires'!$E10&gt;Listes!$E$59,('Instruction Frais Forfaitaires'!$E10*(VLOOKUP('Instruction Frais Forfaitaires'!$D10,Listes!$A$60:$E$66,5,FALSE))),('Instruction Frais Forfaitaires'!$E10*(VLOOKUP('Instruction Frais Forfaitaires'!$D10,Listes!$A$60:$E$66,3,FALSE))+(VLOOKUP('Instruction Frais Forfaitaires'!$D10,Listes!$A$60:$E$66,4,FALSE)))))))</f>
        <v/>
      </c>
      <c r="K10" s="189" t="str">
        <f>IF($G10="","",IF($C10=Listes!$B$37,IF('Instruction Frais Forfaitaires'!$E10&lt;=Listes!$B$48,('Instruction Frais Forfaitaires'!$E10*(VLOOKUP('Instruction Frais Forfaitaires'!$D10,Listes!$A$49:$E$55,2,FALSE))),IF('Instruction Frais Forfaitaires'!$E10&gt;Listes!$D$48,('Instruction Frais Forfaitaires'!$E10*(VLOOKUP('Instruction Frais Forfaitaires'!$D10,Listes!$A$49:$E$55,5,FALSE))),('Instruction Frais Forfaitaires'!$E10*(VLOOKUP('Instruction Frais Forfaitaires'!$D10,Listes!$A$49:$E$55,3,FALSE))+(VLOOKUP('Instruction Frais Forfaitaires'!$D10,Listes!$A$49:$E$55,4,FALSE)))))))</f>
        <v/>
      </c>
      <c r="L10" s="190" t="str">
        <f>IF($G10="","",IF($C10=Listes!$B$40,Listes!$I$37,IF($C10=Listes!$B$41,(VLOOKUP('Instruction Frais Forfaitaires'!$F10,Listes!$E$37:$F$42,2,FALSE)),IF($C10=Listes!$B$39,IF('Instruction Frais Forfaitaires'!$E10&lt;=Listes!$A$70,'Instruction Frais Forfaitaires'!$E10*Listes!$A$71,IF('Instruction Frais Forfaitaires'!$E10&gt;Listes!$D$70,'Instruction Frais Forfaitaires'!$E10*Listes!$D$71,(('Instruction Frais Forfaitaires'!$E10*Listes!$B$71)+Listes!$C$71)))))))</f>
        <v/>
      </c>
      <c r="M10" s="202" t="str">
        <f>IF('Frais Forfaitaires'!M9="","",'Frais Forfaitaires'!M9)</f>
        <v/>
      </c>
      <c r="N10" s="42" t="str">
        <f t="shared" si="0"/>
        <v/>
      </c>
      <c r="O10" s="203" t="str">
        <f t="shared" si="1"/>
        <v/>
      </c>
      <c r="P10" s="204" t="str">
        <f t="shared" si="4"/>
        <v/>
      </c>
      <c r="Q10" s="205" t="str">
        <f t="shared" si="3"/>
        <v/>
      </c>
      <c r="R10" s="206"/>
      <c r="S10" s="66"/>
    </row>
    <row r="11" spans="1:19" ht="20.100000000000001" customHeight="1" x14ac:dyDescent="0.25">
      <c r="A11" s="191">
        <v>5</v>
      </c>
      <c r="B11" s="200" t="str">
        <f>IF('Frais Forfaitaires'!B10="","",'Frais Forfaitaires'!B10)</f>
        <v/>
      </c>
      <c r="C11" s="200" t="str">
        <f>IF('Frais Forfaitaires'!C10="","",'Frais Forfaitaires'!C10)</f>
        <v/>
      </c>
      <c r="D11" s="200" t="str">
        <f>IF('Frais Forfaitaires'!D10="","",'Frais Forfaitaires'!D10)</f>
        <v/>
      </c>
      <c r="E11" s="200" t="str">
        <f>IF('Frais Forfaitaires'!E10="","",'Frais Forfaitaires'!E10)</f>
        <v/>
      </c>
      <c r="F11" s="200" t="str">
        <f>IF('Frais Forfaitaires'!F10="","",'Frais Forfaitaires'!F10)</f>
        <v/>
      </c>
      <c r="G11" s="200" t="str">
        <f>IF('Frais Forfaitaires'!G10="","",'Frais Forfaitaires'!G10)</f>
        <v/>
      </c>
      <c r="H11" s="200" t="str">
        <f>IF('Frais Forfaitaires'!H10="","",'Frais Forfaitaires'!H10)</f>
        <v/>
      </c>
      <c r="I11" s="200" t="str">
        <f>IF('Frais Forfaitaires'!I10="","",'Frais Forfaitaires'!I10)</f>
        <v/>
      </c>
      <c r="J11" s="189" t="str">
        <f>IF($G11="","",IF($C11=Listes!$B$38,IF('Instruction Frais Forfaitaires'!$E11&lt;=Listes!$B$59,('Instruction Frais Forfaitaires'!$E11*(VLOOKUP('Instruction Frais Forfaitaires'!$D11,Listes!$A$60:$E$66,2,FALSE))),IF('Instruction Frais Forfaitaires'!$E11&gt;Listes!$E$59,('Instruction Frais Forfaitaires'!$E11*(VLOOKUP('Instruction Frais Forfaitaires'!$D11,Listes!$A$60:$E$66,5,FALSE))),('Instruction Frais Forfaitaires'!$E11*(VLOOKUP('Instruction Frais Forfaitaires'!$D11,Listes!$A$60:$E$66,3,FALSE))+(VLOOKUP('Instruction Frais Forfaitaires'!$D11,Listes!$A$60:$E$66,4,FALSE)))))))</f>
        <v/>
      </c>
      <c r="K11" s="189" t="str">
        <f>IF($G11="","",IF($C11=Listes!$B$37,IF('Instruction Frais Forfaitaires'!$E11&lt;=Listes!$B$48,('Instruction Frais Forfaitaires'!$E11*(VLOOKUP('Instruction Frais Forfaitaires'!$D11,Listes!$A$49:$E$55,2,FALSE))),IF('Instruction Frais Forfaitaires'!$E11&gt;Listes!$D$48,('Instruction Frais Forfaitaires'!$E11*(VLOOKUP('Instruction Frais Forfaitaires'!$D11,Listes!$A$49:$E$55,5,FALSE))),('Instruction Frais Forfaitaires'!$E11*(VLOOKUP('Instruction Frais Forfaitaires'!$D11,Listes!$A$49:$E$55,3,FALSE))+(VLOOKUP('Instruction Frais Forfaitaires'!$D11,Listes!$A$49:$E$55,4,FALSE)))))))</f>
        <v/>
      </c>
      <c r="L11" s="190" t="str">
        <f>IF($G11="","",IF($C11=Listes!$B$40,Listes!$I$37,IF($C11=Listes!$B$41,(VLOOKUP('Instruction Frais Forfaitaires'!$F11,Listes!$E$37:$F$42,2,FALSE)),IF($C11=Listes!$B$39,IF('Instruction Frais Forfaitaires'!$E11&lt;=Listes!$A$70,'Instruction Frais Forfaitaires'!$E11*Listes!$A$71,IF('Instruction Frais Forfaitaires'!$E11&gt;Listes!$D$70,'Instruction Frais Forfaitaires'!$E11*Listes!$D$71,(('Instruction Frais Forfaitaires'!$E11*Listes!$B$71)+Listes!$C$71)))))))</f>
        <v/>
      </c>
      <c r="M11" s="202" t="str">
        <f>IF('Frais Forfaitaires'!M10="","",'Frais Forfaitaires'!M10)</f>
        <v/>
      </c>
      <c r="N11" s="42" t="str">
        <f t="shared" si="0"/>
        <v/>
      </c>
      <c r="O11" s="203" t="str">
        <f t="shared" si="1"/>
        <v/>
      </c>
      <c r="P11" s="204" t="str">
        <f t="shared" si="4"/>
        <v/>
      </c>
      <c r="Q11" s="205" t="str">
        <f t="shared" si="3"/>
        <v/>
      </c>
      <c r="R11" s="206"/>
      <c r="S11" s="66"/>
    </row>
    <row r="12" spans="1:19" ht="20.100000000000001" customHeight="1" x14ac:dyDescent="0.25">
      <c r="A12" s="191">
        <v>6</v>
      </c>
      <c r="B12" s="200" t="str">
        <f>IF('Frais Forfaitaires'!B11="","",'Frais Forfaitaires'!B11)</f>
        <v/>
      </c>
      <c r="C12" s="200" t="str">
        <f>IF('Frais Forfaitaires'!C11="","",'Frais Forfaitaires'!C11)</f>
        <v/>
      </c>
      <c r="D12" s="200" t="str">
        <f>IF('Frais Forfaitaires'!D11="","",'Frais Forfaitaires'!D11)</f>
        <v/>
      </c>
      <c r="E12" s="200" t="str">
        <f>IF('Frais Forfaitaires'!E11="","",'Frais Forfaitaires'!E11)</f>
        <v/>
      </c>
      <c r="F12" s="200" t="str">
        <f>IF('Frais Forfaitaires'!F11="","",'Frais Forfaitaires'!F11)</f>
        <v/>
      </c>
      <c r="G12" s="200" t="str">
        <f>IF('Frais Forfaitaires'!G11="","",'Frais Forfaitaires'!G11)</f>
        <v/>
      </c>
      <c r="H12" s="200" t="str">
        <f>IF('Frais Forfaitaires'!H11="","",'Frais Forfaitaires'!H11)</f>
        <v/>
      </c>
      <c r="I12" s="200" t="str">
        <f>IF('Frais Forfaitaires'!I11="","",'Frais Forfaitaires'!I11)</f>
        <v/>
      </c>
      <c r="J12" s="189" t="str">
        <f>IF($G12="","",IF($C12=Listes!$B$38,IF('Instruction Frais Forfaitaires'!$E12&lt;=Listes!$B$59,('Instruction Frais Forfaitaires'!$E12*(VLOOKUP('Instruction Frais Forfaitaires'!$D12,Listes!$A$60:$E$66,2,FALSE))),IF('Instruction Frais Forfaitaires'!$E12&gt;Listes!$E$59,('Instruction Frais Forfaitaires'!$E12*(VLOOKUP('Instruction Frais Forfaitaires'!$D12,Listes!$A$60:$E$66,5,FALSE))),('Instruction Frais Forfaitaires'!$E12*(VLOOKUP('Instruction Frais Forfaitaires'!$D12,Listes!$A$60:$E$66,3,FALSE))+(VLOOKUP('Instruction Frais Forfaitaires'!$D12,Listes!$A$60:$E$66,4,FALSE)))))))</f>
        <v/>
      </c>
      <c r="K12" s="189" t="str">
        <f>IF($G12="","",IF($C12=Listes!$B$37,IF('Instruction Frais Forfaitaires'!$E12&lt;=Listes!$B$48,('Instruction Frais Forfaitaires'!$E12*(VLOOKUP('Instruction Frais Forfaitaires'!$D12,Listes!$A$49:$E$55,2,FALSE))),IF('Instruction Frais Forfaitaires'!$E12&gt;Listes!$D$48,('Instruction Frais Forfaitaires'!$E12*(VLOOKUP('Instruction Frais Forfaitaires'!$D12,Listes!$A$49:$E$55,5,FALSE))),('Instruction Frais Forfaitaires'!$E12*(VLOOKUP('Instruction Frais Forfaitaires'!$D12,Listes!$A$49:$E$55,3,FALSE))+(VLOOKUP('Instruction Frais Forfaitaires'!$D12,Listes!$A$49:$E$55,4,FALSE)))))))</f>
        <v/>
      </c>
      <c r="L12" s="190" t="str">
        <f>IF($G12="","",IF($C12=Listes!$B$40,Listes!$I$37,IF($C12=Listes!$B$41,(VLOOKUP('Instruction Frais Forfaitaires'!$F12,Listes!$E$37:$F$42,2,FALSE)),IF($C12=Listes!$B$39,IF('Instruction Frais Forfaitaires'!$E12&lt;=Listes!$A$70,'Instruction Frais Forfaitaires'!$E12*Listes!$A$71,IF('Instruction Frais Forfaitaires'!$E12&gt;Listes!$D$70,'Instruction Frais Forfaitaires'!$E12*Listes!$D$71,(('Instruction Frais Forfaitaires'!$E12*Listes!$B$71)+Listes!$C$71)))))))</f>
        <v/>
      </c>
      <c r="M12" s="202" t="str">
        <f>IF('Frais Forfaitaires'!M11="","",'Frais Forfaitaires'!M11)</f>
        <v/>
      </c>
      <c r="N12" s="42" t="str">
        <f t="shared" si="0"/>
        <v/>
      </c>
      <c r="O12" s="203" t="str">
        <f t="shared" si="1"/>
        <v/>
      </c>
      <c r="P12" s="204" t="str">
        <f t="shared" si="4"/>
        <v/>
      </c>
      <c r="Q12" s="205" t="str">
        <f t="shared" si="3"/>
        <v/>
      </c>
      <c r="R12" s="206"/>
      <c r="S12" s="66"/>
    </row>
    <row r="13" spans="1:19" ht="20.100000000000001" customHeight="1" x14ac:dyDescent="0.25">
      <c r="A13" s="191">
        <v>7</v>
      </c>
      <c r="B13" s="200" t="str">
        <f>IF('Frais Forfaitaires'!B12="","",'Frais Forfaitaires'!B12)</f>
        <v/>
      </c>
      <c r="C13" s="200" t="str">
        <f>IF('Frais Forfaitaires'!C12="","",'Frais Forfaitaires'!C12)</f>
        <v/>
      </c>
      <c r="D13" s="200" t="str">
        <f>IF('Frais Forfaitaires'!D12="","",'Frais Forfaitaires'!D12)</f>
        <v/>
      </c>
      <c r="E13" s="200" t="str">
        <f>IF('Frais Forfaitaires'!E12="","",'Frais Forfaitaires'!E12)</f>
        <v/>
      </c>
      <c r="F13" s="200" t="str">
        <f>IF('Frais Forfaitaires'!F12="","",'Frais Forfaitaires'!F12)</f>
        <v/>
      </c>
      <c r="G13" s="200" t="str">
        <f>IF('Frais Forfaitaires'!G12="","",'Frais Forfaitaires'!G12)</f>
        <v/>
      </c>
      <c r="H13" s="200" t="str">
        <f>IF('Frais Forfaitaires'!H12="","",'Frais Forfaitaires'!H12)</f>
        <v/>
      </c>
      <c r="I13" s="200" t="str">
        <f>IF('Frais Forfaitaires'!I12="","",'Frais Forfaitaires'!I12)</f>
        <v/>
      </c>
      <c r="J13" s="189" t="str">
        <f>IF($G13="","",IF($C13=Listes!$B$38,IF('Instruction Frais Forfaitaires'!$E13&lt;=Listes!$B$59,('Instruction Frais Forfaitaires'!$E13*(VLOOKUP('Instruction Frais Forfaitaires'!$D13,Listes!$A$60:$E$66,2,FALSE))),IF('Instruction Frais Forfaitaires'!$E13&gt;Listes!$E$59,('Instruction Frais Forfaitaires'!$E13*(VLOOKUP('Instruction Frais Forfaitaires'!$D13,Listes!$A$60:$E$66,5,FALSE))),('Instruction Frais Forfaitaires'!$E13*(VLOOKUP('Instruction Frais Forfaitaires'!$D13,Listes!$A$60:$E$66,3,FALSE))+(VLOOKUP('Instruction Frais Forfaitaires'!$D13,Listes!$A$60:$E$66,4,FALSE)))))))</f>
        <v/>
      </c>
      <c r="K13" s="189" t="str">
        <f>IF($G13="","",IF($C13=Listes!$B$37,IF('Instruction Frais Forfaitaires'!$E13&lt;=Listes!$B$48,('Instruction Frais Forfaitaires'!$E13*(VLOOKUP('Instruction Frais Forfaitaires'!$D13,Listes!$A$49:$E$55,2,FALSE))),IF('Instruction Frais Forfaitaires'!$E13&gt;Listes!$D$48,('Instruction Frais Forfaitaires'!$E13*(VLOOKUP('Instruction Frais Forfaitaires'!$D13,Listes!$A$49:$E$55,5,FALSE))),('Instruction Frais Forfaitaires'!$E13*(VLOOKUP('Instruction Frais Forfaitaires'!$D13,Listes!$A$49:$E$55,3,FALSE))+(VLOOKUP('Instruction Frais Forfaitaires'!$D13,Listes!$A$49:$E$55,4,FALSE)))))))</f>
        <v/>
      </c>
      <c r="L13" s="190" t="str">
        <f>IF($G13="","",IF($C13=Listes!$B$40,Listes!$I$37,IF($C13=Listes!$B$41,(VLOOKUP('Instruction Frais Forfaitaires'!$F13,Listes!$E$37:$F$42,2,FALSE)),IF($C13=Listes!$B$39,IF('Instruction Frais Forfaitaires'!$E13&lt;=Listes!$A$70,'Instruction Frais Forfaitaires'!$E13*Listes!$A$71,IF('Instruction Frais Forfaitaires'!$E13&gt;Listes!$D$70,'Instruction Frais Forfaitaires'!$E13*Listes!$D$71,(('Instruction Frais Forfaitaires'!$E13*Listes!$B$71)+Listes!$C$71)))))))</f>
        <v/>
      </c>
      <c r="M13" s="202" t="str">
        <f>IF('Frais Forfaitaires'!M12="","",'Frais Forfaitaires'!M12)</f>
        <v/>
      </c>
      <c r="N13" s="42" t="str">
        <f t="shared" si="0"/>
        <v/>
      </c>
      <c r="O13" s="203" t="str">
        <f t="shared" si="1"/>
        <v/>
      </c>
      <c r="P13" s="204" t="str">
        <f t="shared" si="4"/>
        <v/>
      </c>
      <c r="Q13" s="205" t="str">
        <f t="shared" si="3"/>
        <v/>
      </c>
      <c r="R13" s="206"/>
      <c r="S13" s="66"/>
    </row>
    <row r="14" spans="1:19" ht="20.100000000000001" customHeight="1" x14ac:dyDescent="0.25">
      <c r="A14" s="191">
        <v>8</v>
      </c>
      <c r="B14" s="200" t="str">
        <f>IF('Frais Forfaitaires'!B13="","",'Frais Forfaitaires'!B13)</f>
        <v/>
      </c>
      <c r="C14" s="200" t="str">
        <f>IF('Frais Forfaitaires'!C13="","",'Frais Forfaitaires'!C13)</f>
        <v/>
      </c>
      <c r="D14" s="200" t="str">
        <f>IF('Frais Forfaitaires'!D13="","",'Frais Forfaitaires'!D13)</f>
        <v/>
      </c>
      <c r="E14" s="200" t="str">
        <f>IF('Frais Forfaitaires'!E13="","",'Frais Forfaitaires'!E13)</f>
        <v/>
      </c>
      <c r="F14" s="200" t="str">
        <f>IF('Frais Forfaitaires'!F13="","",'Frais Forfaitaires'!F13)</f>
        <v/>
      </c>
      <c r="G14" s="200" t="str">
        <f>IF('Frais Forfaitaires'!G13="","",'Frais Forfaitaires'!G13)</f>
        <v/>
      </c>
      <c r="H14" s="200" t="str">
        <f>IF('Frais Forfaitaires'!H13="","",'Frais Forfaitaires'!H13)</f>
        <v/>
      </c>
      <c r="I14" s="200" t="str">
        <f>IF('Frais Forfaitaires'!I13="","",'Frais Forfaitaires'!I13)</f>
        <v/>
      </c>
      <c r="J14" s="189" t="str">
        <f>IF($G14="","",IF($C14=Listes!$B$38,IF('Instruction Frais Forfaitaires'!$E14&lt;=Listes!$B$59,('Instruction Frais Forfaitaires'!$E14*(VLOOKUP('Instruction Frais Forfaitaires'!$D14,Listes!$A$60:$E$66,2,FALSE))),IF('Instruction Frais Forfaitaires'!$E14&gt;Listes!$E$59,('Instruction Frais Forfaitaires'!$E14*(VLOOKUP('Instruction Frais Forfaitaires'!$D14,Listes!$A$60:$E$66,5,FALSE))),('Instruction Frais Forfaitaires'!$E14*(VLOOKUP('Instruction Frais Forfaitaires'!$D14,Listes!$A$60:$E$66,3,FALSE))+(VLOOKUP('Instruction Frais Forfaitaires'!$D14,Listes!$A$60:$E$66,4,FALSE)))))))</f>
        <v/>
      </c>
      <c r="K14" s="189" t="str">
        <f>IF($G14="","",IF($C14=Listes!$B$37,IF('Instruction Frais Forfaitaires'!$E14&lt;=Listes!$B$48,('Instruction Frais Forfaitaires'!$E14*(VLOOKUP('Instruction Frais Forfaitaires'!$D14,Listes!$A$49:$E$55,2,FALSE))),IF('Instruction Frais Forfaitaires'!$E14&gt;Listes!$D$48,('Instruction Frais Forfaitaires'!$E14*(VLOOKUP('Instruction Frais Forfaitaires'!$D14,Listes!$A$49:$E$55,5,FALSE))),('Instruction Frais Forfaitaires'!$E14*(VLOOKUP('Instruction Frais Forfaitaires'!$D14,Listes!$A$49:$E$55,3,FALSE))+(VLOOKUP('Instruction Frais Forfaitaires'!$D14,Listes!$A$49:$E$55,4,FALSE)))))))</f>
        <v/>
      </c>
      <c r="L14" s="190" t="str">
        <f>IF($G14="","",IF($C14=Listes!$B$40,Listes!$I$37,IF($C14=Listes!$B$41,(VLOOKUP('Instruction Frais Forfaitaires'!$F14,Listes!$E$37:$F$42,2,FALSE)),IF($C14=Listes!$B$39,IF('Instruction Frais Forfaitaires'!$E14&lt;=Listes!$A$70,'Instruction Frais Forfaitaires'!$E14*Listes!$A$71,IF('Instruction Frais Forfaitaires'!$E14&gt;Listes!$D$70,'Instruction Frais Forfaitaires'!$E14*Listes!$D$71,(('Instruction Frais Forfaitaires'!$E14*Listes!$B$71)+Listes!$C$71)))))))</f>
        <v/>
      </c>
      <c r="M14" s="202" t="str">
        <f>IF('Frais Forfaitaires'!M13="","",'Frais Forfaitaires'!M13)</f>
        <v/>
      </c>
      <c r="N14" s="42" t="str">
        <f t="shared" si="0"/>
        <v/>
      </c>
      <c r="O14" s="203" t="str">
        <f t="shared" si="1"/>
        <v/>
      </c>
      <c r="P14" s="204" t="str">
        <f t="shared" si="4"/>
        <v/>
      </c>
      <c r="Q14" s="205" t="str">
        <f t="shared" si="3"/>
        <v/>
      </c>
      <c r="R14" s="206"/>
      <c r="S14" s="66"/>
    </row>
    <row r="15" spans="1:19" ht="20.100000000000001" customHeight="1" x14ac:dyDescent="0.25">
      <c r="A15" s="191">
        <v>9</v>
      </c>
      <c r="B15" s="200" t="str">
        <f>IF('Frais Forfaitaires'!B14="","",'Frais Forfaitaires'!B14)</f>
        <v/>
      </c>
      <c r="C15" s="200" t="str">
        <f>IF('Frais Forfaitaires'!C14="","",'Frais Forfaitaires'!C14)</f>
        <v/>
      </c>
      <c r="D15" s="200" t="str">
        <f>IF('Frais Forfaitaires'!D14="","",'Frais Forfaitaires'!D14)</f>
        <v/>
      </c>
      <c r="E15" s="200" t="str">
        <f>IF('Frais Forfaitaires'!E14="","",'Frais Forfaitaires'!E14)</f>
        <v/>
      </c>
      <c r="F15" s="200" t="str">
        <f>IF('Frais Forfaitaires'!F14="","",'Frais Forfaitaires'!F14)</f>
        <v/>
      </c>
      <c r="G15" s="200" t="str">
        <f>IF('Frais Forfaitaires'!G14="","",'Frais Forfaitaires'!G14)</f>
        <v/>
      </c>
      <c r="H15" s="200" t="str">
        <f>IF('Frais Forfaitaires'!H14="","",'Frais Forfaitaires'!H14)</f>
        <v/>
      </c>
      <c r="I15" s="200" t="str">
        <f>IF('Frais Forfaitaires'!I14="","",'Frais Forfaitaires'!I14)</f>
        <v/>
      </c>
      <c r="J15" s="189" t="str">
        <f>IF($G15="","",IF($C15=Listes!$B$38,IF('Instruction Frais Forfaitaires'!$E15&lt;=Listes!$B$59,('Instruction Frais Forfaitaires'!$E15*(VLOOKUP('Instruction Frais Forfaitaires'!$D15,Listes!$A$60:$E$66,2,FALSE))),IF('Instruction Frais Forfaitaires'!$E15&gt;Listes!$E$59,('Instruction Frais Forfaitaires'!$E15*(VLOOKUP('Instruction Frais Forfaitaires'!$D15,Listes!$A$60:$E$66,5,FALSE))),('Instruction Frais Forfaitaires'!$E15*(VLOOKUP('Instruction Frais Forfaitaires'!$D15,Listes!$A$60:$E$66,3,FALSE))+(VLOOKUP('Instruction Frais Forfaitaires'!$D15,Listes!$A$60:$E$66,4,FALSE)))))))</f>
        <v/>
      </c>
      <c r="K15" s="189" t="str">
        <f>IF($G15="","",IF($C15=Listes!$B$37,IF('Instruction Frais Forfaitaires'!$E15&lt;=Listes!$B$48,('Instruction Frais Forfaitaires'!$E15*(VLOOKUP('Instruction Frais Forfaitaires'!$D15,Listes!$A$49:$E$55,2,FALSE))),IF('Instruction Frais Forfaitaires'!$E15&gt;Listes!$D$48,('Instruction Frais Forfaitaires'!$E15*(VLOOKUP('Instruction Frais Forfaitaires'!$D15,Listes!$A$49:$E$55,5,FALSE))),('Instruction Frais Forfaitaires'!$E15*(VLOOKUP('Instruction Frais Forfaitaires'!$D15,Listes!$A$49:$E$55,3,FALSE))+(VLOOKUP('Instruction Frais Forfaitaires'!$D15,Listes!$A$49:$E$55,4,FALSE)))))))</f>
        <v/>
      </c>
      <c r="L15" s="190" t="str">
        <f>IF($G15="","",IF($C15=Listes!$B$40,Listes!$I$37,IF($C15=Listes!$B$41,(VLOOKUP('Instruction Frais Forfaitaires'!$F15,Listes!$E$37:$F$42,2,FALSE)),IF($C15=Listes!$B$39,IF('Instruction Frais Forfaitaires'!$E15&lt;=Listes!$A$70,'Instruction Frais Forfaitaires'!$E15*Listes!$A$71,IF('Instruction Frais Forfaitaires'!$E15&gt;Listes!$D$70,'Instruction Frais Forfaitaires'!$E15*Listes!$D$71,(('Instruction Frais Forfaitaires'!$E15*Listes!$B$71)+Listes!$C$71)))))))</f>
        <v/>
      </c>
      <c r="M15" s="202" t="str">
        <f>IF('Frais Forfaitaires'!M14="","",'Frais Forfaitaires'!M14)</f>
        <v/>
      </c>
      <c r="N15" s="42" t="str">
        <f t="shared" si="0"/>
        <v/>
      </c>
      <c r="O15" s="203" t="str">
        <f t="shared" si="1"/>
        <v/>
      </c>
      <c r="P15" s="204" t="str">
        <f t="shared" si="4"/>
        <v/>
      </c>
      <c r="Q15" s="205" t="str">
        <f t="shared" si="3"/>
        <v/>
      </c>
      <c r="R15" s="206"/>
      <c r="S15" s="66"/>
    </row>
    <row r="16" spans="1:19" ht="20.100000000000001" customHeight="1" x14ac:dyDescent="0.25">
      <c r="A16" s="191">
        <v>10</v>
      </c>
      <c r="B16" s="200" t="str">
        <f>IF('Frais Forfaitaires'!B15="","",'Frais Forfaitaires'!B15)</f>
        <v/>
      </c>
      <c r="C16" s="200" t="str">
        <f>IF('Frais Forfaitaires'!C15="","",'Frais Forfaitaires'!C15)</f>
        <v/>
      </c>
      <c r="D16" s="200" t="str">
        <f>IF('Frais Forfaitaires'!D15="","",'Frais Forfaitaires'!D15)</f>
        <v/>
      </c>
      <c r="E16" s="200" t="str">
        <f>IF('Frais Forfaitaires'!E15="","",'Frais Forfaitaires'!E15)</f>
        <v/>
      </c>
      <c r="F16" s="200" t="str">
        <f>IF('Frais Forfaitaires'!F15="","",'Frais Forfaitaires'!F15)</f>
        <v/>
      </c>
      <c r="G16" s="200" t="str">
        <f>IF('Frais Forfaitaires'!G15="","",'Frais Forfaitaires'!G15)</f>
        <v/>
      </c>
      <c r="H16" s="200" t="str">
        <f>IF('Frais Forfaitaires'!H15="","",'Frais Forfaitaires'!H15)</f>
        <v/>
      </c>
      <c r="I16" s="200" t="str">
        <f>IF('Frais Forfaitaires'!I15="","",'Frais Forfaitaires'!I15)</f>
        <v/>
      </c>
      <c r="J16" s="189" t="str">
        <f>IF($G16="","",IF($C16=Listes!$B$38,IF('Instruction Frais Forfaitaires'!$E16&lt;=Listes!$B$59,('Instruction Frais Forfaitaires'!$E16*(VLOOKUP('Instruction Frais Forfaitaires'!$D16,Listes!$A$60:$E$66,2,FALSE))),IF('Instruction Frais Forfaitaires'!$E16&gt;Listes!$E$59,('Instruction Frais Forfaitaires'!$E16*(VLOOKUP('Instruction Frais Forfaitaires'!$D16,Listes!$A$60:$E$66,5,FALSE))),('Instruction Frais Forfaitaires'!$E16*(VLOOKUP('Instruction Frais Forfaitaires'!$D16,Listes!$A$60:$E$66,3,FALSE))+(VLOOKUP('Instruction Frais Forfaitaires'!$D16,Listes!$A$60:$E$66,4,FALSE)))))))</f>
        <v/>
      </c>
      <c r="K16" s="189" t="str">
        <f>IF($G16="","",IF($C16=Listes!$B$37,IF('Instruction Frais Forfaitaires'!$E16&lt;=Listes!$B$48,('Instruction Frais Forfaitaires'!$E16*(VLOOKUP('Instruction Frais Forfaitaires'!$D16,Listes!$A$49:$E$55,2,FALSE))),IF('Instruction Frais Forfaitaires'!$E16&gt;Listes!$D$48,('Instruction Frais Forfaitaires'!$E16*(VLOOKUP('Instruction Frais Forfaitaires'!$D16,Listes!$A$49:$E$55,5,FALSE))),('Instruction Frais Forfaitaires'!$E16*(VLOOKUP('Instruction Frais Forfaitaires'!$D16,Listes!$A$49:$E$55,3,FALSE))+(VLOOKUP('Instruction Frais Forfaitaires'!$D16,Listes!$A$49:$E$55,4,FALSE)))))))</f>
        <v/>
      </c>
      <c r="L16" s="190" t="str">
        <f>IF($G16="","",IF($C16=Listes!$B$40,Listes!$I$37,IF($C16=Listes!$B$41,(VLOOKUP('Instruction Frais Forfaitaires'!$F16,Listes!$E$37:$F$42,2,FALSE)),IF($C16=Listes!$B$39,IF('Instruction Frais Forfaitaires'!$E16&lt;=Listes!$A$70,'Instruction Frais Forfaitaires'!$E16*Listes!$A$71,IF('Instruction Frais Forfaitaires'!$E16&gt;Listes!$D$70,'Instruction Frais Forfaitaires'!$E16*Listes!$D$71,(('Instruction Frais Forfaitaires'!$E16*Listes!$B$71)+Listes!$C$71)))))))</f>
        <v/>
      </c>
      <c r="M16" s="202" t="str">
        <f>IF('Frais Forfaitaires'!M15="","",'Frais Forfaitaires'!M15)</f>
        <v/>
      </c>
      <c r="N16" s="42" t="str">
        <f t="shared" si="0"/>
        <v/>
      </c>
      <c r="O16" s="203" t="str">
        <f t="shared" si="1"/>
        <v/>
      </c>
      <c r="P16" s="204" t="str">
        <f t="shared" si="4"/>
        <v/>
      </c>
      <c r="Q16" s="205" t="str">
        <f t="shared" si="3"/>
        <v/>
      </c>
      <c r="R16" s="206"/>
      <c r="S16" s="66"/>
    </row>
    <row r="17" spans="1:19" ht="20.100000000000001" customHeight="1" x14ac:dyDescent="0.25">
      <c r="A17" s="191">
        <v>11</v>
      </c>
      <c r="B17" s="200" t="str">
        <f>IF('Frais Forfaitaires'!B16="","",'Frais Forfaitaires'!B16)</f>
        <v/>
      </c>
      <c r="C17" s="200" t="str">
        <f>IF('Frais Forfaitaires'!C16="","",'Frais Forfaitaires'!C16)</f>
        <v/>
      </c>
      <c r="D17" s="200" t="str">
        <f>IF('Frais Forfaitaires'!D16="","",'Frais Forfaitaires'!D16)</f>
        <v/>
      </c>
      <c r="E17" s="200" t="str">
        <f>IF('Frais Forfaitaires'!E16="","",'Frais Forfaitaires'!E16)</f>
        <v/>
      </c>
      <c r="F17" s="200" t="str">
        <f>IF('Frais Forfaitaires'!F16="","",'Frais Forfaitaires'!F16)</f>
        <v/>
      </c>
      <c r="G17" s="200" t="str">
        <f>IF('Frais Forfaitaires'!G16="","",'Frais Forfaitaires'!G16)</f>
        <v/>
      </c>
      <c r="H17" s="200" t="str">
        <f>IF('Frais Forfaitaires'!H16="","",'Frais Forfaitaires'!H16)</f>
        <v/>
      </c>
      <c r="I17" s="200" t="str">
        <f>IF('Frais Forfaitaires'!I16="","",'Frais Forfaitaires'!I16)</f>
        <v/>
      </c>
      <c r="J17" s="189" t="str">
        <f>IF($G17="","",IF($C17=Listes!$B$38,IF('Instruction Frais Forfaitaires'!$E17&lt;=Listes!$B$59,('Instruction Frais Forfaitaires'!$E17*(VLOOKUP('Instruction Frais Forfaitaires'!$D17,Listes!$A$60:$E$66,2,FALSE))),IF('Instruction Frais Forfaitaires'!$E17&gt;Listes!$E$59,('Instruction Frais Forfaitaires'!$E17*(VLOOKUP('Instruction Frais Forfaitaires'!$D17,Listes!$A$60:$E$66,5,FALSE))),('Instruction Frais Forfaitaires'!$E17*(VLOOKUP('Instruction Frais Forfaitaires'!$D17,Listes!$A$60:$E$66,3,FALSE))+(VLOOKUP('Instruction Frais Forfaitaires'!$D17,Listes!$A$60:$E$66,4,FALSE)))))))</f>
        <v/>
      </c>
      <c r="K17" s="189" t="str">
        <f>IF($G17="","",IF($C17=Listes!$B$37,IF('Instruction Frais Forfaitaires'!$E17&lt;=Listes!$B$48,('Instruction Frais Forfaitaires'!$E17*(VLOOKUP('Instruction Frais Forfaitaires'!$D17,Listes!$A$49:$E$55,2,FALSE))),IF('Instruction Frais Forfaitaires'!$E17&gt;Listes!$D$48,('Instruction Frais Forfaitaires'!$E17*(VLOOKUP('Instruction Frais Forfaitaires'!$D17,Listes!$A$49:$E$55,5,FALSE))),('Instruction Frais Forfaitaires'!$E17*(VLOOKUP('Instruction Frais Forfaitaires'!$D17,Listes!$A$49:$E$55,3,FALSE))+(VLOOKUP('Instruction Frais Forfaitaires'!$D17,Listes!$A$49:$E$55,4,FALSE)))))))</f>
        <v/>
      </c>
      <c r="L17" s="190" t="str">
        <f>IF($G17="","",IF($C17=Listes!$B$40,Listes!$I$37,IF($C17=Listes!$B$41,(VLOOKUP('Instruction Frais Forfaitaires'!$F17,Listes!$E$37:$F$42,2,FALSE)),IF($C17=Listes!$B$39,IF('Instruction Frais Forfaitaires'!$E17&lt;=Listes!$A$70,'Instruction Frais Forfaitaires'!$E17*Listes!$A$71,IF('Instruction Frais Forfaitaires'!$E17&gt;Listes!$D$70,'Instruction Frais Forfaitaires'!$E17*Listes!$D$71,(('Instruction Frais Forfaitaires'!$E17*Listes!$B$71)+Listes!$C$71)))))))</f>
        <v/>
      </c>
      <c r="M17" s="202" t="str">
        <f>IF('Frais Forfaitaires'!M16="","",'Frais Forfaitaires'!M16)</f>
        <v/>
      </c>
      <c r="N17" s="42" t="str">
        <f t="shared" si="0"/>
        <v/>
      </c>
      <c r="O17" s="203" t="str">
        <f t="shared" si="1"/>
        <v/>
      </c>
      <c r="P17" s="204" t="str">
        <f t="shared" si="4"/>
        <v/>
      </c>
      <c r="Q17" s="205" t="str">
        <f t="shared" si="3"/>
        <v/>
      </c>
      <c r="R17" s="206"/>
      <c r="S17" s="66"/>
    </row>
    <row r="18" spans="1:19" ht="20.100000000000001" customHeight="1" x14ac:dyDescent="0.25">
      <c r="A18" s="191">
        <v>12</v>
      </c>
      <c r="B18" s="200" t="str">
        <f>IF('Frais Forfaitaires'!B17="","",'Frais Forfaitaires'!B17)</f>
        <v/>
      </c>
      <c r="C18" s="200" t="str">
        <f>IF('Frais Forfaitaires'!C17="","",'Frais Forfaitaires'!C17)</f>
        <v/>
      </c>
      <c r="D18" s="200" t="str">
        <f>IF('Frais Forfaitaires'!D17="","",'Frais Forfaitaires'!D17)</f>
        <v/>
      </c>
      <c r="E18" s="200" t="str">
        <f>IF('Frais Forfaitaires'!E17="","",'Frais Forfaitaires'!E17)</f>
        <v/>
      </c>
      <c r="F18" s="200" t="str">
        <f>IF('Frais Forfaitaires'!F17="","",'Frais Forfaitaires'!F17)</f>
        <v/>
      </c>
      <c r="G18" s="200" t="str">
        <f>IF('Frais Forfaitaires'!G17="","",'Frais Forfaitaires'!G17)</f>
        <v/>
      </c>
      <c r="H18" s="200" t="str">
        <f>IF('Frais Forfaitaires'!H17="","",'Frais Forfaitaires'!H17)</f>
        <v/>
      </c>
      <c r="I18" s="200" t="str">
        <f>IF('Frais Forfaitaires'!I17="","",'Frais Forfaitaires'!I17)</f>
        <v/>
      </c>
      <c r="J18" s="189" t="str">
        <f>IF($G18="","",IF($C18=Listes!$B$38,IF('Instruction Frais Forfaitaires'!$E18&lt;=Listes!$B$59,('Instruction Frais Forfaitaires'!$E18*(VLOOKUP('Instruction Frais Forfaitaires'!$D18,Listes!$A$60:$E$66,2,FALSE))),IF('Instruction Frais Forfaitaires'!$E18&gt;Listes!$E$59,('Instruction Frais Forfaitaires'!$E18*(VLOOKUP('Instruction Frais Forfaitaires'!$D18,Listes!$A$60:$E$66,5,FALSE))),('Instruction Frais Forfaitaires'!$E18*(VLOOKUP('Instruction Frais Forfaitaires'!$D18,Listes!$A$60:$E$66,3,FALSE))+(VLOOKUP('Instruction Frais Forfaitaires'!$D18,Listes!$A$60:$E$66,4,FALSE)))))))</f>
        <v/>
      </c>
      <c r="K18" s="189" t="str">
        <f>IF($G18="","",IF($C18=Listes!$B$37,IF('Instruction Frais Forfaitaires'!$E18&lt;=Listes!$B$48,('Instruction Frais Forfaitaires'!$E18*(VLOOKUP('Instruction Frais Forfaitaires'!$D18,Listes!$A$49:$E$55,2,FALSE))),IF('Instruction Frais Forfaitaires'!$E18&gt;Listes!$D$48,('Instruction Frais Forfaitaires'!$E18*(VLOOKUP('Instruction Frais Forfaitaires'!$D18,Listes!$A$49:$E$55,5,FALSE))),('Instruction Frais Forfaitaires'!$E18*(VLOOKUP('Instruction Frais Forfaitaires'!$D18,Listes!$A$49:$E$55,3,FALSE))+(VLOOKUP('Instruction Frais Forfaitaires'!$D18,Listes!$A$49:$E$55,4,FALSE)))))))</f>
        <v/>
      </c>
      <c r="L18" s="190" t="str">
        <f>IF($G18="","",IF($C18=Listes!$B$40,Listes!$I$37,IF($C18=Listes!$B$41,(VLOOKUP('Instruction Frais Forfaitaires'!$F18,Listes!$E$37:$F$42,2,FALSE)),IF($C18=Listes!$B$39,IF('Instruction Frais Forfaitaires'!$E18&lt;=Listes!$A$70,'Instruction Frais Forfaitaires'!$E18*Listes!$A$71,IF('Instruction Frais Forfaitaires'!$E18&gt;Listes!$D$70,'Instruction Frais Forfaitaires'!$E18*Listes!$D$71,(('Instruction Frais Forfaitaires'!$E18*Listes!$B$71)+Listes!$C$71)))))))</f>
        <v/>
      </c>
      <c r="M18" s="202" t="str">
        <f>IF('Frais Forfaitaires'!M17="","",'Frais Forfaitaires'!M17)</f>
        <v/>
      </c>
      <c r="N18" s="42" t="str">
        <f t="shared" si="0"/>
        <v/>
      </c>
      <c r="O18" s="203" t="str">
        <f t="shared" si="1"/>
        <v/>
      </c>
      <c r="P18" s="204" t="str">
        <f t="shared" si="4"/>
        <v/>
      </c>
      <c r="Q18" s="205" t="str">
        <f t="shared" si="3"/>
        <v/>
      </c>
      <c r="R18" s="206"/>
      <c r="S18" s="66"/>
    </row>
    <row r="19" spans="1:19" ht="20.100000000000001" customHeight="1" x14ac:dyDescent="0.25">
      <c r="A19" s="191">
        <v>13</v>
      </c>
      <c r="B19" s="200" t="str">
        <f>IF('Frais Forfaitaires'!B18="","",'Frais Forfaitaires'!B18)</f>
        <v/>
      </c>
      <c r="C19" s="200" t="str">
        <f>IF('Frais Forfaitaires'!C18="","",'Frais Forfaitaires'!C18)</f>
        <v/>
      </c>
      <c r="D19" s="200" t="str">
        <f>IF('Frais Forfaitaires'!D18="","",'Frais Forfaitaires'!D18)</f>
        <v/>
      </c>
      <c r="E19" s="200" t="str">
        <f>IF('Frais Forfaitaires'!E18="","",'Frais Forfaitaires'!E18)</f>
        <v/>
      </c>
      <c r="F19" s="200" t="str">
        <f>IF('Frais Forfaitaires'!F18="","",'Frais Forfaitaires'!F18)</f>
        <v/>
      </c>
      <c r="G19" s="200" t="str">
        <f>IF('Frais Forfaitaires'!G18="","",'Frais Forfaitaires'!G18)</f>
        <v/>
      </c>
      <c r="H19" s="200" t="str">
        <f>IF('Frais Forfaitaires'!H18="","",'Frais Forfaitaires'!H18)</f>
        <v/>
      </c>
      <c r="I19" s="200" t="str">
        <f>IF('Frais Forfaitaires'!I18="","",'Frais Forfaitaires'!I18)</f>
        <v/>
      </c>
      <c r="J19" s="189" t="str">
        <f>IF($G19="","",IF($C19=Listes!$B$38,IF('Instruction Frais Forfaitaires'!$E19&lt;=Listes!$B$59,('Instruction Frais Forfaitaires'!$E19*(VLOOKUP('Instruction Frais Forfaitaires'!$D19,Listes!$A$60:$E$66,2,FALSE))),IF('Instruction Frais Forfaitaires'!$E19&gt;Listes!$E$59,('Instruction Frais Forfaitaires'!$E19*(VLOOKUP('Instruction Frais Forfaitaires'!$D19,Listes!$A$60:$E$66,5,FALSE))),('Instruction Frais Forfaitaires'!$E19*(VLOOKUP('Instruction Frais Forfaitaires'!$D19,Listes!$A$60:$E$66,3,FALSE))+(VLOOKUP('Instruction Frais Forfaitaires'!$D19,Listes!$A$60:$E$66,4,FALSE)))))))</f>
        <v/>
      </c>
      <c r="K19" s="189" t="str">
        <f>IF($G19="","",IF($C19=Listes!$B$37,IF('Instruction Frais Forfaitaires'!$E19&lt;=Listes!$B$48,('Instruction Frais Forfaitaires'!$E19*(VLOOKUP('Instruction Frais Forfaitaires'!$D19,Listes!$A$49:$E$55,2,FALSE))),IF('Instruction Frais Forfaitaires'!$E19&gt;Listes!$D$48,('Instruction Frais Forfaitaires'!$E19*(VLOOKUP('Instruction Frais Forfaitaires'!$D19,Listes!$A$49:$E$55,5,FALSE))),('Instruction Frais Forfaitaires'!$E19*(VLOOKUP('Instruction Frais Forfaitaires'!$D19,Listes!$A$49:$E$55,3,FALSE))+(VLOOKUP('Instruction Frais Forfaitaires'!$D19,Listes!$A$49:$E$55,4,FALSE)))))))</f>
        <v/>
      </c>
      <c r="L19" s="190" t="str">
        <f>IF($G19="","",IF($C19=Listes!$B$40,Listes!$I$37,IF($C19=Listes!$B$41,(VLOOKUP('Instruction Frais Forfaitaires'!$F19,Listes!$E$37:$F$42,2,FALSE)),IF($C19=Listes!$B$39,IF('Instruction Frais Forfaitaires'!$E19&lt;=Listes!$A$70,'Instruction Frais Forfaitaires'!$E19*Listes!$A$71,IF('Instruction Frais Forfaitaires'!$E19&gt;Listes!$D$70,'Instruction Frais Forfaitaires'!$E19*Listes!$D$71,(('Instruction Frais Forfaitaires'!$E19*Listes!$B$71)+Listes!$C$71)))))))</f>
        <v/>
      </c>
      <c r="M19" s="202" t="str">
        <f>IF('Frais Forfaitaires'!M18="","",'Frais Forfaitaires'!M18)</f>
        <v/>
      </c>
      <c r="N19" s="42" t="str">
        <f t="shared" si="0"/>
        <v/>
      </c>
      <c r="O19" s="203" t="str">
        <f t="shared" si="1"/>
        <v/>
      </c>
      <c r="P19" s="204" t="str">
        <f t="shared" si="4"/>
        <v/>
      </c>
      <c r="Q19" s="205" t="str">
        <f t="shared" si="3"/>
        <v/>
      </c>
      <c r="R19" s="206"/>
      <c r="S19" s="66"/>
    </row>
    <row r="20" spans="1:19" ht="20.100000000000001" customHeight="1" x14ac:dyDescent="0.25">
      <c r="A20" s="191">
        <v>14</v>
      </c>
      <c r="B20" s="200" t="str">
        <f>IF('Frais Forfaitaires'!B19="","",'Frais Forfaitaires'!B19)</f>
        <v/>
      </c>
      <c r="C20" s="200" t="str">
        <f>IF('Frais Forfaitaires'!C19="","",'Frais Forfaitaires'!C19)</f>
        <v/>
      </c>
      <c r="D20" s="200" t="str">
        <f>IF('Frais Forfaitaires'!D19="","",'Frais Forfaitaires'!D19)</f>
        <v/>
      </c>
      <c r="E20" s="200" t="str">
        <f>IF('Frais Forfaitaires'!E19="","",'Frais Forfaitaires'!E19)</f>
        <v/>
      </c>
      <c r="F20" s="200" t="str">
        <f>IF('Frais Forfaitaires'!F19="","",'Frais Forfaitaires'!F19)</f>
        <v/>
      </c>
      <c r="G20" s="200" t="str">
        <f>IF('Frais Forfaitaires'!G19="","",'Frais Forfaitaires'!G19)</f>
        <v/>
      </c>
      <c r="H20" s="200" t="str">
        <f>IF('Frais Forfaitaires'!H19="","",'Frais Forfaitaires'!H19)</f>
        <v/>
      </c>
      <c r="I20" s="200" t="str">
        <f>IF('Frais Forfaitaires'!I19="","",'Frais Forfaitaires'!I19)</f>
        <v/>
      </c>
      <c r="J20" s="189" t="str">
        <f>IF($G20="","",IF($C20=Listes!$B$38,IF('Instruction Frais Forfaitaires'!$E20&lt;=Listes!$B$59,('Instruction Frais Forfaitaires'!$E20*(VLOOKUP('Instruction Frais Forfaitaires'!$D20,Listes!$A$60:$E$66,2,FALSE))),IF('Instruction Frais Forfaitaires'!$E20&gt;Listes!$E$59,('Instruction Frais Forfaitaires'!$E20*(VLOOKUP('Instruction Frais Forfaitaires'!$D20,Listes!$A$60:$E$66,5,FALSE))),('Instruction Frais Forfaitaires'!$E20*(VLOOKUP('Instruction Frais Forfaitaires'!$D20,Listes!$A$60:$E$66,3,FALSE))+(VLOOKUP('Instruction Frais Forfaitaires'!$D20,Listes!$A$60:$E$66,4,FALSE)))))))</f>
        <v/>
      </c>
      <c r="K20" s="189" t="str">
        <f>IF($G20="","",IF($C20=Listes!$B$37,IF('Instruction Frais Forfaitaires'!$E20&lt;=Listes!$B$48,('Instruction Frais Forfaitaires'!$E20*(VLOOKUP('Instruction Frais Forfaitaires'!$D20,Listes!$A$49:$E$55,2,FALSE))),IF('Instruction Frais Forfaitaires'!$E20&gt;Listes!$D$48,('Instruction Frais Forfaitaires'!$E20*(VLOOKUP('Instruction Frais Forfaitaires'!$D20,Listes!$A$49:$E$55,5,FALSE))),('Instruction Frais Forfaitaires'!$E20*(VLOOKUP('Instruction Frais Forfaitaires'!$D20,Listes!$A$49:$E$55,3,FALSE))+(VLOOKUP('Instruction Frais Forfaitaires'!$D20,Listes!$A$49:$E$55,4,FALSE)))))))</f>
        <v/>
      </c>
      <c r="L20" s="190" t="str">
        <f>IF($G20="","",IF($C20=Listes!$B$40,Listes!$I$37,IF($C20=Listes!$B$41,(VLOOKUP('Instruction Frais Forfaitaires'!$F20,Listes!$E$37:$F$42,2,FALSE)),IF($C20=Listes!$B$39,IF('Instruction Frais Forfaitaires'!$E20&lt;=Listes!$A$70,'Instruction Frais Forfaitaires'!$E20*Listes!$A$71,IF('Instruction Frais Forfaitaires'!$E20&gt;Listes!$D$70,'Instruction Frais Forfaitaires'!$E20*Listes!$D$71,(('Instruction Frais Forfaitaires'!$E20*Listes!$B$71)+Listes!$C$71)))))))</f>
        <v/>
      </c>
      <c r="M20" s="202" t="str">
        <f>IF('Frais Forfaitaires'!M19="","",'Frais Forfaitaires'!M19)</f>
        <v/>
      </c>
      <c r="N20" s="42" t="str">
        <f t="shared" si="0"/>
        <v/>
      </c>
      <c r="O20" s="203" t="str">
        <f t="shared" si="1"/>
        <v/>
      </c>
      <c r="P20" s="204" t="str">
        <f t="shared" si="4"/>
        <v/>
      </c>
      <c r="Q20" s="205" t="str">
        <f t="shared" si="3"/>
        <v/>
      </c>
      <c r="R20" s="206"/>
      <c r="S20" s="66"/>
    </row>
    <row r="21" spans="1:19" ht="20.100000000000001" customHeight="1" x14ac:dyDescent="0.25">
      <c r="A21" s="191">
        <v>15</v>
      </c>
      <c r="B21" s="200" t="str">
        <f>IF('Frais Forfaitaires'!B20="","",'Frais Forfaitaires'!B20)</f>
        <v/>
      </c>
      <c r="C21" s="200" t="str">
        <f>IF('Frais Forfaitaires'!C20="","",'Frais Forfaitaires'!C20)</f>
        <v/>
      </c>
      <c r="D21" s="200" t="str">
        <f>IF('Frais Forfaitaires'!D20="","",'Frais Forfaitaires'!D20)</f>
        <v/>
      </c>
      <c r="E21" s="200" t="str">
        <f>IF('Frais Forfaitaires'!E20="","",'Frais Forfaitaires'!E20)</f>
        <v/>
      </c>
      <c r="F21" s="200" t="str">
        <f>IF('Frais Forfaitaires'!F20="","",'Frais Forfaitaires'!F20)</f>
        <v/>
      </c>
      <c r="G21" s="200" t="str">
        <f>IF('Frais Forfaitaires'!G20="","",'Frais Forfaitaires'!G20)</f>
        <v/>
      </c>
      <c r="H21" s="200" t="str">
        <f>IF('Frais Forfaitaires'!H20="","",'Frais Forfaitaires'!H20)</f>
        <v/>
      </c>
      <c r="I21" s="200" t="str">
        <f>IF('Frais Forfaitaires'!I20="","",'Frais Forfaitaires'!I20)</f>
        <v/>
      </c>
      <c r="J21" s="189" t="str">
        <f>IF($G21="","",IF($C21=Listes!$B$38,IF('Instruction Frais Forfaitaires'!$E21&lt;=Listes!$B$59,('Instruction Frais Forfaitaires'!$E21*(VLOOKUP('Instruction Frais Forfaitaires'!$D21,Listes!$A$60:$E$66,2,FALSE))),IF('Instruction Frais Forfaitaires'!$E21&gt;Listes!$E$59,('Instruction Frais Forfaitaires'!$E21*(VLOOKUP('Instruction Frais Forfaitaires'!$D21,Listes!$A$60:$E$66,5,FALSE))),('Instruction Frais Forfaitaires'!$E21*(VLOOKUP('Instruction Frais Forfaitaires'!$D21,Listes!$A$60:$E$66,3,FALSE))+(VLOOKUP('Instruction Frais Forfaitaires'!$D21,Listes!$A$60:$E$66,4,FALSE)))))))</f>
        <v/>
      </c>
      <c r="K21" s="189" t="str">
        <f>IF($G21="","",IF($C21=Listes!$B$37,IF('Instruction Frais Forfaitaires'!$E21&lt;=Listes!$B$48,('Instruction Frais Forfaitaires'!$E21*(VLOOKUP('Instruction Frais Forfaitaires'!$D21,Listes!$A$49:$E$55,2,FALSE))),IF('Instruction Frais Forfaitaires'!$E21&gt;Listes!$D$48,('Instruction Frais Forfaitaires'!$E21*(VLOOKUP('Instruction Frais Forfaitaires'!$D21,Listes!$A$49:$E$55,5,FALSE))),('Instruction Frais Forfaitaires'!$E21*(VLOOKUP('Instruction Frais Forfaitaires'!$D21,Listes!$A$49:$E$55,3,FALSE))+(VLOOKUP('Instruction Frais Forfaitaires'!$D21,Listes!$A$49:$E$55,4,FALSE)))))))</f>
        <v/>
      </c>
      <c r="L21" s="190" t="str">
        <f>IF($G21="","",IF($C21=Listes!$B$40,Listes!$I$37,IF($C21=Listes!$B$41,(VLOOKUP('Instruction Frais Forfaitaires'!$F21,Listes!$E$37:$F$42,2,FALSE)),IF($C21=Listes!$B$39,IF('Instruction Frais Forfaitaires'!$E21&lt;=Listes!$A$70,'Instruction Frais Forfaitaires'!$E21*Listes!$A$71,IF('Instruction Frais Forfaitaires'!$E21&gt;Listes!$D$70,'Instruction Frais Forfaitaires'!$E21*Listes!$D$71,(('Instruction Frais Forfaitaires'!$E21*Listes!$B$71)+Listes!$C$71)))))))</f>
        <v/>
      </c>
      <c r="M21" s="202" t="str">
        <f>IF('Frais Forfaitaires'!M20="","",'Frais Forfaitaires'!M20)</f>
        <v/>
      </c>
      <c r="N21" s="42" t="str">
        <f t="shared" si="0"/>
        <v/>
      </c>
      <c r="O21" s="203" t="str">
        <f t="shared" si="1"/>
        <v/>
      </c>
      <c r="P21" s="204" t="str">
        <f t="shared" si="4"/>
        <v/>
      </c>
      <c r="Q21" s="205" t="str">
        <f t="shared" si="3"/>
        <v/>
      </c>
      <c r="R21" s="206"/>
      <c r="S21" s="66"/>
    </row>
    <row r="22" spans="1:19" ht="20.100000000000001" customHeight="1" x14ac:dyDescent="0.25">
      <c r="A22" s="191">
        <v>16</v>
      </c>
      <c r="B22" s="200" t="str">
        <f>IF('Frais Forfaitaires'!B21="","",'Frais Forfaitaires'!B21)</f>
        <v/>
      </c>
      <c r="C22" s="200" t="str">
        <f>IF('Frais Forfaitaires'!C21="","",'Frais Forfaitaires'!C21)</f>
        <v/>
      </c>
      <c r="D22" s="200" t="str">
        <f>IF('Frais Forfaitaires'!D21="","",'Frais Forfaitaires'!D21)</f>
        <v/>
      </c>
      <c r="E22" s="200" t="str">
        <f>IF('Frais Forfaitaires'!E21="","",'Frais Forfaitaires'!E21)</f>
        <v/>
      </c>
      <c r="F22" s="200" t="str">
        <f>IF('Frais Forfaitaires'!F21="","",'Frais Forfaitaires'!F21)</f>
        <v/>
      </c>
      <c r="G22" s="200" t="str">
        <f>IF('Frais Forfaitaires'!G21="","",'Frais Forfaitaires'!G21)</f>
        <v/>
      </c>
      <c r="H22" s="200" t="str">
        <f>IF('Frais Forfaitaires'!H21="","",'Frais Forfaitaires'!H21)</f>
        <v/>
      </c>
      <c r="I22" s="200" t="str">
        <f>IF('Frais Forfaitaires'!I21="","",'Frais Forfaitaires'!I21)</f>
        <v/>
      </c>
      <c r="J22" s="189" t="str">
        <f>IF($G22="","",IF($C22=Listes!$B$38,IF('Instruction Frais Forfaitaires'!$E22&lt;=Listes!$B$59,('Instruction Frais Forfaitaires'!$E22*(VLOOKUP('Instruction Frais Forfaitaires'!$D22,Listes!$A$60:$E$66,2,FALSE))),IF('Instruction Frais Forfaitaires'!$E22&gt;Listes!$E$59,('Instruction Frais Forfaitaires'!$E22*(VLOOKUP('Instruction Frais Forfaitaires'!$D22,Listes!$A$60:$E$66,5,FALSE))),('Instruction Frais Forfaitaires'!$E22*(VLOOKUP('Instruction Frais Forfaitaires'!$D22,Listes!$A$60:$E$66,3,FALSE))+(VLOOKUP('Instruction Frais Forfaitaires'!$D22,Listes!$A$60:$E$66,4,FALSE)))))))</f>
        <v/>
      </c>
      <c r="K22" s="189" t="str">
        <f>IF($G22="","",IF($C22=Listes!$B$37,IF('Instruction Frais Forfaitaires'!$E22&lt;=Listes!$B$48,('Instruction Frais Forfaitaires'!$E22*(VLOOKUP('Instruction Frais Forfaitaires'!$D22,Listes!$A$49:$E$55,2,FALSE))),IF('Instruction Frais Forfaitaires'!$E22&gt;Listes!$D$48,('Instruction Frais Forfaitaires'!$E22*(VLOOKUP('Instruction Frais Forfaitaires'!$D22,Listes!$A$49:$E$55,5,FALSE))),('Instruction Frais Forfaitaires'!$E22*(VLOOKUP('Instruction Frais Forfaitaires'!$D22,Listes!$A$49:$E$55,3,FALSE))+(VLOOKUP('Instruction Frais Forfaitaires'!$D22,Listes!$A$49:$E$55,4,FALSE)))))))</f>
        <v/>
      </c>
      <c r="L22" s="190" t="str">
        <f>IF($G22="","",IF($C22=Listes!$B$40,Listes!$I$37,IF($C22=Listes!$B$41,(VLOOKUP('Instruction Frais Forfaitaires'!$F22,Listes!$E$37:$F$42,2,FALSE)),IF($C22=Listes!$B$39,IF('Instruction Frais Forfaitaires'!$E22&lt;=Listes!$A$70,'Instruction Frais Forfaitaires'!$E22*Listes!$A$71,IF('Instruction Frais Forfaitaires'!$E22&gt;Listes!$D$70,'Instruction Frais Forfaitaires'!$E22*Listes!$D$71,(('Instruction Frais Forfaitaires'!$E22*Listes!$B$71)+Listes!$C$71)))))))</f>
        <v/>
      </c>
      <c r="M22" s="202" t="str">
        <f>IF('Frais Forfaitaires'!M21="","",'Frais Forfaitaires'!M21)</f>
        <v/>
      </c>
      <c r="N22" s="42" t="str">
        <f t="shared" si="0"/>
        <v/>
      </c>
      <c r="O22" s="203" t="str">
        <f t="shared" si="1"/>
        <v/>
      </c>
      <c r="P22" s="204" t="str">
        <f t="shared" si="4"/>
        <v/>
      </c>
      <c r="Q22" s="205" t="str">
        <f t="shared" si="3"/>
        <v/>
      </c>
      <c r="R22" s="206"/>
      <c r="S22" s="66"/>
    </row>
    <row r="23" spans="1:19" ht="20.100000000000001" customHeight="1" x14ac:dyDescent="0.25">
      <c r="A23" s="191">
        <v>17</v>
      </c>
      <c r="B23" s="200" t="str">
        <f>IF('Frais Forfaitaires'!B22="","",'Frais Forfaitaires'!B22)</f>
        <v/>
      </c>
      <c r="C23" s="200" t="str">
        <f>IF('Frais Forfaitaires'!C22="","",'Frais Forfaitaires'!C22)</f>
        <v/>
      </c>
      <c r="D23" s="200" t="str">
        <f>IF('Frais Forfaitaires'!D22="","",'Frais Forfaitaires'!D22)</f>
        <v/>
      </c>
      <c r="E23" s="200" t="str">
        <f>IF('Frais Forfaitaires'!E22="","",'Frais Forfaitaires'!E22)</f>
        <v/>
      </c>
      <c r="F23" s="200" t="str">
        <f>IF('Frais Forfaitaires'!F22="","",'Frais Forfaitaires'!F22)</f>
        <v/>
      </c>
      <c r="G23" s="200" t="str">
        <f>IF('Frais Forfaitaires'!G22="","",'Frais Forfaitaires'!G22)</f>
        <v/>
      </c>
      <c r="H23" s="200" t="str">
        <f>IF('Frais Forfaitaires'!H22="","",'Frais Forfaitaires'!H22)</f>
        <v/>
      </c>
      <c r="I23" s="200" t="str">
        <f>IF('Frais Forfaitaires'!I22="","",'Frais Forfaitaires'!I22)</f>
        <v/>
      </c>
      <c r="J23" s="189" t="str">
        <f>IF($G23="","",IF($C23=Listes!$B$38,IF('Instruction Frais Forfaitaires'!$E23&lt;=Listes!$B$59,('Instruction Frais Forfaitaires'!$E23*(VLOOKUP('Instruction Frais Forfaitaires'!$D23,Listes!$A$60:$E$66,2,FALSE))),IF('Instruction Frais Forfaitaires'!$E23&gt;Listes!$E$59,('Instruction Frais Forfaitaires'!$E23*(VLOOKUP('Instruction Frais Forfaitaires'!$D23,Listes!$A$60:$E$66,5,FALSE))),('Instruction Frais Forfaitaires'!$E23*(VLOOKUP('Instruction Frais Forfaitaires'!$D23,Listes!$A$60:$E$66,3,FALSE))+(VLOOKUP('Instruction Frais Forfaitaires'!$D23,Listes!$A$60:$E$66,4,FALSE)))))))</f>
        <v/>
      </c>
      <c r="K23" s="189" t="str">
        <f>IF($G23="","",IF($C23=Listes!$B$37,IF('Instruction Frais Forfaitaires'!$E23&lt;=Listes!$B$48,('Instruction Frais Forfaitaires'!$E23*(VLOOKUP('Instruction Frais Forfaitaires'!$D23,Listes!$A$49:$E$55,2,FALSE))),IF('Instruction Frais Forfaitaires'!$E23&gt;Listes!$D$48,('Instruction Frais Forfaitaires'!$E23*(VLOOKUP('Instruction Frais Forfaitaires'!$D23,Listes!$A$49:$E$55,5,FALSE))),('Instruction Frais Forfaitaires'!$E23*(VLOOKUP('Instruction Frais Forfaitaires'!$D23,Listes!$A$49:$E$55,3,FALSE))+(VLOOKUP('Instruction Frais Forfaitaires'!$D23,Listes!$A$49:$E$55,4,FALSE)))))))</f>
        <v/>
      </c>
      <c r="L23" s="190" t="str">
        <f>IF($G23="","",IF($C23=Listes!$B$40,Listes!$I$37,IF($C23=Listes!$B$41,(VLOOKUP('Instruction Frais Forfaitaires'!$F23,Listes!$E$37:$F$42,2,FALSE)),IF($C23=Listes!$B$39,IF('Instruction Frais Forfaitaires'!$E23&lt;=Listes!$A$70,'Instruction Frais Forfaitaires'!$E23*Listes!$A$71,IF('Instruction Frais Forfaitaires'!$E23&gt;Listes!$D$70,'Instruction Frais Forfaitaires'!$E23*Listes!$D$71,(('Instruction Frais Forfaitaires'!$E23*Listes!$B$71)+Listes!$C$71)))))))</f>
        <v/>
      </c>
      <c r="M23" s="202" t="str">
        <f>IF('Frais Forfaitaires'!M22="","",'Frais Forfaitaires'!M22)</f>
        <v/>
      </c>
      <c r="N23" s="42" t="str">
        <f t="shared" si="0"/>
        <v/>
      </c>
      <c r="O23" s="203" t="str">
        <f t="shared" si="1"/>
        <v/>
      </c>
      <c r="P23" s="204" t="str">
        <f t="shared" si="4"/>
        <v/>
      </c>
      <c r="Q23" s="205" t="str">
        <f t="shared" si="3"/>
        <v/>
      </c>
      <c r="R23" s="206"/>
      <c r="S23" s="66"/>
    </row>
    <row r="24" spans="1:19" ht="20.100000000000001" customHeight="1" x14ac:dyDescent="0.25">
      <c r="A24" s="191">
        <v>18</v>
      </c>
      <c r="B24" s="200" t="str">
        <f>IF('Frais Forfaitaires'!B23="","",'Frais Forfaitaires'!B23)</f>
        <v/>
      </c>
      <c r="C24" s="200" t="str">
        <f>IF('Frais Forfaitaires'!C23="","",'Frais Forfaitaires'!C23)</f>
        <v/>
      </c>
      <c r="D24" s="200" t="str">
        <f>IF('Frais Forfaitaires'!D23="","",'Frais Forfaitaires'!D23)</f>
        <v/>
      </c>
      <c r="E24" s="200" t="str">
        <f>IF('Frais Forfaitaires'!E23="","",'Frais Forfaitaires'!E23)</f>
        <v/>
      </c>
      <c r="F24" s="200" t="str">
        <f>IF('Frais Forfaitaires'!F23="","",'Frais Forfaitaires'!F23)</f>
        <v/>
      </c>
      <c r="G24" s="200" t="str">
        <f>IF('Frais Forfaitaires'!G23="","",'Frais Forfaitaires'!G23)</f>
        <v/>
      </c>
      <c r="H24" s="200" t="str">
        <f>IF('Frais Forfaitaires'!H23="","",'Frais Forfaitaires'!H23)</f>
        <v/>
      </c>
      <c r="I24" s="200" t="str">
        <f>IF('Frais Forfaitaires'!I23="","",'Frais Forfaitaires'!I23)</f>
        <v/>
      </c>
      <c r="J24" s="189" t="str">
        <f>IF($G24="","",IF($C24=Listes!$B$38,IF('Instruction Frais Forfaitaires'!$E24&lt;=Listes!$B$59,('Instruction Frais Forfaitaires'!$E24*(VLOOKUP('Instruction Frais Forfaitaires'!$D24,Listes!$A$60:$E$66,2,FALSE))),IF('Instruction Frais Forfaitaires'!$E24&gt;Listes!$E$59,('Instruction Frais Forfaitaires'!$E24*(VLOOKUP('Instruction Frais Forfaitaires'!$D24,Listes!$A$60:$E$66,5,FALSE))),('Instruction Frais Forfaitaires'!$E24*(VLOOKUP('Instruction Frais Forfaitaires'!$D24,Listes!$A$60:$E$66,3,FALSE))+(VLOOKUP('Instruction Frais Forfaitaires'!$D24,Listes!$A$60:$E$66,4,FALSE)))))))</f>
        <v/>
      </c>
      <c r="K24" s="189" t="str">
        <f>IF($G24="","",IF($C24=Listes!$B$37,IF('Instruction Frais Forfaitaires'!$E24&lt;=Listes!$B$48,('Instruction Frais Forfaitaires'!$E24*(VLOOKUP('Instruction Frais Forfaitaires'!$D24,Listes!$A$49:$E$55,2,FALSE))),IF('Instruction Frais Forfaitaires'!$E24&gt;Listes!$D$48,('Instruction Frais Forfaitaires'!$E24*(VLOOKUP('Instruction Frais Forfaitaires'!$D24,Listes!$A$49:$E$55,5,FALSE))),('Instruction Frais Forfaitaires'!$E24*(VLOOKUP('Instruction Frais Forfaitaires'!$D24,Listes!$A$49:$E$55,3,FALSE))+(VLOOKUP('Instruction Frais Forfaitaires'!$D24,Listes!$A$49:$E$55,4,FALSE)))))))</f>
        <v/>
      </c>
      <c r="L24" s="190" t="str">
        <f>IF($G24="","",IF($C24=Listes!$B$40,Listes!$I$37,IF($C24=Listes!$B$41,(VLOOKUP('Instruction Frais Forfaitaires'!$F24,Listes!$E$37:$F$42,2,FALSE)),IF($C24=Listes!$B$39,IF('Instruction Frais Forfaitaires'!$E24&lt;=Listes!$A$70,'Instruction Frais Forfaitaires'!$E24*Listes!$A$71,IF('Instruction Frais Forfaitaires'!$E24&gt;Listes!$D$70,'Instruction Frais Forfaitaires'!$E24*Listes!$D$71,(('Instruction Frais Forfaitaires'!$E24*Listes!$B$71)+Listes!$C$71)))))))</f>
        <v/>
      </c>
      <c r="M24" s="202" t="str">
        <f>IF('Frais Forfaitaires'!M23="","",'Frais Forfaitaires'!M23)</f>
        <v/>
      </c>
      <c r="N24" s="42" t="str">
        <f t="shared" si="0"/>
        <v/>
      </c>
      <c r="O24" s="203" t="str">
        <f t="shared" si="1"/>
        <v/>
      </c>
      <c r="P24" s="204" t="str">
        <f t="shared" si="4"/>
        <v/>
      </c>
      <c r="Q24" s="205" t="str">
        <f t="shared" si="3"/>
        <v/>
      </c>
      <c r="R24" s="206"/>
      <c r="S24" s="66"/>
    </row>
    <row r="25" spans="1:19" ht="20.100000000000001" customHeight="1" x14ac:dyDescent="0.25">
      <c r="A25" s="191">
        <v>19</v>
      </c>
      <c r="B25" s="200" t="str">
        <f>IF('Frais Forfaitaires'!B24="","",'Frais Forfaitaires'!B24)</f>
        <v/>
      </c>
      <c r="C25" s="200" t="str">
        <f>IF('Frais Forfaitaires'!C24="","",'Frais Forfaitaires'!C24)</f>
        <v/>
      </c>
      <c r="D25" s="200" t="str">
        <f>IF('Frais Forfaitaires'!D24="","",'Frais Forfaitaires'!D24)</f>
        <v/>
      </c>
      <c r="E25" s="200" t="str">
        <f>IF('Frais Forfaitaires'!E24="","",'Frais Forfaitaires'!E24)</f>
        <v/>
      </c>
      <c r="F25" s="200" t="str">
        <f>IF('Frais Forfaitaires'!F24="","",'Frais Forfaitaires'!F24)</f>
        <v/>
      </c>
      <c r="G25" s="200" t="str">
        <f>IF('Frais Forfaitaires'!G24="","",'Frais Forfaitaires'!G24)</f>
        <v/>
      </c>
      <c r="H25" s="200" t="str">
        <f>IF('Frais Forfaitaires'!H24="","",'Frais Forfaitaires'!H24)</f>
        <v/>
      </c>
      <c r="I25" s="200" t="str">
        <f>IF('Frais Forfaitaires'!I24="","",'Frais Forfaitaires'!I24)</f>
        <v/>
      </c>
      <c r="J25" s="189" t="str">
        <f>IF($G25="","",IF($C25=Listes!$B$38,IF('Instruction Frais Forfaitaires'!$E25&lt;=Listes!$B$59,('Instruction Frais Forfaitaires'!$E25*(VLOOKUP('Instruction Frais Forfaitaires'!$D25,Listes!$A$60:$E$66,2,FALSE))),IF('Instruction Frais Forfaitaires'!$E25&gt;Listes!$E$59,('Instruction Frais Forfaitaires'!$E25*(VLOOKUP('Instruction Frais Forfaitaires'!$D25,Listes!$A$60:$E$66,5,FALSE))),('Instruction Frais Forfaitaires'!$E25*(VLOOKUP('Instruction Frais Forfaitaires'!$D25,Listes!$A$60:$E$66,3,FALSE))+(VLOOKUP('Instruction Frais Forfaitaires'!$D25,Listes!$A$60:$E$66,4,FALSE)))))))</f>
        <v/>
      </c>
      <c r="K25" s="189" t="str">
        <f>IF($G25="","",IF($C25=Listes!$B$37,IF('Instruction Frais Forfaitaires'!$E25&lt;=Listes!$B$48,('Instruction Frais Forfaitaires'!$E25*(VLOOKUP('Instruction Frais Forfaitaires'!$D25,Listes!$A$49:$E$55,2,FALSE))),IF('Instruction Frais Forfaitaires'!$E25&gt;Listes!$D$48,('Instruction Frais Forfaitaires'!$E25*(VLOOKUP('Instruction Frais Forfaitaires'!$D25,Listes!$A$49:$E$55,5,FALSE))),('Instruction Frais Forfaitaires'!$E25*(VLOOKUP('Instruction Frais Forfaitaires'!$D25,Listes!$A$49:$E$55,3,FALSE))+(VLOOKUP('Instruction Frais Forfaitaires'!$D25,Listes!$A$49:$E$55,4,FALSE)))))))</f>
        <v/>
      </c>
      <c r="L25" s="190" t="str">
        <f>IF($G25="","",IF($C25=Listes!$B$40,Listes!$I$37,IF($C25=Listes!$B$41,(VLOOKUP('Instruction Frais Forfaitaires'!$F25,Listes!$E$37:$F$42,2,FALSE)),IF($C25=Listes!$B$39,IF('Instruction Frais Forfaitaires'!$E25&lt;=Listes!$A$70,'Instruction Frais Forfaitaires'!$E25*Listes!$A$71,IF('Instruction Frais Forfaitaires'!$E25&gt;Listes!$D$70,'Instruction Frais Forfaitaires'!$E25*Listes!$D$71,(('Instruction Frais Forfaitaires'!$E25*Listes!$B$71)+Listes!$C$71)))))))</f>
        <v/>
      </c>
      <c r="M25" s="202" t="str">
        <f>IF('Frais Forfaitaires'!M24="","",'Frais Forfaitaires'!M24)</f>
        <v/>
      </c>
      <c r="N25" s="42" t="str">
        <f t="shared" si="0"/>
        <v/>
      </c>
      <c r="O25" s="203" t="str">
        <f t="shared" si="1"/>
        <v/>
      </c>
      <c r="P25" s="204" t="str">
        <f t="shared" si="4"/>
        <v/>
      </c>
      <c r="Q25" s="205" t="str">
        <f t="shared" si="3"/>
        <v/>
      </c>
      <c r="R25" s="206"/>
      <c r="S25" s="66"/>
    </row>
    <row r="26" spans="1:19" ht="20.100000000000001" customHeight="1" x14ac:dyDescent="0.25">
      <c r="A26" s="191">
        <v>20</v>
      </c>
      <c r="B26" s="200" t="str">
        <f>IF('Frais Forfaitaires'!B25="","",'Frais Forfaitaires'!B25)</f>
        <v/>
      </c>
      <c r="C26" s="200" t="str">
        <f>IF('Frais Forfaitaires'!C25="","",'Frais Forfaitaires'!C25)</f>
        <v/>
      </c>
      <c r="D26" s="200" t="str">
        <f>IF('Frais Forfaitaires'!D25="","",'Frais Forfaitaires'!D25)</f>
        <v/>
      </c>
      <c r="E26" s="200" t="str">
        <f>IF('Frais Forfaitaires'!E25="","",'Frais Forfaitaires'!E25)</f>
        <v/>
      </c>
      <c r="F26" s="200" t="str">
        <f>IF('Frais Forfaitaires'!F25="","",'Frais Forfaitaires'!F25)</f>
        <v/>
      </c>
      <c r="G26" s="200" t="str">
        <f>IF('Frais Forfaitaires'!G25="","",'Frais Forfaitaires'!G25)</f>
        <v/>
      </c>
      <c r="H26" s="200" t="str">
        <f>IF('Frais Forfaitaires'!H25="","",'Frais Forfaitaires'!H25)</f>
        <v/>
      </c>
      <c r="I26" s="200" t="str">
        <f>IF('Frais Forfaitaires'!I25="","",'Frais Forfaitaires'!I25)</f>
        <v/>
      </c>
      <c r="J26" s="189" t="str">
        <f>IF($G26="","",IF($C26=Listes!$B$38,IF('Instruction Frais Forfaitaires'!$E26&lt;=Listes!$B$59,('Instruction Frais Forfaitaires'!$E26*(VLOOKUP('Instruction Frais Forfaitaires'!$D26,Listes!$A$60:$E$66,2,FALSE))),IF('Instruction Frais Forfaitaires'!$E26&gt;Listes!$E$59,('Instruction Frais Forfaitaires'!$E26*(VLOOKUP('Instruction Frais Forfaitaires'!$D26,Listes!$A$60:$E$66,5,FALSE))),('Instruction Frais Forfaitaires'!$E26*(VLOOKUP('Instruction Frais Forfaitaires'!$D26,Listes!$A$60:$E$66,3,FALSE))+(VLOOKUP('Instruction Frais Forfaitaires'!$D26,Listes!$A$60:$E$66,4,FALSE)))))))</f>
        <v/>
      </c>
      <c r="K26" s="189" t="str">
        <f>IF($G26="","",IF($C26=Listes!$B$37,IF('Instruction Frais Forfaitaires'!$E26&lt;=Listes!$B$48,('Instruction Frais Forfaitaires'!$E26*(VLOOKUP('Instruction Frais Forfaitaires'!$D26,Listes!$A$49:$E$55,2,FALSE))),IF('Instruction Frais Forfaitaires'!$E26&gt;Listes!$D$48,('Instruction Frais Forfaitaires'!$E26*(VLOOKUP('Instruction Frais Forfaitaires'!$D26,Listes!$A$49:$E$55,5,FALSE))),('Instruction Frais Forfaitaires'!$E26*(VLOOKUP('Instruction Frais Forfaitaires'!$D26,Listes!$A$49:$E$55,3,FALSE))+(VLOOKUP('Instruction Frais Forfaitaires'!$D26,Listes!$A$49:$E$55,4,FALSE)))))))</f>
        <v/>
      </c>
      <c r="L26" s="190" t="str">
        <f>IF($G26="","",IF($C26=Listes!$B$40,Listes!$I$37,IF($C26=Listes!$B$41,(VLOOKUP('Instruction Frais Forfaitaires'!$F26,Listes!$E$37:$F$42,2,FALSE)),IF($C26=Listes!$B$39,IF('Instruction Frais Forfaitaires'!$E26&lt;=Listes!$A$70,'Instruction Frais Forfaitaires'!$E26*Listes!$A$71,IF('Instruction Frais Forfaitaires'!$E26&gt;Listes!$D$70,'Instruction Frais Forfaitaires'!$E26*Listes!$D$71,(('Instruction Frais Forfaitaires'!$E26*Listes!$B$71)+Listes!$C$71)))))))</f>
        <v/>
      </c>
      <c r="M26" s="202" t="str">
        <f>IF('Frais Forfaitaires'!M25="","",'Frais Forfaitaires'!M25)</f>
        <v/>
      </c>
      <c r="N26" s="42" t="str">
        <f t="shared" si="0"/>
        <v/>
      </c>
      <c r="O26" s="203" t="str">
        <f t="shared" si="1"/>
        <v/>
      </c>
      <c r="P26" s="204" t="str">
        <f t="shared" si="4"/>
        <v/>
      </c>
      <c r="Q26" s="205" t="str">
        <f t="shared" si="3"/>
        <v/>
      </c>
      <c r="R26" s="206"/>
      <c r="S26" s="66"/>
    </row>
    <row r="27" spans="1:19" ht="20.100000000000001" customHeight="1" x14ac:dyDescent="0.25">
      <c r="A27" s="191">
        <v>21</v>
      </c>
      <c r="B27" s="200" t="str">
        <f>IF('Frais Forfaitaires'!B26="","",'Frais Forfaitaires'!B26)</f>
        <v/>
      </c>
      <c r="C27" s="200" t="str">
        <f>IF('Frais Forfaitaires'!C26="","",'Frais Forfaitaires'!C26)</f>
        <v/>
      </c>
      <c r="D27" s="200" t="str">
        <f>IF('Frais Forfaitaires'!D26="","",'Frais Forfaitaires'!D26)</f>
        <v/>
      </c>
      <c r="E27" s="200" t="str">
        <f>IF('Frais Forfaitaires'!E26="","",'Frais Forfaitaires'!E26)</f>
        <v/>
      </c>
      <c r="F27" s="200" t="str">
        <f>IF('Frais Forfaitaires'!F26="","",'Frais Forfaitaires'!F26)</f>
        <v/>
      </c>
      <c r="G27" s="200" t="str">
        <f>IF('Frais Forfaitaires'!G26="","",'Frais Forfaitaires'!G26)</f>
        <v/>
      </c>
      <c r="H27" s="200" t="str">
        <f>IF('Frais Forfaitaires'!H26="","",'Frais Forfaitaires'!H26)</f>
        <v/>
      </c>
      <c r="I27" s="200" t="str">
        <f>IF('Frais Forfaitaires'!I26="","",'Frais Forfaitaires'!I26)</f>
        <v/>
      </c>
      <c r="J27" s="189" t="str">
        <f>IF($G27="","",IF($C27=Listes!$B$38,IF('Instruction Frais Forfaitaires'!$E27&lt;=Listes!$B$59,('Instruction Frais Forfaitaires'!$E27*(VLOOKUP('Instruction Frais Forfaitaires'!$D27,Listes!$A$60:$E$66,2,FALSE))),IF('Instruction Frais Forfaitaires'!$E27&gt;Listes!$E$59,('Instruction Frais Forfaitaires'!$E27*(VLOOKUP('Instruction Frais Forfaitaires'!$D27,Listes!$A$60:$E$66,5,FALSE))),('Instruction Frais Forfaitaires'!$E27*(VLOOKUP('Instruction Frais Forfaitaires'!$D27,Listes!$A$60:$E$66,3,FALSE))+(VLOOKUP('Instruction Frais Forfaitaires'!$D27,Listes!$A$60:$E$66,4,FALSE)))))))</f>
        <v/>
      </c>
      <c r="K27" s="189" t="str">
        <f>IF($G27="","",IF($C27=Listes!$B$37,IF('Instruction Frais Forfaitaires'!$E27&lt;=Listes!$B$48,('Instruction Frais Forfaitaires'!$E27*(VLOOKUP('Instruction Frais Forfaitaires'!$D27,Listes!$A$49:$E$55,2,FALSE))),IF('Instruction Frais Forfaitaires'!$E27&gt;Listes!$D$48,('Instruction Frais Forfaitaires'!$E27*(VLOOKUP('Instruction Frais Forfaitaires'!$D27,Listes!$A$49:$E$55,5,FALSE))),('Instruction Frais Forfaitaires'!$E27*(VLOOKUP('Instruction Frais Forfaitaires'!$D27,Listes!$A$49:$E$55,3,FALSE))+(VLOOKUP('Instruction Frais Forfaitaires'!$D27,Listes!$A$49:$E$55,4,FALSE)))))))</f>
        <v/>
      </c>
      <c r="L27" s="190" t="str">
        <f>IF($G27="","",IF($C27=Listes!$B$40,Listes!$I$37,IF($C27=Listes!$B$41,(VLOOKUP('Instruction Frais Forfaitaires'!$F27,Listes!$E$37:$F$42,2,FALSE)),IF($C27=Listes!$B$39,IF('Instruction Frais Forfaitaires'!$E27&lt;=Listes!$A$70,'Instruction Frais Forfaitaires'!$E27*Listes!$A$71,IF('Instruction Frais Forfaitaires'!$E27&gt;Listes!$D$70,'Instruction Frais Forfaitaires'!$E27*Listes!$D$71,(('Instruction Frais Forfaitaires'!$E27*Listes!$B$71)+Listes!$C$71)))))))</f>
        <v/>
      </c>
      <c r="M27" s="202" t="str">
        <f>IF('Frais Forfaitaires'!M26="","",'Frais Forfaitaires'!M26)</f>
        <v/>
      </c>
      <c r="N27" s="42" t="str">
        <f t="shared" si="0"/>
        <v/>
      </c>
      <c r="O27" s="203" t="str">
        <f t="shared" si="1"/>
        <v/>
      </c>
      <c r="P27" s="204" t="str">
        <f t="shared" si="4"/>
        <v/>
      </c>
      <c r="Q27" s="205" t="str">
        <f t="shared" si="3"/>
        <v/>
      </c>
      <c r="R27" s="206"/>
      <c r="S27" s="66"/>
    </row>
    <row r="28" spans="1:19" ht="20.100000000000001" customHeight="1" x14ac:dyDescent="0.25">
      <c r="A28" s="191">
        <v>22</v>
      </c>
      <c r="B28" s="200" t="str">
        <f>IF('Frais Forfaitaires'!B27="","",'Frais Forfaitaires'!B27)</f>
        <v/>
      </c>
      <c r="C28" s="200" t="str">
        <f>IF('Frais Forfaitaires'!C27="","",'Frais Forfaitaires'!C27)</f>
        <v/>
      </c>
      <c r="D28" s="200" t="str">
        <f>IF('Frais Forfaitaires'!D27="","",'Frais Forfaitaires'!D27)</f>
        <v/>
      </c>
      <c r="E28" s="200" t="str">
        <f>IF('Frais Forfaitaires'!E27="","",'Frais Forfaitaires'!E27)</f>
        <v/>
      </c>
      <c r="F28" s="200" t="str">
        <f>IF('Frais Forfaitaires'!F27="","",'Frais Forfaitaires'!F27)</f>
        <v/>
      </c>
      <c r="G28" s="200" t="str">
        <f>IF('Frais Forfaitaires'!G27="","",'Frais Forfaitaires'!G27)</f>
        <v/>
      </c>
      <c r="H28" s="200" t="str">
        <f>IF('Frais Forfaitaires'!H27="","",'Frais Forfaitaires'!H27)</f>
        <v/>
      </c>
      <c r="I28" s="200" t="str">
        <f>IF('Frais Forfaitaires'!I27="","",'Frais Forfaitaires'!I27)</f>
        <v/>
      </c>
      <c r="J28" s="189" t="str">
        <f>IF($G28="","",IF($C28=Listes!$B$38,IF('Instruction Frais Forfaitaires'!$E28&lt;=Listes!$B$59,('Instruction Frais Forfaitaires'!$E28*(VLOOKUP('Instruction Frais Forfaitaires'!$D28,Listes!$A$60:$E$66,2,FALSE))),IF('Instruction Frais Forfaitaires'!$E28&gt;Listes!$E$59,('Instruction Frais Forfaitaires'!$E28*(VLOOKUP('Instruction Frais Forfaitaires'!$D28,Listes!$A$60:$E$66,5,FALSE))),('Instruction Frais Forfaitaires'!$E28*(VLOOKUP('Instruction Frais Forfaitaires'!$D28,Listes!$A$60:$E$66,3,FALSE))+(VLOOKUP('Instruction Frais Forfaitaires'!$D28,Listes!$A$60:$E$66,4,FALSE)))))))</f>
        <v/>
      </c>
      <c r="K28" s="189" t="str">
        <f>IF($G28="","",IF($C28=Listes!$B$37,IF('Instruction Frais Forfaitaires'!$E28&lt;=Listes!$B$48,('Instruction Frais Forfaitaires'!$E28*(VLOOKUP('Instruction Frais Forfaitaires'!$D28,Listes!$A$49:$E$55,2,FALSE))),IF('Instruction Frais Forfaitaires'!$E28&gt;Listes!$D$48,('Instruction Frais Forfaitaires'!$E28*(VLOOKUP('Instruction Frais Forfaitaires'!$D28,Listes!$A$49:$E$55,5,FALSE))),('Instruction Frais Forfaitaires'!$E28*(VLOOKUP('Instruction Frais Forfaitaires'!$D28,Listes!$A$49:$E$55,3,FALSE))+(VLOOKUP('Instruction Frais Forfaitaires'!$D28,Listes!$A$49:$E$55,4,FALSE)))))))</f>
        <v/>
      </c>
      <c r="L28" s="190" t="str">
        <f>IF($G28="","",IF($C28=Listes!$B$40,Listes!$I$37,IF($C28=Listes!$B$41,(VLOOKUP('Instruction Frais Forfaitaires'!$F28,Listes!$E$37:$F$42,2,FALSE)),IF($C28=Listes!$B$39,IF('Instruction Frais Forfaitaires'!$E28&lt;=Listes!$A$70,'Instruction Frais Forfaitaires'!$E28*Listes!$A$71,IF('Instruction Frais Forfaitaires'!$E28&gt;Listes!$D$70,'Instruction Frais Forfaitaires'!$E28*Listes!$D$71,(('Instruction Frais Forfaitaires'!$E28*Listes!$B$71)+Listes!$C$71)))))))</f>
        <v/>
      </c>
      <c r="M28" s="202" t="str">
        <f>IF('Frais Forfaitaires'!M27="","",'Frais Forfaitaires'!M27)</f>
        <v/>
      </c>
      <c r="N28" s="42" t="str">
        <f t="shared" si="0"/>
        <v/>
      </c>
      <c r="O28" s="203" t="str">
        <f t="shared" si="1"/>
        <v/>
      </c>
      <c r="P28" s="204" t="str">
        <f t="shared" si="4"/>
        <v/>
      </c>
      <c r="Q28" s="205" t="str">
        <f t="shared" si="3"/>
        <v/>
      </c>
      <c r="R28" s="206"/>
      <c r="S28" s="66"/>
    </row>
    <row r="29" spans="1:19" ht="20.100000000000001" customHeight="1" x14ac:dyDescent="0.25">
      <c r="A29" s="191">
        <v>23</v>
      </c>
      <c r="B29" s="200" t="str">
        <f>IF('Frais Forfaitaires'!B28="","",'Frais Forfaitaires'!B28)</f>
        <v/>
      </c>
      <c r="C29" s="200" t="str">
        <f>IF('Frais Forfaitaires'!C28="","",'Frais Forfaitaires'!C28)</f>
        <v/>
      </c>
      <c r="D29" s="200" t="str">
        <f>IF('Frais Forfaitaires'!D28="","",'Frais Forfaitaires'!D28)</f>
        <v/>
      </c>
      <c r="E29" s="200" t="str">
        <f>IF('Frais Forfaitaires'!E28="","",'Frais Forfaitaires'!E28)</f>
        <v/>
      </c>
      <c r="F29" s="200" t="str">
        <f>IF('Frais Forfaitaires'!F28="","",'Frais Forfaitaires'!F28)</f>
        <v/>
      </c>
      <c r="G29" s="200" t="str">
        <f>IF('Frais Forfaitaires'!G28="","",'Frais Forfaitaires'!G28)</f>
        <v/>
      </c>
      <c r="H29" s="200" t="str">
        <f>IF('Frais Forfaitaires'!H28="","",'Frais Forfaitaires'!H28)</f>
        <v/>
      </c>
      <c r="I29" s="200" t="str">
        <f>IF('Frais Forfaitaires'!I28="","",'Frais Forfaitaires'!I28)</f>
        <v/>
      </c>
      <c r="J29" s="189" t="str">
        <f>IF($G29="","",IF($C29=Listes!$B$38,IF('Instruction Frais Forfaitaires'!$E29&lt;=Listes!$B$59,('Instruction Frais Forfaitaires'!$E29*(VLOOKUP('Instruction Frais Forfaitaires'!$D29,Listes!$A$60:$E$66,2,FALSE))),IF('Instruction Frais Forfaitaires'!$E29&gt;Listes!$E$59,('Instruction Frais Forfaitaires'!$E29*(VLOOKUP('Instruction Frais Forfaitaires'!$D29,Listes!$A$60:$E$66,5,FALSE))),('Instruction Frais Forfaitaires'!$E29*(VLOOKUP('Instruction Frais Forfaitaires'!$D29,Listes!$A$60:$E$66,3,FALSE))+(VLOOKUP('Instruction Frais Forfaitaires'!$D29,Listes!$A$60:$E$66,4,FALSE)))))))</f>
        <v/>
      </c>
      <c r="K29" s="189" t="str">
        <f>IF($G29="","",IF($C29=Listes!$B$37,IF('Instruction Frais Forfaitaires'!$E29&lt;=Listes!$B$48,('Instruction Frais Forfaitaires'!$E29*(VLOOKUP('Instruction Frais Forfaitaires'!$D29,Listes!$A$49:$E$55,2,FALSE))),IF('Instruction Frais Forfaitaires'!$E29&gt;Listes!$D$48,('Instruction Frais Forfaitaires'!$E29*(VLOOKUP('Instruction Frais Forfaitaires'!$D29,Listes!$A$49:$E$55,5,FALSE))),('Instruction Frais Forfaitaires'!$E29*(VLOOKUP('Instruction Frais Forfaitaires'!$D29,Listes!$A$49:$E$55,3,FALSE))+(VLOOKUP('Instruction Frais Forfaitaires'!$D29,Listes!$A$49:$E$55,4,FALSE)))))))</f>
        <v/>
      </c>
      <c r="L29" s="190" t="str">
        <f>IF($G29="","",IF($C29=Listes!$B$40,Listes!$I$37,IF($C29=Listes!$B$41,(VLOOKUP('Instruction Frais Forfaitaires'!$F29,Listes!$E$37:$F$42,2,FALSE)),IF($C29=Listes!$B$39,IF('Instruction Frais Forfaitaires'!$E29&lt;=Listes!$A$70,'Instruction Frais Forfaitaires'!$E29*Listes!$A$71,IF('Instruction Frais Forfaitaires'!$E29&gt;Listes!$D$70,'Instruction Frais Forfaitaires'!$E29*Listes!$D$71,(('Instruction Frais Forfaitaires'!$E29*Listes!$B$71)+Listes!$C$71)))))))</f>
        <v/>
      </c>
      <c r="M29" s="202" t="str">
        <f>IF('Frais Forfaitaires'!M28="","",'Frais Forfaitaires'!M28)</f>
        <v/>
      </c>
      <c r="N29" s="42" t="str">
        <f t="shared" si="0"/>
        <v/>
      </c>
      <c r="O29" s="203" t="str">
        <f t="shared" si="1"/>
        <v/>
      </c>
      <c r="P29" s="204" t="str">
        <f t="shared" si="4"/>
        <v/>
      </c>
      <c r="Q29" s="205" t="str">
        <f t="shared" si="3"/>
        <v/>
      </c>
      <c r="R29" s="206"/>
      <c r="S29" s="66"/>
    </row>
    <row r="30" spans="1:19" ht="20.100000000000001" customHeight="1" x14ac:dyDescent="0.25">
      <c r="A30" s="191">
        <v>24</v>
      </c>
      <c r="B30" s="200" t="str">
        <f>IF('Frais Forfaitaires'!B29="","",'Frais Forfaitaires'!B29)</f>
        <v/>
      </c>
      <c r="C30" s="200" t="str">
        <f>IF('Frais Forfaitaires'!C29="","",'Frais Forfaitaires'!C29)</f>
        <v/>
      </c>
      <c r="D30" s="200" t="str">
        <f>IF('Frais Forfaitaires'!D29="","",'Frais Forfaitaires'!D29)</f>
        <v/>
      </c>
      <c r="E30" s="200" t="str">
        <f>IF('Frais Forfaitaires'!E29="","",'Frais Forfaitaires'!E29)</f>
        <v/>
      </c>
      <c r="F30" s="200" t="str">
        <f>IF('Frais Forfaitaires'!F29="","",'Frais Forfaitaires'!F29)</f>
        <v/>
      </c>
      <c r="G30" s="200" t="str">
        <f>IF('Frais Forfaitaires'!G29="","",'Frais Forfaitaires'!G29)</f>
        <v/>
      </c>
      <c r="H30" s="200" t="str">
        <f>IF('Frais Forfaitaires'!H29="","",'Frais Forfaitaires'!H29)</f>
        <v/>
      </c>
      <c r="I30" s="200" t="str">
        <f>IF('Frais Forfaitaires'!I29="","",'Frais Forfaitaires'!I29)</f>
        <v/>
      </c>
      <c r="J30" s="189" t="str">
        <f>IF($G30="","",IF($C30=Listes!$B$38,IF('Instruction Frais Forfaitaires'!$E30&lt;=Listes!$B$59,('Instruction Frais Forfaitaires'!$E30*(VLOOKUP('Instruction Frais Forfaitaires'!$D30,Listes!$A$60:$E$66,2,FALSE))),IF('Instruction Frais Forfaitaires'!$E30&gt;Listes!$E$59,('Instruction Frais Forfaitaires'!$E30*(VLOOKUP('Instruction Frais Forfaitaires'!$D30,Listes!$A$60:$E$66,5,FALSE))),('Instruction Frais Forfaitaires'!$E30*(VLOOKUP('Instruction Frais Forfaitaires'!$D30,Listes!$A$60:$E$66,3,FALSE))+(VLOOKUP('Instruction Frais Forfaitaires'!$D30,Listes!$A$60:$E$66,4,FALSE)))))))</f>
        <v/>
      </c>
      <c r="K30" s="189" t="str">
        <f>IF($G30="","",IF($C30=Listes!$B$37,IF('Instruction Frais Forfaitaires'!$E30&lt;=Listes!$B$48,('Instruction Frais Forfaitaires'!$E30*(VLOOKUP('Instruction Frais Forfaitaires'!$D30,Listes!$A$49:$E$55,2,FALSE))),IF('Instruction Frais Forfaitaires'!$E30&gt;Listes!$D$48,('Instruction Frais Forfaitaires'!$E30*(VLOOKUP('Instruction Frais Forfaitaires'!$D30,Listes!$A$49:$E$55,5,FALSE))),('Instruction Frais Forfaitaires'!$E30*(VLOOKUP('Instruction Frais Forfaitaires'!$D30,Listes!$A$49:$E$55,3,FALSE))+(VLOOKUP('Instruction Frais Forfaitaires'!$D30,Listes!$A$49:$E$55,4,FALSE)))))))</f>
        <v/>
      </c>
      <c r="L30" s="190" t="str">
        <f>IF($G30="","",IF($C30=Listes!$B$40,Listes!$I$37,IF($C30=Listes!$B$41,(VLOOKUP('Instruction Frais Forfaitaires'!$F30,Listes!$E$37:$F$42,2,FALSE)),IF($C30=Listes!$B$39,IF('Instruction Frais Forfaitaires'!$E30&lt;=Listes!$A$70,'Instruction Frais Forfaitaires'!$E30*Listes!$A$71,IF('Instruction Frais Forfaitaires'!$E30&gt;Listes!$D$70,'Instruction Frais Forfaitaires'!$E30*Listes!$D$71,(('Instruction Frais Forfaitaires'!$E30*Listes!$B$71)+Listes!$C$71)))))))</f>
        <v/>
      </c>
      <c r="M30" s="202" t="str">
        <f>IF('Frais Forfaitaires'!M29="","",'Frais Forfaitaires'!M29)</f>
        <v/>
      </c>
      <c r="N30" s="42" t="str">
        <f t="shared" si="0"/>
        <v/>
      </c>
      <c r="O30" s="203" t="str">
        <f t="shared" si="1"/>
        <v/>
      </c>
      <c r="P30" s="204" t="str">
        <f t="shared" si="4"/>
        <v/>
      </c>
      <c r="Q30" s="205" t="str">
        <f t="shared" si="3"/>
        <v/>
      </c>
      <c r="R30" s="206"/>
      <c r="S30" s="66"/>
    </row>
    <row r="31" spans="1:19" ht="20.100000000000001" customHeight="1" x14ac:dyDescent="0.25">
      <c r="A31" s="191">
        <v>25</v>
      </c>
      <c r="B31" s="200" t="str">
        <f>IF('Frais Forfaitaires'!B30="","",'Frais Forfaitaires'!B30)</f>
        <v/>
      </c>
      <c r="C31" s="200" t="str">
        <f>IF('Frais Forfaitaires'!C30="","",'Frais Forfaitaires'!C30)</f>
        <v/>
      </c>
      <c r="D31" s="200" t="str">
        <f>IF('Frais Forfaitaires'!D30="","",'Frais Forfaitaires'!D30)</f>
        <v/>
      </c>
      <c r="E31" s="200" t="str">
        <f>IF('Frais Forfaitaires'!E30="","",'Frais Forfaitaires'!E30)</f>
        <v/>
      </c>
      <c r="F31" s="200" t="str">
        <f>IF('Frais Forfaitaires'!F30="","",'Frais Forfaitaires'!F30)</f>
        <v/>
      </c>
      <c r="G31" s="200" t="str">
        <f>IF('Frais Forfaitaires'!G30="","",'Frais Forfaitaires'!G30)</f>
        <v/>
      </c>
      <c r="H31" s="200" t="str">
        <f>IF('Frais Forfaitaires'!H30="","",'Frais Forfaitaires'!H30)</f>
        <v/>
      </c>
      <c r="I31" s="200" t="str">
        <f>IF('Frais Forfaitaires'!I30="","",'Frais Forfaitaires'!I30)</f>
        <v/>
      </c>
      <c r="J31" s="189" t="str">
        <f>IF($G31="","",IF($C31=Listes!$B$38,IF('Instruction Frais Forfaitaires'!$E31&lt;=Listes!$B$59,('Instruction Frais Forfaitaires'!$E31*(VLOOKUP('Instruction Frais Forfaitaires'!$D31,Listes!$A$60:$E$66,2,FALSE))),IF('Instruction Frais Forfaitaires'!$E31&gt;Listes!$E$59,('Instruction Frais Forfaitaires'!$E31*(VLOOKUP('Instruction Frais Forfaitaires'!$D31,Listes!$A$60:$E$66,5,FALSE))),('Instruction Frais Forfaitaires'!$E31*(VLOOKUP('Instruction Frais Forfaitaires'!$D31,Listes!$A$60:$E$66,3,FALSE))+(VLOOKUP('Instruction Frais Forfaitaires'!$D31,Listes!$A$60:$E$66,4,FALSE)))))))</f>
        <v/>
      </c>
      <c r="K31" s="189" t="str">
        <f>IF($G31="","",IF($C31=Listes!$B$37,IF('Instruction Frais Forfaitaires'!$E31&lt;=Listes!$B$48,('Instruction Frais Forfaitaires'!$E31*(VLOOKUP('Instruction Frais Forfaitaires'!$D31,Listes!$A$49:$E$55,2,FALSE))),IF('Instruction Frais Forfaitaires'!$E31&gt;Listes!$D$48,('Instruction Frais Forfaitaires'!$E31*(VLOOKUP('Instruction Frais Forfaitaires'!$D31,Listes!$A$49:$E$55,5,FALSE))),('Instruction Frais Forfaitaires'!$E31*(VLOOKUP('Instruction Frais Forfaitaires'!$D31,Listes!$A$49:$E$55,3,FALSE))+(VLOOKUP('Instruction Frais Forfaitaires'!$D31,Listes!$A$49:$E$55,4,FALSE)))))))</f>
        <v/>
      </c>
      <c r="L31" s="190" t="str">
        <f>IF($G31="","",IF($C31=Listes!$B$40,Listes!$I$37,IF($C31=Listes!$B$41,(VLOOKUP('Instruction Frais Forfaitaires'!$F31,Listes!$E$37:$F$42,2,FALSE)),IF($C31=Listes!$B$39,IF('Instruction Frais Forfaitaires'!$E31&lt;=Listes!$A$70,'Instruction Frais Forfaitaires'!$E31*Listes!$A$71,IF('Instruction Frais Forfaitaires'!$E31&gt;Listes!$D$70,'Instruction Frais Forfaitaires'!$E31*Listes!$D$71,(('Instruction Frais Forfaitaires'!$E31*Listes!$B$71)+Listes!$C$71)))))))</f>
        <v/>
      </c>
      <c r="M31" s="202" t="str">
        <f>IF('Frais Forfaitaires'!M30="","",'Frais Forfaitaires'!M30)</f>
        <v/>
      </c>
      <c r="N31" s="42" t="str">
        <f t="shared" si="0"/>
        <v/>
      </c>
      <c r="O31" s="203" t="str">
        <f t="shared" si="1"/>
        <v/>
      </c>
      <c r="P31" s="204" t="str">
        <f t="shared" si="4"/>
        <v/>
      </c>
      <c r="Q31" s="205" t="str">
        <f t="shared" si="3"/>
        <v/>
      </c>
      <c r="R31" s="206"/>
      <c r="S31" s="66"/>
    </row>
    <row r="32" spans="1:19" ht="20.100000000000001" customHeight="1" x14ac:dyDescent="0.25">
      <c r="A32" s="191">
        <v>26</v>
      </c>
      <c r="B32" s="200" t="str">
        <f>IF('Frais Forfaitaires'!B31="","",'Frais Forfaitaires'!B31)</f>
        <v/>
      </c>
      <c r="C32" s="200" t="str">
        <f>IF('Frais Forfaitaires'!C31="","",'Frais Forfaitaires'!C31)</f>
        <v/>
      </c>
      <c r="D32" s="200" t="str">
        <f>IF('Frais Forfaitaires'!D31="","",'Frais Forfaitaires'!D31)</f>
        <v/>
      </c>
      <c r="E32" s="200" t="str">
        <f>IF('Frais Forfaitaires'!E31="","",'Frais Forfaitaires'!E31)</f>
        <v/>
      </c>
      <c r="F32" s="200" t="str">
        <f>IF('Frais Forfaitaires'!F31="","",'Frais Forfaitaires'!F31)</f>
        <v/>
      </c>
      <c r="G32" s="200" t="str">
        <f>IF('Frais Forfaitaires'!G31="","",'Frais Forfaitaires'!G31)</f>
        <v/>
      </c>
      <c r="H32" s="200" t="str">
        <f>IF('Frais Forfaitaires'!H31="","",'Frais Forfaitaires'!H31)</f>
        <v/>
      </c>
      <c r="I32" s="200" t="str">
        <f>IF('Frais Forfaitaires'!I31="","",'Frais Forfaitaires'!I31)</f>
        <v/>
      </c>
      <c r="J32" s="189" t="str">
        <f>IF($G32="","",IF($C32=Listes!$B$38,IF('Instruction Frais Forfaitaires'!$E32&lt;=Listes!$B$59,('Instruction Frais Forfaitaires'!$E32*(VLOOKUP('Instruction Frais Forfaitaires'!$D32,Listes!$A$60:$E$66,2,FALSE))),IF('Instruction Frais Forfaitaires'!$E32&gt;Listes!$E$59,('Instruction Frais Forfaitaires'!$E32*(VLOOKUP('Instruction Frais Forfaitaires'!$D32,Listes!$A$60:$E$66,5,FALSE))),('Instruction Frais Forfaitaires'!$E32*(VLOOKUP('Instruction Frais Forfaitaires'!$D32,Listes!$A$60:$E$66,3,FALSE))+(VLOOKUP('Instruction Frais Forfaitaires'!$D32,Listes!$A$60:$E$66,4,FALSE)))))))</f>
        <v/>
      </c>
      <c r="K32" s="189" t="str">
        <f>IF($G32="","",IF($C32=Listes!$B$37,IF('Instruction Frais Forfaitaires'!$E32&lt;=Listes!$B$48,('Instruction Frais Forfaitaires'!$E32*(VLOOKUP('Instruction Frais Forfaitaires'!$D32,Listes!$A$49:$E$55,2,FALSE))),IF('Instruction Frais Forfaitaires'!$E32&gt;Listes!$D$48,('Instruction Frais Forfaitaires'!$E32*(VLOOKUP('Instruction Frais Forfaitaires'!$D32,Listes!$A$49:$E$55,5,FALSE))),('Instruction Frais Forfaitaires'!$E32*(VLOOKUP('Instruction Frais Forfaitaires'!$D32,Listes!$A$49:$E$55,3,FALSE))+(VLOOKUP('Instruction Frais Forfaitaires'!$D32,Listes!$A$49:$E$55,4,FALSE)))))))</f>
        <v/>
      </c>
      <c r="L32" s="190" t="str">
        <f>IF($G32="","",IF($C32=Listes!$B$40,Listes!$I$37,IF($C32=Listes!$B$41,(VLOOKUP('Instruction Frais Forfaitaires'!$F32,Listes!$E$37:$F$42,2,FALSE)),IF($C32=Listes!$B$39,IF('Instruction Frais Forfaitaires'!$E32&lt;=Listes!$A$70,'Instruction Frais Forfaitaires'!$E32*Listes!$A$71,IF('Instruction Frais Forfaitaires'!$E32&gt;Listes!$D$70,'Instruction Frais Forfaitaires'!$E32*Listes!$D$71,(('Instruction Frais Forfaitaires'!$E32*Listes!$B$71)+Listes!$C$71)))))))</f>
        <v/>
      </c>
      <c r="M32" s="202" t="str">
        <f>IF('Frais Forfaitaires'!M31="","",'Frais Forfaitaires'!M31)</f>
        <v/>
      </c>
      <c r="N32" s="42" t="str">
        <f t="shared" si="0"/>
        <v/>
      </c>
      <c r="O32" s="203" t="str">
        <f t="shared" si="1"/>
        <v/>
      </c>
      <c r="P32" s="204" t="str">
        <f t="shared" si="4"/>
        <v/>
      </c>
      <c r="Q32" s="205" t="str">
        <f t="shared" si="3"/>
        <v/>
      </c>
      <c r="R32" s="206"/>
      <c r="S32" s="66"/>
    </row>
    <row r="33" spans="1:19" ht="20.100000000000001" customHeight="1" x14ac:dyDescent="0.25">
      <c r="A33" s="191">
        <v>27</v>
      </c>
      <c r="B33" s="200" t="str">
        <f>IF('Frais Forfaitaires'!B32="","",'Frais Forfaitaires'!B32)</f>
        <v/>
      </c>
      <c r="C33" s="200" t="str">
        <f>IF('Frais Forfaitaires'!C32="","",'Frais Forfaitaires'!C32)</f>
        <v/>
      </c>
      <c r="D33" s="200" t="str">
        <f>IF('Frais Forfaitaires'!D32="","",'Frais Forfaitaires'!D32)</f>
        <v/>
      </c>
      <c r="E33" s="200" t="str">
        <f>IF('Frais Forfaitaires'!E32="","",'Frais Forfaitaires'!E32)</f>
        <v/>
      </c>
      <c r="F33" s="200" t="str">
        <f>IF('Frais Forfaitaires'!F32="","",'Frais Forfaitaires'!F32)</f>
        <v/>
      </c>
      <c r="G33" s="200" t="str">
        <f>IF('Frais Forfaitaires'!G32="","",'Frais Forfaitaires'!G32)</f>
        <v/>
      </c>
      <c r="H33" s="200" t="str">
        <f>IF('Frais Forfaitaires'!H32="","",'Frais Forfaitaires'!H32)</f>
        <v/>
      </c>
      <c r="I33" s="200" t="str">
        <f>IF('Frais Forfaitaires'!I32="","",'Frais Forfaitaires'!I32)</f>
        <v/>
      </c>
      <c r="J33" s="189" t="str">
        <f>IF($G33="","",IF($C33=Listes!$B$38,IF('Instruction Frais Forfaitaires'!$E33&lt;=Listes!$B$59,('Instruction Frais Forfaitaires'!$E33*(VLOOKUP('Instruction Frais Forfaitaires'!$D33,Listes!$A$60:$E$66,2,FALSE))),IF('Instruction Frais Forfaitaires'!$E33&gt;Listes!$E$59,('Instruction Frais Forfaitaires'!$E33*(VLOOKUP('Instruction Frais Forfaitaires'!$D33,Listes!$A$60:$E$66,5,FALSE))),('Instruction Frais Forfaitaires'!$E33*(VLOOKUP('Instruction Frais Forfaitaires'!$D33,Listes!$A$60:$E$66,3,FALSE))+(VLOOKUP('Instruction Frais Forfaitaires'!$D33,Listes!$A$60:$E$66,4,FALSE)))))))</f>
        <v/>
      </c>
      <c r="K33" s="189" t="str">
        <f>IF($G33="","",IF($C33=Listes!$B$37,IF('Instruction Frais Forfaitaires'!$E33&lt;=Listes!$B$48,('Instruction Frais Forfaitaires'!$E33*(VLOOKUP('Instruction Frais Forfaitaires'!$D33,Listes!$A$49:$E$55,2,FALSE))),IF('Instruction Frais Forfaitaires'!$E33&gt;Listes!$D$48,('Instruction Frais Forfaitaires'!$E33*(VLOOKUP('Instruction Frais Forfaitaires'!$D33,Listes!$A$49:$E$55,5,FALSE))),('Instruction Frais Forfaitaires'!$E33*(VLOOKUP('Instruction Frais Forfaitaires'!$D33,Listes!$A$49:$E$55,3,FALSE))+(VLOOKUP('Instruction Frais Forfaitaires'!$D33,Listes!$A$49:$E$55,4,FALSE)))))))</f>
        <v/>
      </c>
      <c r="L33" s="190" t="str">
        <f>IF($G33="","",IF($C33=Listes!$B$40,Listes!$I$37,IF($C33=Listes!$B$41,(VLOOKUP('Instruction Frais Forfaitaires'!$F33,Listes!$E$37:$F$42,2,FALSE)),IF($C33=Listes!$B$39,IF('Instruction Frais Forfaitaires'!$E33&lt;=Listes!$A$70,'Instruction Frais Forfaitaires'!$E33*Listes!$A$71,IF('Instruction Frais Forfaitaires'!$E33&gt;Listes!$D$70,'Instruction Frais Forfaitaires'!$E33*Listes!$D$71,(('Instruction Frais Forfaitaires'!$E33*Listes!$B$71)+Listes!$C$71)))))))</f>
        <v/>
      </c>
      <c r="M33" s="202" t="str">
        <f>IF('Frais Forfaitaires'!M32="","",'Frais Forfaitaires'!M32)</f>
        <v/>
      </c>
      <c r="N33" s="42" t="str">
        <f t="shared" si="0"/>
        <v/>
      </c>
      <c r="O33" s="203" t="str">
        <f t="shared" si="1"/>
        <v/>
      </c>
      <c r="P33" s="204" t="str">
        <f t="shared" si="4"/>
        <v/>
      </c>
      <c r="Q33" s="205" t="str">
        <f t="shared" si="3"/>
        <v/>
      </c>
      <c r="R33" s="206"/>
      <c r="S33" s="66"/>
    </row>
    <row r="34" spans="1:19" ht="20.100000000000001" customHeight="1" x14ac:dyDescent="0.25">
      <c r="A34" s="191">
        <v>28</v>
      </c>
      <c r="B34" s="200" t="str">
        <f>IF('Frais Forfaitaires'!B33="","",'Frais Forfaitaires'!B33)</f>
        <v/>
      </c>
      <c r="C34" s="200" t="str">
        <f>IF('Frais Forfaitaires'!C33="","",'Frais Forfaitaires'!C33)</f>
        <v/>
      </c>
      <c r="D34" s="200" t="str">
        <f>IF('Frais Forfaitaires'!D33="","",'Frais Forfaitaires'!D33)</f>
        <v/>
      </c>
      <c r="E34" s="200" t="str">
        <f>IF('Frais Forfaitaires'!E33="","",'Frais Forfaitaires'!E33)</f>
        <v/>
      </c>
      <c r="F34" s="200" t="str">
        <f>IF('Frais Forfaitaires'!F33="","",'Frais Forfaitaires'!F33)</f>
        <v/>
      </c>
      <c r="G34" s="200" t="str">
        <f>IF('Frais Forfaitaires'!G33="","",'Frais Forfaitaires'!G33)</f>
        <v/>
      </c>
      <c r="H34" s="200" t="str">
        <f>IF('Frais Forfaitaires'!H33="","",'Frais Forfaitaires'!H33)</f>
        <v/>
      </c>
      <c r="I34" s="200" t="str">
        <f>IF('Frais Forfaitaires'!I33="","",'Frais Forfaitaires'!I33)</f>
        <v/>
      </c>
      <c r="J34" s="189" t="str">
        <f>IF($G34="","",IF($C34=Listes!$B$38,IF('Instruction Frais Forfaitaires'!$E34&lt;=Listes!$B$59,('Instruction Frais Forfaitaires'!$E34*(VLOOKUP('Instruction Frais Forfaitaires'!$D34,Listes!$A$60:$E$66,2,FALSE))),IF('Instruction Frais Forfaitaires'!$E34&gt;Listes!$E$59,('Instruction Frais Forfaitaires'!$E34*(VLOOKUP('Instruction Frais Forfaitaires'!$D34,Listes!$A$60:$E$66,5,FALSE))),('Instruction Frais Forfaitaires'!$E34*(VLOOKUP('Instruction Frais Forfaitaires'!$D34,Listes!$A$60:$E$66,3,FALSE))+(VLOOKUP('Instruction Frais Forfaitaires'!$D34,Listes!$A$60:$E$66,4,FALSE)))))))</f>
        <v/>
      </c>
      <c r="K34" s="189" t="str">
        <f>IF($G34="","",IF($C34=Listes!$B$37,IF('Instruction Frais Forfaitaires'!$E34&lt;=Listes!$B$48,('Instruction Frais Forfaitaires'!$E34*(VLOOKUP('Instruction Frais Forfaitaires'!$D34,Listes!$A$49:$E$55,2,FALSE))),IF('Instruction Frais Forfaitaires'!$E34&gt;Listes!$D$48,('Instruction Frais Forfaitaires'!$E34*(VLOOKUP('Instruction Frais Forfaitaires'!$D34,Listes!$A$49:$E$55,5,FALSE))),('Instruction Frais Forfaitaires'!$E34*(VLOOKUP('Instruction Frais Forfaitaires'!$D34,Listes!$A$49:$E$55,3,FALSE))+(VLOOKUP('Instruction Frais Forfaitaires'!$D34,Listes!$A$49:$E$55,4,FALSE)))))))</f>
        <v/>
      </c>
      <c r="L34" s="190" t="str">
        <f>IF($G34="","",IF($C34=Listes!$B$40,Listes!$I$37,IF($C34=Listes!$B$41,(VLOOKUP('Instruction Frais Forfaitaires'!$F34,Listes!$E$37:$F$42,2,FALSE)),IF($C34=Listes!$B$39,IF('Instruction Frais Forfaitaires'!$E34&lt;=Listes!$A$70,'Instruction Frais Forfaitaires'!$E34*Listes!$A$71,IF('Instruction Frais Forfaitaires'!$E34&gt;Listes!$D$70,'Instruction Frais Forfaitaires'!$E34*Listes!$D$71,(('Instruction Frais Forfaitaires'!$E34*Listes!$B$71)+Listes!$C$71)))))))</f>
        <v/>
      </c>
      <c r="M34" s="202" t="str">
        <f>IF('Frais Forfaitaires'!M33="","",'Frais Forfaitaires'!M33)</f>
        <v/>
      </c>
      <c r="N34" s="42" t="str">
        <f t="shared" si="0"/>
        <v/>
      </c>
      <c r="O34" s="203" t="str">
        <f t="shared" si="1"/>
        <v/>
      </c>
      <c r="P34" s="204" t="str">
        <f t="shared" si="4"/>
        <v/>
      </c>
      <c r="Q34" s="205" t="str">
        <f t="shared" si="3"/>
        <v/>
      </c>
      <c r="R34" s="206"/>
      <c r="S34" s="66"/>
    </row>
    <row r="35" spans="1:19" ht="20.100000000000001" customHeight="1" x14ac:dyDescent="0.25">
      <c r="A35" s="191">
        <v>29</v>
      </c>
      <c r="B35" s="200" t="str">
        <f>IF('Frais Forfaitaires'!B34="","",'Frais Forfaitaires'!B34)</f>
        <v/>
      </c>
      <c r="C35" s="200" t="str">
        <f>IF('Frais Forfaitaires'!C34="","",'Frais Forfaitaires'!C34)</f>
        <v/>
      </c>
      <c r="D35" s="200" t="str">
        <f>IF('Frais Forfaitaires'!D34="","",'Frais Forfaitaires'!D34)</f>
        <v/>
      </c>
      <c r="E35" s="200" t="str">
        <f>IF('Frais Forfaitaires'!E34="","",'Frais Forfaitaires'!E34)</f>
        <v/>
      </c>
      <c r="F35" s="200" t="str">
        <f>IF('Frais Forfaitaires'!F34="","",'Frais Forfaitaires'!F34)</f>
        <v/>
      </c>
      <c r="G35" s="200" t="str">
        <f>IF('Frais Forfaitaires'!G34="","",'Frais Forfaitaires'!G34)</f>
        <v/>
      </c>
      <c r="H35" s="200" t="str">
        <f>IF('Frais Forfaitaires'!H34="","",'Frais Forfaitaires'!H34)</f>
        <v/>
      </c>
      <c r="I35" s="200" t="str">
        <f>IF('Frais Forfaitaires'!I34="","",'Frais Forfaitaires'!I34)</f>
        <v/>
      </c>
      <c r="J35" s="189" t="str">
        <f>IF($G35="","",IF($C35=Listes!$B$38,IF('Instruction Frais Forfaitaires'!$E35&lt;=Listes!$B$59,('Instruction Frais Forfaitaires'!$E35*(VLOOKUP('Instruction Frais Forfaitaires'!$D35,Listes!$A$60:$E$66,2,FALSE))),IF('Instruction Frais Forfaitaires'!$E35&gt;Listes!$E$59,('Instruction Frais Forfaitaires'!$E35*(VLOOKUP('Instruction Frais Forfaitaires'!$D35,Listes!$A$60:$E$66,5,FALSE))),('Instruction Frais Forfaitaires'!$E35*(VLOOKUP('Instruction Frais Forfaitaires'!$D35,Listes!$A$60:$E$66,3,FALSE))+(VLOOKUP('Instruction Frais Forfaitaires'!$D35,Listes!$A$60:$E$66,4,FALSE)))))))</f>
        <v/>
      </c>
      <c r="K35" s="189" t="str">
        <f>IF($G35="","",IF($C35=Listes!$B$37,IF('Instruction Frais Forfaitaires'!$E35&lt;=Listes!$B$48,('Instruction Frais Forfaitaires'!$E35*(VLOOKUP('Instruction Frais Forfaitaires'!$D35,Listes!$A$49:$E$55,2,FALSE))),IF('Instruction Frais Forfaitaires'!$E35&gt;Listes!$D$48,('Instruction Frais Forfaitaires'!$E35*(VLOOKUP('Instruction Frais Forfaitaires'!$D35,Listes!$A$49:$E$55,5,FALSE))),('Instruction Frais Forfaitaires'!$E35*(VLOOKUP('Instruction Frais Forfaitaires'!$D35,Listes!$A$49:$E$55,3,FALSE))+(VLOOKUP('Instruction Frais Forfaitaires'!$D35,Listes!$A$49:$E$55,4,FALSE)))))))</f>
        <v/>
      </c>
      <c r="L35" s="190" t="str">
        <f>IF($G35="","",IF($C35=Listes!$B$40,Listes!$I$37,IF($C35=Listes!$B$41,(VLOOKUP('Instruction Frais Forfaitaires'!$F35,Listes!$E$37:$F$42,2,FALSE)),IF($C35=Listes!$B$39,IF('Instruction Frais Forfaitaires'!$E35&lt;=Listes!$A$70,'Instruction Frais Forfaitaires'!$E35*Listes!$A$71,IF('Instruction Frais Forfaitaires'!$E35&gt;Listes!$D$70,'Instruction Frais Forfaitaires'!$E35*Listes!$D$71,(('Instruction Frais Forfaitaires'!$E35*Listes!$B$71)+Listes!$C$71)))))))</f>
        <v/>
      </c>
      <c r="M35" s="202" t="str">
        <f>IF('Frais Forfaitaires'!M34="","",'Frais Forfaitaires'!M34)</f>
        <v/>
      </c>
      <c r="N35" s="42" t="str">
        <f t="shared" si="0"/>
        <v/>
      </c>
      <c r="O35" s="203" t="str">
        <f t="shared" si="1"/>
        <v/>
      </c>
      <c r="P35" s="204" t="str">
        <f t="shared" si="4"/>
        <v/>
      </c>
      <c r="Q35" s="205" t="str">
        <f t="shared" si="3"/>
        <v/>
      </c>
      <c r="R35" s="206"/>
      <c r="S35" s="66"/>
    </row>
    <row r="36" spans="1:19" ht="20.100000000000001" customHeight="1" x14ac:dyDescent="0.25">
      <c r="A36" s="191">
        <v>30</v>
      </c>
      <c r="B36" s="200" t="str">
        <f>IF('Frais Forfaitaires'!B35="","",'Frais Forfaitaires'!B35)</f>
        <v/>
      </c>
      <c r="C36" s="200" t="str">
        <f>IF('Frais Forfaitaires'!C35="","",'Frais Forfaitaires'!C35)</f>
        <v/>
      </c>
      <c r="D36" s="200" t="str">
        <f>IF('Frais Forfaitaires'!D35="","",'Frais Forfaitaires'!D35)</f>
        <v/>
      </c>
      <c r="E36" s="200" t="str">
        <f>IF('Frais Forfaitaires'!E35="","",'Frais Forfaitaires'!E35)</f>
        <v/>
      </c>
      <c r="F36" s="200" t="str">
        <f>IF('Frais Forfaitaires'!F35="","",'Frais Forfaitaires'!F35)</f>
        <v/>
      </c>
      <c r="G36" s="200" t="str">
        <f>IF('Frais Forfaitaires'!G35="","",'Frais Forfaitaires'!G35)</f>
        <v/>
      </c>
      <c r="H36" s="200" t="str">
        <f>IF('Frais Forfaitaires'!H35="","",'Frais Forfaitaires'!H35)</f>
        <v/>
      </c>
      <c r="I36" s="200" t="str">
        <f>IF('Frais Forfaitaires'!I35="","",'Frais Forfaitaires'!I35)</f>
        <v/>
      </c>
      <c r="J36" s="189" t="str">
        <f>IF($G36="","",IF($C36=Listes!$B$38,IF('Instruction Frais Forfaitaires'!$E36&lt;=Listes!$B$59,('Instruction Frais Forfaitaires'!$E36*(VLOOKUP('Instruction Frais Forfaitaires'!$D36,Listes!$A$60:$E$66,2,FALSE))),IF('Instruction Frais Forfaitaires'!$E36&gt;Listes!$E$59,('Instruction Frais Forfaitaires'!$E36*(VLOOKUP('Instruction Frais Forfaitaires'!$D36,Listes!$A$60:$E$66,5,FALSE))),('Instruction Frais Forfaitaires'!$E36*(VLOOKUP('Instruction Frais Forfaitaires'!$D36,Listes!$A$60:$E$66,3,FALSE))+(VLOOKUP('Instruction Frais Forfaitaires'!$D36,Listes!$A$60:$E$66,4,FALSE)))))))</f>
        <v/>
      </c>
      <c r="K36" s="189" t="str">
        <f>IF($G36="","",IF($C36=Listes!$B$37,IF('Instruction Frais Forfaitaires'!$E36&lt;=Listes!$B$48,('Instruction Frais Forfaitaires'!$E36*(VLOOKUP('Instruction Frais Forfaitaires'!$D36,Listes!$A$49:$E$55,2,FALSE))),IF('Instruction Frais Forfaitaires'!$E36&gt;Listes!$D$48,('Instruction Frais Forfaitaires'!$E36*(VLOOKUP('Instruction Frais Forfaitaires'!$D36,Listes!$A$49:$E$55,5,FALSE))),('Instruction Frais Forfaitaires'!$E36*(VLOOKUP('Instruction Frais Forfaitaires'!$D36,Listes!$A$49:$E$55,3,FALSE))+(VLOOKUP('Instruction Frais Forfaitaires'!$D36,Listes!$A$49:$E$55,4,FALSE)))))))</f>
        <v/>
      </c>
      <c r="L36" s="190" t="str">
        <f>IF($G36="","",IF($C36=Listes!$B$40,Listes!$I$37,IF($C36=Listes!$B$41,(VLOOKUP('Instruction Frais Forfaitaires'!$F36,Listes!$E$37:$F$42,2,FALSE)),IF($C36=Listes!$B$39,IF('Instruction Frais Forfaitaires'!$E36&lt;=Listes!$A$70,'Instruction Frais Forfaitaires'!$E36*Listes!$A$71,IF('Instruction Frais Forfaitaires'!$E36&gt;Listes!$D$70,'Instruction Frais Forfaitaires'!$E36*Listes!$D$71,(('Instruction Frais Forfaitaires'!$E36*Listes!$B$71)+Listes!$C$71)))))))</f>
        <v/>
      </c>
      <c r="M36" s="202" t="str">
        <f>IF('Frais Forfaitaires'!M35="","",'Frais Forfaitaires'!M35)</f>
        <v/>
      </c>
      <c r="N36" s="42" t="str">
        <f t="shared" si="0"/>
        <v/>
      </c>
      <c r="O36" s="203" t="str">
        <f t="shared" si="1"/>
        <v/>
      </c>
      <c r="P36" s="204" t="str">
        <f t="shared" si="4"/>
        <v/>
      </c>
      <c r="Q36" s="205" t="str">
        <f t="shared" si="3"/>
        <v/>
      </c>
      <c r="R36" s="206"/>
      <c r="S36" s="66"/>
    </row>
    <row r="37" spans="1:19" ht="20.100000000000001" customHeight="1" x14ac:dyDescent="0.25">
      <c r="A37" s="191">
        <v>31</v>
      </c>
      <c r="B37" s="200" t="str">
        <f>IF('Frais Forfaitaires'!B36="","",'Frais Forfaitaires'!B36)</f>
        <v/>
      </c>
      <c r="C37" s="200" t="str">
        <f>IF('Frais Forfaitaires'!C36="","",'Frais Forfaitaires'!C36)</f>
        <v/>
      </c>
      <c r="D37" s="200" t="str">
        <f>IF('Frais Forfaitaires'!D36="","",'Frais Forfaitaires'!D36)</f>
        <v/>
      </c>
      <c r="E37" s="200" t="str">
        <f>IF('Frais Forfaitaires'!E36="","",'Frais Forfaitaires'!E36)</f>
        <v/>
      </c>
      <c r="F37" s="200" t="str">
        <f>IF('Frais Forfaitaires'!F36="","",'Frais Forfaitaires'!F36)</f>
        <v/>
      </c>
      <c r="G37" s="200" t="str">
        <f>IF('Frais Forfaitaires'!G36="","",'Frais Forfaitaires'!G36)</f>
        <v/>
      </c>
      <c r="H37" s="200" t="str">
        <f>IF('Frais Forfaitaires'!H36="","",'Frais Forfaitaires'!H36)</f>
        <v/>
      </c>
      <c r="I37" s="200" t="str">
        <f>IF('Frais Forfaitaires'!I36="","",'Frais Forfaitaires'!I36)</f>
        <v/>
      </c>
      <c r="J37" s="189" t="str">
        <f>IF($G37="","",IF($C37=Listes!$B$38,IF('Instruction Frais Forfaitaires'!$E37&lt;=Listes!$B$59,('Instruction Frais Forfaitaires'!$E37*(VLOOKUP('Instruction Frais Forfaitaires'!$D37,Listes!$A$60:$E$66,2,FALSE))),IF('Instruction Frais Forfaitaires'!$E37&gt;Listes!$E$59,('Instruction Frais Forfaitaires'!$E37*(VLOOKUP('Instruction Frais Forfaitaires'!$D37,Listes!$A$60:$E$66,5,FALSE))),('Instruction Frais Forfaitaires'!$E37*(VLOOKUP('Instruction Frais Forfaitaires'!$D37,Listes!$A$60:$E$66,3,FALSE))+(VLOOKUP('Instruction Frais Forfaitaires'!$D37,Listes!$A$60:$E$66,4,FALSE)))))))</f>
        <v/>
      </c>
      <c r="K37" s="189" t="str">
        <f>IF($G37="","",IF($C37=Listes!$B$37,IF('Instruction Frais Forfaitaires'!$E37&lt;=Listes!$B$48,('Instruction Frais Forfaitaires'!$E37*(VLOOKUP('Instruction Frais Forfaitaires'!$D37,Listes!$A$49:$E$55,2,FALSE))),IF('Instruction Frais Forfaitaires'!$E37&gt;Listes!$D$48,('Instruction Frais Forfaitaires'!$E37*(VLOOKUP('Instruction Frais Forfaitaires'!$D37,Listes!$A$49:$E$55,5,FALSE))),('Instruction Frais Forfaitaires'!$E37*(VLOOKUP('Instruction Frais Forfaitaires'!$D37,Listes!$A$49:$E$55,3,FALSE))+(VLOOKUP('Instruction Frais Forfaitaires'!$D37,Listes!$A$49:$E$55,4,FALSE)))))))</f>
        <v/>
      </c>
      <c r="L37" s="190" t="str">
        <f>IF($G37="","",IF($C37=Listes!$B$40,Listes!$I$37,IF($C37=Listes!$B$41,(VLOOKUP('Instruction Frais Forfaitaires'!$F37,Listes!$E$37:$F$42,2,FALSE)),IF($C37=Listes!$B$39,IF('Instruction Frais Forfaitaires'!$E37&lt;=Listes!$A$70,'Instruction Frais Forfaitaires'!$E37*Listes!$A$71,IF('Instruction Frais Forfaitaires'!$E37&gt;Listes!$D$70,'Instruction Frais Forfaitaires'!$E37*Listes!$D$71,(('Instruction Frais Forfaitaires'!$E37*Listes!$B$71)+Listes!$C$71)))))))</f>
        <v/>
      </c>
      <c r="M37" s="202" t="str">
        <f>IF('Frais Forfaitaires'!M36="","",'Frais Forfaitaires'!M36)</f>
        <v/>
      </c>
      <c r="N37" s="42" t="str">
        <f t="shared" si="0"/>
        <v/>
      </c>
      <c r="O37" s="203" t="str">
        <f t="shared" si="1"/>
        <v/>
      </c>
      <c r="P37" s="204" t="str">
        <f t="shared" si="4"/>
        <v/>
      </c>
      <c r="Q37" s="205" t="str">
        <f t="shared" si="3"/>
        <v/>
      </c>
      <c r="R37" s="206"/>
      <c r="S37" s="66"/>
    </row>
    <row r="38" spans="1:19" ht="20.100000000000001" customHeight="1" x14ac:dyDescent="0.25">
      <c r="A38" s="191">
        <v>32</v>
      </c>
      <c r="B38" s="200" t="str">
        <f>IF('Frais Forfaitaires'!B37="","",'Frais Forfaitaires'!B37)</f>
        <v/>
      </c>
      <c r="C38" s="200" t="str">
        <f>IF('Frais Forfaitaires'!C37="","",'Frais Forfaitaires'!C37)</f>
        <v/>
      </c>
      <c r="D38" s="200" t="str">
        <f>IF('Frais Forfaitaires'!D37="","",'Frais Forfaitaires'!D37)</f>
        <v/>
      </c>
      <c r="E38" s="200" t="str">
        <f>IF('Frais Forfaitaires'!E37="","",'Frais Forfaitaires'!E37)</f>
        <v/>
      </c>
      <c r="F38" s="200" t="str">
        <f>IF('Frais Forfaitaires'!F37="","",'Frais Forfaitaires'!F37)</f>
        <v/>
      </c>
      <c r="G38" s="200" t="str">
        <f>IF('Frais Forfaitaires'!G37="","",'Frais Forfaitaires'!G37)</f>
        <v/>
      </c>
      <c r="H38" s="200" t="str">
        <f>IF('Frais Forfaitaires'!H37="","",'Frais Forfaitaires'!H37)</f>
        <v/>
      </c>
      <c r="I38" s="200" t="str">
        <f>IF('Frais Forfaitaires'!I37="","",'Frais Forfaitaires'!I37)</f>
        <v/>
      </c>
      <c r="J38" s="189" t="str">
        <f>IF($G38="","",IF($C38=Listes!$B$38,IF('Instruction Frais Forfaitaires'!$E38&lt;=Listes!$B$59,('Instruction Frais Forfaitaires'!$E38*(VLOOKUP('Instruction Frais Forfaitaires'!$D38,Listes!$A$60:$E$66,2,FALSE))),IF('Instruction Frais Forfaitaires'!$E38&gt;Listes!$E$59,('Instruction Frais Forfaitaires'!$E38*(VLOOKUP('Instruction Frais Forfaitaires'!$D38,Listes!$A$60:$E$66,5,FALSE))),('Instruction Frais Forfaitaires'!$E38*(VLOOKUP('Instruction Frais Forfaitaires'!$D38,Listes!$A$60:$E$66,3,FALSE))+(VLOOKUP('Instruction Frais Forfaitaires'!$D38,Listes!$A$60:$E$66,4,FALSE)))))))</f>
        <v/>
      </c>
      <c r="K38" s="189" t="str">
        <f>IF($G38="","",IF($C38=Listes!$B$37,IF('Instruction Frais Forfaitaires'!$E38&lt;=Listes!$B$48,('Instruction Frais Forfaitaires'!$E38*(VLOOKUP('Instruction Frais Forfaitaires'!$D38,Listes!$A$49:$E$55,2,FALSE))),IF('Instruction Frais Forfaitaires'!$E38&gt;Listes!$D$48,('Instruction Frais Forfaitaires'!$E38*(VLOOKUP('Instruction Frais Forfaitaires'!$D38,Listes!$A$49:$E$55,5,FALSE))),('Instruction Frais Forfaitaires'!$E38*(VLOOKUP('Instruction Frais Forfaitaires'!$D38,Listes!$A$49:$E$55,3,FALSE))+(VLOOKUP('Instruction Frais Forfaitaires'!$D38,Listes!$A$49:$E$55,4,FALSE)))))))</f>
        <v/>
      </c>
      <c r="L38" s="190" t="str">
        <f>IF($G38="","",IF($C38=Listes!$B$40,Listes!$I$37,IF($C38=Listes!$B$41,(VLOOKUP('Instruction Frais Forfaitaires'!$F38,Listes!$E$37:$F$42,2,FALSE)),IF($C38=Listes!$B$39,IF('Instruction Frais Forfaitaires'!$E38&lt;=Listes!$A$70,'Instruction Frais Forfaitaires'!$E38*Listes!$A$71,IF('Instruction Frais Forfaitaires'!$E38&gt;Listes!$D$70,'Instruction Frais Forfaitaires'!$E38*Listes!$D$71,(('Instruction Frais Forfaitaires'!$E38*Listes!$B$71)+Listes!$C$71)))))))</f>
        <v/>
      </c>
      <c r="M38" s="202" t="str">
        <f>IF('Frais Forfaitaires'!M37="","",'Frais Forfaitaires'!M37)</f>
        <v/>
      </c>
      <c r="N38" s="42" t="str">
        <f t="shared" si="0"/>
        <v/>
      </c>
      <c r="O38" s="203" t="str">
        <f t="shared" si="1"/>
        <v/>
      </c>
      <c r="P38" s="204" t="str">
        <f t="shared" si="4"/>
        <v/>
      </c>
      <c r="Q38" s="205" t="str">
        <f t="shared" si="3"/>
        <v/>
      </c>
      <c r="R38" s="206"/>
      <c r="S38" s="66"/>
    </row>
    <row r="39" spans="1:19" ht="20.100000000000001" customHeight="1" x14ac:dyDescent="0.25">
      <c r="A39" s="191">
        <v>33</v>
      </c>
      <c r="B39" s="200" t="str">
        <f>IF('Frais Forfaitaires'!B38="","",'Frais Forfaitaires'!B38)</f>
        <v/>
      </c>
      <c r="C39" s="200" t="str">
        <f>IF('Frais Forfaitaires'!C38="","",'Frais Forfaitaires'!C38)</f>
        <v/>
      </c>
      <c r="D39" s="200" t="str">
        <f>IF('Frais Forfaitaires'!D38="","",'Frais Forfaitaires'!D38)</f>
        <v/>
      </c>
      <c r="E39" s="200" t="str">
        <f>IF('Frais Forfaitaires'!E38="","",'Frais Forfaitaires'!E38)</f>
        <v/>
      </c>
      <c r="F39" s="200" t="str">
        <f>IF('Frais Forfaitaires'!F38="","",'Frais Forfaitaires'!F38)</f>
        <v/>
      </c>
      <c r="G39" s="200" t="str">
        <f>IF('Frais Forfaitaires'!G38="","",'Frais Forfaitaires'!G38)</f>
        <v/>
      </c>
      <c r="H39" s="200" t="str">
        <f>IF('Frais Forfaitaires'!H38="","",'Frais Forfaitaires'!H38)</f>
        <v/>
      </c>
      <c r="I39" s="200" t="str">
        <f>IF('Frais Forfaitaires'!I38="","",'Frais Forfaitaires'!I38)</f>
        <v/>
      </c>
      <c r="J39" s="189" t="str">
        <f>IF($G39="","",IF($C39=Listes!$B$38,IF('Instruction Frais Forfaitaires'!$E39&lt;=Listes!$B$59,('Instruction Frais Forfaitaires'!$E39*(VLOOKUP('Instruction Frais Forfaitaires'!$D39,Listes!$A$60:$E$66,2,FALSE))),IF('Instruction Frais Forfaitaires'!$E39&gt;Listes!$E$59,('Instruction Frais Forfaitaires'!$E39*(VLOOKUP('Instruction Frais Forfaitaires'!$D39,Listes!$A$60:$E$66,5,FALSE))),('Instruction Frais Forfaitaires'!$E39*(VLOOKUP('Instruction Frais Forfaitaires'!$D39,Listes!$A$60:$E$66,3,FALSE))+(VLOOKUP('Instruction Frais Forfaitaires'!$D39,Listes!$A$60:$E$66,4,FALSE)))))))</f>
        <v/>
      </c>
      <c r="K39" s="189" t="str">
        <f>IF($G39="","",IF($C39=Listes!$B$37,IF('Instruction Frais Forfaitaires'!$E39&lt;=Listes!$B$48,('Instruction Frais Forfaitaires'!$E39*(VLOOKUP('Instruction Frais Forfaitaires'!$D39,Listes!$A$49:$E$55,2,FALSE))),IF('Instruction Frais Forfaitaires'!$E39&gt;Listes!$D$48,('Instruction Frais Forfaitaires'!$E39*(VLOOKUP('Instruction Frais Forfaitaires'!$D39,Listes!$A$49:$E$55,5,FALSE))),('Instruction Frais Forfaitaires'!$E39*(VLOOKUP('Instruction Frais Forfaitaires'!$D39,Listes!$A$49:$E$55,3,FALSE))+(VLOOKUP('Instruction Frais Forfaitaires'!$D39,Listes!$A$49:$E$55,4,FALSE)))))))</f>
        <v/>
      </c>
      <c r="L39" s="190" t="str">
        <f>IF($G39="","",IF($C39=Listes!$B$40,Listes!$I$37,IF($C39=Listes!$B$41,(VLOOKUP('Instruction Frais Forfaitaires'!$F39,Listes!$E$37:$F$42,2,FALSE)),IF($C39=Listes!$B$39,IF('Instruction Frais Forfaitaires'!$E39&lt;=Listes!$A$70,'Instruction Frais Forfaitaires'!$E39*Listes!$A$71,IF('Instruction Frais Forfaitaires'!$E39&gt;Listes!$D$70,'Instruction Frais Forfaitaires'!$E39*Listes!$D$71,(('Instruction Frais Forfaitaires'!$E39*Listes!$B$71)+Listes!$C$71)))))))</f>
        <v/>
      </c>
      <c r="M39" s="202" t="str">
        <f>IF('Frais Forfaitaires'!M38="","",'Frais Forfaitaires'!M38)</f>
        <v/>
      </c>
      <c r="N39" s="42" t="str">
        <f t="shared" si="0"/>
        <v/>
      </c>
      <c r="O39" s="203" t="str">
        <f t="shared" si="1"/>
        <v/>
      </c>
      <c r="P39" s="204" t="str">
        <f t="shared" si="4"/>
        <v/>
      </c>
      <c r="Q39" s="205" t="str">
        <f t="shared" si="3"/>
        <v/>
      </c>
      <c r="R39" s="206"/>
      <c r="S39" s="66"/>
    </row>
    <row r="40" spans="1:19" ht="20.100000000000001" customHeight="1" x14ac:dyDescent="0.25">
      <c r="A40" s="191">
        <v>34</v>
      </c>
      <c r="B40" s="200" t="str">
        <f>IF('Frais Forfaitaires'!B39="","",'Frais Forfaitaires'!B39)</f>
        <v/>
      </c>
      <c r="C40" s="200" t="str">
        <f>IF('Frais Forfaitaires'!C39="","",'Frais Forfaitaires'!C39)</f>
        <v/>
      </c>
      <c r="D40" s="200" t="str">
        <f>IF('Frais Forfaitaires'!D39="","",'Frais Forfaitaires'!D39)</f>
        <v/>
      </c>
      <c r="E40" s="200" t="str">
        <f>IF('Frais Forfaitaires'!E39="","",'Frais Forfaitaires'!E39)</f>
        <v/>
      </c>
      <c r="F40" s="200" t="str">
        <f>IF('Frais Forfaitaires'!F39="","",'Frais Forfaitaires'!F39)</f>
        <v/>
      </c>
      <c r="G40" s="200" t="str">
        <f>IF('Frais Forfaitaires'!G39="","",'Frais Forfaitaires'!G39)</f>
        <v/>
      </c>
      <c r="H40" s="200" t="str">
        <f>IF('Frais Forfaitaires'!H39="","",'Frais Forfaitaires'!H39)</f>
        <v/>
      </c>
      <c r="I40" s="200" t="str">
        <f>IF('Frais Forfaitaires'!I39="","",'Frais Forfaitaires'!I39)</f>
        <v/>
      </c>
      <c r="J40" s="189" t="str">
        <f>IF($G40="","",IF($C40=Listes!$B$38,IF('Instruction Frais Forfaitaires'!$E40&lt;=Listes!$B$59,('Instruction Frais Forfaitaires'!$E40*(VLOOKUP('Instruction Frais Forfaitaires'!$D40,Listes!$A$60:$E$66,2,FALSE))),IF('Instruction Frais Forfaitaires'!$E40&gt;Listes!$E$59,('Instruction Frais Forfaitaires'!$E40*(VLOOKUP('Instruction Frais Forfaitaires'!$D40,Listes!$A$60:$E$66,5,FALSE))),('Instruction Frais Forfaitaires'!$E40*(VLOOKUP('Instruction Frais Forfaitaires'!$D40,Listes!$A$60:$E$66,3,FALSE))+(VLOOKUP('Instruction Frais Forfaitaires'!$D40,Listes!$A$60:$E$66,4,FALSE)))))))</f>
        <v/>
      </c>
      <c r="K40" s="189" t="str">
        <f>IF($G40="","",IF($C40=Listes!$B$37,IF('Instruction Frais Forfaitaires'!$E40&lt;=Listes!$B$48,('Instruction Frais Forfaitaires'!$E40*(VLOOKUP('Instruction Frais Forfaitaires'!$D40,Listes!$A$49:$E$55,2,FALSE))),IF('Instruction Frais Forfaitaires'!$E40&gt;Listes!$D$48,('Instruction Frais Forfaitaires'!$E40*(VLOOKUP('Instruction Frais Forfaitaires'!$D40,Listes!$A$49:$E$55,5,FALSE))),('Instruction Frais Forfaitaires'!$E40*(VLOOKUP('Instruction Frais Forfaitaires'!$D40,Listes!$A$49:$E$55,3,FALSE))+(VLOOKUP('Instruction Frais Forfaitaires'!$D40,Listes!$A$49:$E$55,4,FALSE)))))))</f>
        <v/>
      </c>
      <c r="L40" s="190" t="str">
        <f>IF($G40="","",IF($C40=Listes!$B$40,Listes!$I$37,IF($C40=Listes!$B$41,(VLOOKUP('Instruction Frais Forfaitaires'!$F40,Listes!$E$37:$F$42,2,FALSE)),IF($C40=Listes!$B$39,IF('Instruction Frais Forfaitaires'!$E40&lt;=Listes!$A$70,'Instruction Frais Forfaitaires'!$E40*Listes!$A$71,IF('Instruction Frais Forfaitaires'!$E40&gt;Listes!$D$70,'Instruction Frais Forfaitaires'!$E40*Listes!$D$71,(('Instruction Frais Forfaitaires'!$E40*Listes!$B$71)+Listes!$C$71)))))))</f>
        <v/>
      </c>
      <c r="M40" s="202" t="str">
        <f>IF('Frais Forfaitaires'!M39="","",'Frais Forfaitaires'!M39)</f>
        <v/>
      </c>
      <c r="N40" s="42" t="str">
        <f t="shared" si="0"/>
        <v/>
      </c>
      <c r="O40" s="203" t="str">
        <f t="shared" si="1"/>
        <v/>
      </c>
      <c r="P40" s="204" t="str">
        <f t="shared" si="4"/>
        <v/>
      </c>
      <c r="Q40" s="205" t="str">
        <f t="shared" si="3"/>
        <v/>
      </c>
      <c r="R40" s="206"/>
      <c r="S40" s="66"/>
    </row>
    <row r="41" spans="1:19" ht="20.100000000000001" customHeight="1" x14ac:dyDescent="0.25">
      <c r="A41" s="191">
        <v>35</v>
      </c>
      <c r="B41" s="200" t="str">
        <f>IF('Frais Forfaitaires'!B40="","",'Frais Forfaitaires'!B40)</f>
        <v/>
      </c>
      <c r="C41" s="200" t="str">
        <f>IF('Frais Forfaitaires'!C40="","",'Frais Forfaitaires'!C40)</f>
        <v/>
      </c>
      <c r="D41" s="200" t="str">
        <f>IF('Frais Forfaitaires'!D40="","",'Frais Forfaitaires'!D40)</f>
        <v/>
      </c>
      <c r="E41" s="200" t="str">
        <f>IF('Frais Forfaitaires'!E40="","",'Frais Forfaitaires'!E40)</f>
        <v/>
      </c>
      <c r="F41" s="200" t="str">
        <f>IF('Frais Forfaitaires'!F40="","",'Frais Forfaitaires'!F40)</f>
        <v/>
      </c>
      <c r="G41" s="200" t="str">
        <f>IF('Frais Forfaitaires'!G40="","",'Frais Forfaitaires'!G40)</f>
        <v/>
      </c>
      <c r="H41" s="200" t="str">
        <f>IF('Frais Forfaitaires'!H40="","",'Frais Forfaitaires'!H40)</f>
        <v/>
      </c>
      <c r="I41" s="200" t="str">
        <f>IF('Frais Forfaitaires'!I40="","",'Frais Forfaitaires'!I40)</f>
        <v/>
      </c>
      <c r="J41" s="189" t="str">
        <f>IF($G41="","",IF($C41=Listes!$B$38,IF('Instruction Frais Forfaitaires'!$E41&lt;=Listes!$B$59,('Instruction Frais Forfaitaires'!$E41*(VLOOKUP('Instruction Frais Forfaitaires'!$D41,Listes!$A$60:$E$66,2,FALSE))),IF('Instruction Frais Forfaitaires'!$E41&gt;Listes!$E$59,('Instruction Frais Forfaitaires'!$E41*(VLOOKUP('Instruction Frais Forfaitaires'!$D41,Listes!$A$60:$E$66,5,FALSE))),('Instruction Frais Forfaitaires'!$E41*(VLOOKUP('Instruction Frais Forfaitaires'!$D41,Listes!$A$60:$E$66,3,FALSE))+(VLOOKUP('Instruction Frais Forfaitaires'!$D41,Listes!$A$60:$E$66,4,FALSE)))))))</f>
        <v/>
      </c>
      <c r="K41" s="189" t="str">
        <f>IF($G41="","",IF($C41=Listes!$B$37,IF('Instruction Frais Forfaitaires'!$E41&lt;=Listes!$B$48,('Instruction Frais Forfaitaires'!$E41*(VLOOKUP('Instruction Frais Forfaitaires'!$D41,Listes!$A$49:$E$55,2,FALSE))),IF('Instruction Frais Forfaitaires'!$E41&gt;Listes!$D$48,('Instruction Frais Forfaitaires'!$E41*(VLOOKUP('Instruction Frais Forfaitaires'!$D41,Listes!$A$49:$E$55,5,FALSE))),('Instruction Frais Forfaitaires'!$E41*(VLOOKUP('Instruction Frais Forfaitaires'!$D41,Listes!$A$49:$E$55,3,FALSE))+(VLOOKUP('Instruction Frais Forfaitaires'!$D41,Listes!$A$49:$E$55,4,FALSE)))))))</f>
        <v/>
      </c>
      <c r="L41" s="190" t="str">
        <f>IF($G41="","",IF($C41=Listes!$B$40,Listes!$I$37,IF($C41=Listes!$B$41,(VLOOKUP('Instruction Frais Forfaitaires'!$F41,Listes!$E$37:$F$42,2,FALSE)),IF($C41=Listes!$B$39,IF('Instruction Frais Forfaitaires'!$E41&lt;=Listes!$A$70,'Instruction Frais Forfaitaires'!$E41*Listes!$A$71,IF('Instruction Frais Forfaitaires'!$E41&gt;Listes!$D$70,'Instruction Frais Forfaitaires'!$E41*Listes!$D$71,(('Instruction Frais Forfaitaires'!$E41*Listes!$B$71)+Listes!$C$71)))))))</f>
        <v/>
      </c>
      <c r="M41" s="202" t="str">
        <f>IF('Frais Forfaitaires'!M40="","",'Frais Forfaitaires'!M40)</f>
        <v/>
      </c>
      <c r="N41" s="42" t="str">
        <f t="shared" si="0"/>
        <v/>
      </c>
      <c r="O41" s="203" t="str">
        <f t="shared" si="1"/>
        <v/>
      </c>
      <c r="P41" s="204" t="str">
        <f t="shared" si="4"/>
        <v/>
      </c>
      <c r="Q41" s="205" t="str">
        <f t="shared" si="3"/>
        <v/>
      </c>
      <c r="R41" s="206"/>
      <c r="S41" s="66"/>
    </row>
    <row r="42" spans="1:19" ht="20.100000000000001" customHeight="1" x14ac:dyDescent="0.25">
      <c r="A42" s="191">
        <v>36</v>
      </c>
      <c r="B42" s="200" t="str">
        <f>IF('Frais Forfaitaires'!B41="","",'Frais Forfaitaires'!B41)</f>
        <v/>
      </c>
      <c r="C42" s="200" t="str">
        <f>IF('Frais Forfaitaires'!C41="","",'Frais Forfaitaires'!C41)</f>
        <v/>
      </c>
      <c r="D42" s="200" t="str">
        <f>IF('Frais Forfaitaires'!D41="","",'Frais Forfaitaires'!D41)</f>
        <v/>
      </c>
      <c r="E42" s="200" t="str">
        <f>IF('Frais Forfaitaires'!E41="","",'Frais Forfaitaires'!E41)</f>
        <v/>
      </c>
      <c r="F42" s="200" t="str">
        <f>IF('Frais Forfaitaires'!F41="","",'Frais Forfaitaires'!F41)</f>
        <v/>
      </c>
      <c r="G42" s="200" t="str">
        <f>IF('Frais Forfaitaires'!G41="","",'Frais Forfaitaires'!G41)</f>
        <v/>
      </c>
      <c r="H42" s="200" t="str">
        <f>IF('Frais Forfaitaires'!H41="","",'Frais Forfaitaires'!H41)</f>
        <v/>
      </c>
      <c r="I42" s="200" t="str">
        <f>IF('Frais Forfaitaires'!I41="","",'Frais Forfaitaires'!I41)</f>
        <v/>
      </c>
      <c r="J42" s="189" t="str">
        <f>IF($G42="","",IF($C42=Listes!$B$38,IF('Instruction Frais Forfaitaires'!$E42&lt;=Listes!$B$59,('Instruction Frais Forfaitaires'!$E42*(VLOOKUP('Instruction Frais Forfaitaires'!$D42,Listes!$A$60:$E$66,2,FALSE))),IF('Instruction Frais Forfaitaires'!$E42&gt;Listes!$E$59,('Instruction Frais Forfaitaires'!$E42*(VLOOKUP('Instruction Frais Forfaitaires'!$D42,Listes!$A$60:$E$66,5,FALSE))),('Instruction Frais Forfaitaires'!$E42*(VLOOKUP('Instruction Frais Forfaitaires'!$D42,Listes!$A$60:$E$66,3,FALSE))+(VLOOKUP('Instruction Frais Forfaitaires'!$D42,Listes!$A$60:$E$66,4,FALSE)))))))</f>
        <v/>
      </c>
      <c r="K42" s="189" t="str">
        <f>IF($G42="","",IF($C42=Listes!$B$37,IF('Instruction Frais Forfaitaires'!$E42&lt;=Listes!$B$48,('Instruction Frais Forfaitaires'!$E42*(VLOOKUP('Instruction Frais Forfaitaires'!$D42,Listes!$A$49:$E$55,2,FALSE))),IF('Instruction Frais Forfaitaires'!$E42&gt;Listes!$D$48,('Instruction Frais Forfaitaires'!$E42*(VLOOKUP('Instruction Frais Forfaitaires'!$D42,Listes!$A$49:$E$55,5,FALSE))),('Instruction Frais Forfaitaires'!$E42*(VLOOKUP('Instruction Frais Forfaitaires'!$D42,Listes!$A$49:$E$55,3,FALSE))+(VLOOKUP('Instruction Frais Forfaitaires'!$D42,Listes!$A$49:$E$55,4,FALSE)))))))</f>
        <v/>
      </c>
      <c r="L42" s="190" t="str">
        <f>IF($G42="","",IF($C42=Listes!$B$40,Listes!$I$37,IF($C42=Listes!$B$41,(VLOOKUP('Instruction Frais Forfaitaires'!$F42,Listes!$E$37:$F$42,2,FALSE)),IF($C42=Listes!$B$39,IF('Instruction Frais Forfaitaires'!$E42&lt;=Listes!$A$70,'Instruction Frais Forfaitaires'!$E42*Listes!$A$71,IF('Instruction Frais Forfaitaires'!$E42&gt;Listes!$D$70,'Instruction Frais Forfaitaires'!$E42*Listes!$D$71,(('Instruction Frais Forfaitaires'!$E42*Listes!$B$71)+Listes!$C$71)))))))</f>
        <v/>
      </c>
      <c r="M42" s="202" t="str">
        <f>IF('Frais Forfaitaires'!M41="","",'Frais Forfaitaires'!M41)</f>
        <v/>
      </c>
      <c r="N42" s="42" t="str">
        <f t="shared" si="0"/>
        <v/>
      </c>
      <c r="O42" s="203" t="str">
        <f t="shared" si="1"/>
        <v/>
      </c>
      <c r="P42" s="204" t="str">
        <f t="shared" si="4"/>
        <v/>
      </c>
      <c r="Q42" s="205" t="str">
        <f t="shared" si="3"/>
        <v/>
      </c>
      <c r="R42" s="206"/>
      <c r="S42" s="66"/>
    </row>
    <row r="43" spans="1:19" ht="20.100000000000001" customHeight="1" x14ac:dyDescent="0.25">
      <c r="A43" s="191">
        <v>37</v>
      </c>
      <c r="B43" s="200" t="str">
        <f>IF('Frais Forfaitaires'!B42="","",'Frais Forfaitaires'!B42)</f>
        <v/>
      </c>
      <c r="C43" s="200" t="str">
        <f>IF('Frais Forfaitaires'!C42="","",'Frais Forfaitaires'!C42)</f>
        <v/>
      </c>
      <c r="D43" s="200" t="str">
        <f>IF('Frais Forfaitaires'!D42="","",'Frais Forfaitaires'!D42)</f>
        <v/>
      </c>
      <c r="E43" s="200" t="str">
        <f>IF('Frais Forfaitaires'!E42="","",'Frais Forfaitaires'!E42)</f>
        <v/>
      </c>
      <c r="F43" s="200" t="str">
        <f>IF('Frais Forfaitaires'!F42="","",'Frais Forfaitaires'!F42)</f>
        <v/>
      </c>
      <c r="G43" s="200" t="str">
        <f>IF('Frais Forfaitaires'!G42="","",'Frais Forfaitaires'!G42)</f>
        <v/>
      </c>
      <c r="H43" s="200" t="str">
        <f>IF('Frais Forfaitaires'!H42="","",'Frais Forfaitaires'!H42)</f>
        <v/>
      </c>
      <c r="I43" s="200" t="str">
        <f>IF('Frais Forfaitaires'!I42="","",'Frais Forfaitaires'!I42)</f>
        <v/>
      </c>
      <c r="J43" s="189" t="str">
        <f>IF($G43="","",IF($C43=Listes!$B$38,IF('Instruction Frais Forfaitaires'!$E43&lt;=Listes!$B$59,('Instruction Frais Forfaitaires'!$E43*(VLOOKUP('Instruction Frais Forfaitaires'!$D43,Listes!$A$60:$E$66,2,FALSE))),IF('Instruction Frais Forfaitaires'!$E43&gt;Listes!$E$59,('Instruction Frais Forfaitaires'!$E43*(VLOOKUP('Instruction Frais Forfaitaires'!$D43,Listes!$A$60:$E$66,5,FALSE))),('Instruction Frais Forfaitaires'!$E43*(VLOOKUP('Instruction Frais Forfaitaires'!$D43,Listes!$A$60:$E$66,3,FALSE))+(VLOOKUP('Instruction Frais Forfaitaires'!$D43,Listes!$A$60:$E$66,4,FALSE)))))))</f>
        <v/>
      </c>
      <c r="K43" s="189" t="str">
        <f>IF($G43="","",IF($C43=Listes!$B$37,IF('Instruction Frais Forfaitaires'!$E43&lt;=Listes!$B$48,('Instruction Frais Forfaitaires'!$E43*(VLOOKUP('Instruction Frais Forfaitaires'!$D43,Listes!$A$49:$E$55,2,FALSE))),IF('Instruction Frais Forfaitaires'!$E43&gt;Listes!$D$48,('Instruction Frais Forfaitaires'!$E43*(VLOOKUP('Instruction Frais Forfaitaires'!$D43,Listes!$A$49:$E$55,5,FALSE))),('Instruction Frais Forfaitaires'!$E43*(VLOOKUP('Instruction Frais Forfaitaires'!$D43,Listes!$A$49:$E$55,3,FALSE))+(VLOOKUP('Instruction Frais Forfaitaires'!$D43,Listes!$A$49:$E$55,4,FALSE)))))))</f>
        <v/>
      </c>
      <c r="L43" s="190" t="str">
        <f>IF($G43="","",IF($C43=Listes!$B$40,Listes!$I$37,IF($C43=Listes!$B$41,(VLOOKUP('Instruction Frais Forfaitaires'!$F43,Listes!$E$37:$F$42,2,FALSE)),IF($C43=Listes!$B$39,IF('Instruction Frais Forfaitaires'!$E43&lt;=Listes!$A$70,'Instruction Frais Forfaitaires'!$E43*Listes!$A$71,IF('Instruction Frais Forfaitaires'!$E43&gt;Listes!$D$70,'Instruction Frais Forfaitaires'!$E43*Listes!$D$71,(('Instruction Frais Forfaitaires'!$E43*Listes!$B$71)+Listes!$C$71)))))))</f>
        <v/>
      </c>
      <c r="M43" s="202" t="str">
        <f>IF('Frais Forfaitaires'!M42="","",'Frais Forfaitaires'!M42)</f>
        <v/>
      </c>
      <c r="N43" s="42" t="str">
        <f t="shared" si="0"/>
        <v/>
      </c>
      <c r="O43" s="203" t="str">
        <f t="shared" si="1"/>
        <v/>
      </c>
      <c r="P43" s="204" t="str">
        <f t="shared" si="4"/>
        <v/>
      </c>
      <c r="Q43" s="205" t="str">
        <f t="shared" si="3"/>
        <v/>
      </c>
      <c r="R43" s="206"/>
      <c r="S43" s="66"/>
    </row>
    <row r="44" spans="1:19" ht="20.100000000000001" customHeight="1" x14ac:dyDescent="0.25">
      <c r="A44" s="191">
        <v>38</v>
      </c>
      <c r="B44" s="200" t="str">
        <f>IF('Frais Forfaitaires'!B43="","",'Frais Forfaitaires'!B43)</f>
        <v/>
      </c>
      <c r="C44" s="200" t="str">
        <f>IF('Frais Forfaitaires'!C43="","",'Frais Forfaitaires'!C43)</f>
        <v/>
      </c>
      <c r="D44" s="200" t="str">
        <f>IF('Frais Forfaitaires'!D43="","",'Frais Forfaitaires'!D43)</f>
        <v/>
      </c>
      <c r="E44" s="200" t="str">
        <f>IF('Frais Forfaitaires'!E43="","",'Frais Forfaitaires'!E43)</f>
        <v/>
      </c>
      <c r="F44" s="200" t="str">
        <f>IF('Frais Forfaitaires'!F43="","",'Frais Forfaitaires'!F43)</f>
        <v/>
      </c>
      <c r="G44" s="200" t="str">
        <f>IF('Frais Forfaitaires'!G43="","",'Frais Forfaitaires'!G43)</f>
        <v/>
      </c>
      <c r="H44" s="200" t="str">
        <f>IF('Frais Forfaitaires'!H43="","",'Frais Forfaitaires'!H43)</f>
        <v/>
      </c>
      <c r="I44" s="200" t="str">
        <f>IF('Frais Forfaitaires'!I43="","",'Frais Forfaitaires'!I43)</f>
        <v/>
      </c>
      <c r="J44" s="189" t="str">
        <f>IF($G44="","",IF($C44=Listes!$B$38,IF('Instruction Frais Forfaitaires'!$E44&lt;=Listes!$B$59,('Instruction Frais Forfaitaires'!$E44*(VLOOKUP('Instruction Frais Forfaitaires'!$D44,Listes!$A$60:$E$66,2,FALSE))),IF('Instruction Frais Forfaitaires'!$E44&gt;Listes!$E$59,('Instruction Frais Forfaitaires'!$E44*(VLOOKUP('Instruction Frais Forfaitaires'!$D44,Listes!$A$60:$E$66,5,FALSE))),('Instruction Frais Forfaitaires'!$E44*(VLOOKUP('Instruction Frais Forfaitaires'!$D44,Listes!$A$60:$E$66,3,FALSE))+(VLOOKUP('Instruction Frais Forfaitaires'!$D44,Listes!$A$60:$E$66,4,FALSE)))))))</f>
        <v/>
      </c>
      <c r="K44" s="189" t="str">
        <f>IF($G44="","",IF($C44=Listes!$B$37,IF('Instruction Frais Forfaitaires'!$E44&lt;=Listes!$B$48,('Instruction Frais Forfaitaires'!$E44*(VLOOKUP('Instruction Frais Forfaitaires'!$D44,Listes!$A$49:$E$55,2,FALSE))),IF('Instruction Frais Forfaitaires'!$E44&gt;Listes!$D$48,('Instruction Frais Forfaitaires'!$E44*(VLOOKUP('Instruction Frais Forfaitaires'!$D44,Listes!$A$49:$E$55,5,FALSE))),('Instruction Frais Forfaitaires'!$E44*(VLOOKUP('Instruction Frais Forfaitaires'!$D44,Listes!$A$49:$E$55,3,FALSE))+(VLOOKUP('Instruction Frais Forfaitaires'!$D44,Listes!$A$49:$E$55,4,FALSE)))))))</f>
        <v/>
      </c>
      <c r="L44" s="190" t="str">
        <f>IF($G44="","",IF($C44=Listes!$B$40,Listes!$I$37,IF($C44=Listes!$B$41,(VLOOKUP('Instruction Frais Forfaitaires'!$F44,Listes!$E$37:$F$42,2,FALSE)),IF($C44=Listes!$B$39,IF('Instruction Frais Forfaitaires'!$E44&lt;=Listes!$A$70,'Instruction Frais Forfaitaires'!$E44*Listes!$A$71,IF('Instruction Frais Forfaitaires'!$E44&gt;Listes!$D$70,'Instruction Frais Forfaitaires'!$E44*Listes!$D$71,(('Instruction Frais Forfaitaires'!$E44*Listes!$B$71)+Listes!$C$71)))))))</f>
        <v/>
      </c>
      <c r="M44" s="202" t="str">
        <f>IF('Frais Forfaitaires'!M43="","",'Frais Forfaitaires'!M43)</f>
        <v/>
      </c>
      <c r="N44" s="42" t="str">
        <f t="shared" si="0"/>
        <v/>
      </c>
      <c r="O44" s="203" t="str">
        <f t="shared" si="1"/>
        <v/>
      </c>
      <c r="P44" s="204" t="str">
        <f t="shared" si="4"/>
        <v/>
      </c>
      <c r="Q44" s="205" t="str">
        <f t="shared" si="3"/>
        <v/>
      </c>
      <c r="R44" s="206"/>
      <c r="S44" s="66"/>
    </row>
    <row r="45" spans="1:19" ht="20.100000000000001" customHeight="1" x14ac:dyDescent="0.25">
      <c r="A45" s="191">
        <v>39</v>
      </c>
      <c r="B45" s="200" t="str">
        <f>IF('Frais Forfaitaires'!B44="","",'Frais Forfaitaires'!B44)</f>
        <v/>
      </c>
      <c r="C45" s="200" t="str">
        <f>IF('Frais Forfaitaires'!C44="","",'Frais Forfaitaires'!C44)</f>
        <v/>
      </c>
      <c r="D45" s="200" t="str">
        <f>IF('Frais Forfaitaires'!D44="","",'Frais Forfaitaires'!D44)</f>
        <v/>
      </c>
      <c r="E45" s="200" t="str">
        <f>IF('Frais Forfaitaires'!E44="","",'Frais Forfaitaires'!E44)</f>
        <v/>
      </c>
      <c r="F45" s="200" t="str">
        <f>IF('Frais Forfaitaires'!F44="","",'Frais Forfaitaires'!F44)</f>
        <v/>
      </c>
      <c r="G45" s="200" t="str">
        <f>IF('Frais Forfaitaires'!G44="","",'Frais Forfaitaires'!G44)</f>
        <v/>
      </c>
      <c r="H45" s="200" t="str">
        <f>IF('Frais Forfaitaires'!H44="","",'Frais Forfaitaires'!H44)</f>
        <v/>
      </c>
      <c r="I45" s="200" t="str">
        <f>IF('Frais Forfaitaires'!I44="","",'Frais Forfaitaires'!I44)</f>
        <v/>
      </c>
      <c r="J45" s="189" t="str">
        <f>IF($G45="","",IF($C45=Listes!$B$38,IF('Instruction Frais Forfaitaires'!$E45&lt;=Listes!$B$59,('Instruction Frais Forfaitaires'!$E45*(VLOOKUP('Instruction Frais Forfaitaires'!$D45,Listes!$A$60:$E$66,2,FALSE))),IF('Instruction Frais Forfaitaires'!$E45&gt;Listes!$E$59,('Instruction Frais Forfaitaires'!$E45*(VLOOKUP('Instruction Frais Forfaitaires'!$D45,Listes!$A$60:$E$66,5,FALSE))),('Instruction Frais Forfaitaires'!$E45*(VLOOKUP('Instruction Frais Forfaitaires'!$D45,Listes!$A$60:$E$66,3,FALSE))+(VLOOKUP('Instruction Frais Forfaitaires'!$D45,Listes!$A$60:$E$66,4,FALSE)))))))</f>
        <v/>
      </c>
      <c r="K45" s="189" t="str">
        <f>IF($G45="","",IF($C45=Listes!$B$37,IF('Instruction Frais Forfaitaires'!$E45&lt;=Listes!$B$48,('Instruction Frais Forfaitaires'!$E45*(VLOOKUP('Instruction Frais Forfaitaires'!$D45,Listes!$A$49:$E$55,2,FALSE))),IF('Instruction Frais Forfaitaires'!$E45&gt;Listes!$D$48,('Instruction Frais Forfaitaires'!$E45*(VLOOKUP('Instruction Frais Forfaitaires'!$D45,Listes!$A$49:$E$55,5,FALSE))),('Instruction Frais Forfaitaires'!$E45*(VLOOKUP('Instruction Frais Forfaitaires'!$D45,Listes!$A$49:$E$55,3,FALSE))+(VLOOKUP('Instruction Frais Forfaitaires'!$D45,Listes!$A$49:$E$55,4,FALSE)))))))</f>
        <v/>
      </c>
      <c r="L45" s="190" t="str">
        <f>IF($G45="","",IF($C45=Listes!$B$40,Listes!$I$37,IF($C45=Listes!$B$41,(VLOOKUP('Instruction Frais Forfaitaires'!$F45,Listes!$E$37:$F$42,2,FALSE)),IF($C45=Listes!$B$39,IF('Instruction Frais Forfaitaires'!$E45&lt;=Listes!$A$70,'Instruction Frais Forfaitaires'!$E45*Listes!$A$71,IF('Instruction Frais Forfaitaires'!$E45&gt;Listes!$D$70,'Instruction Frais Forfaitaires'!$E45*Listes!$D$71,(('Instruction Frais Forfaitaires'!$E45*Listes!$B$71)+Listes!$C$71)))))))</f>
        <v/>
      </c>
      <c r="M45" s="202" t="str">
        <f>IF('Frais Forfaitaires'!M44="","",'Frais Forfaitaires'!M44)</f>
        <v/>
      </c>
      <c r="N45" s="42" t="str">
        <f t="shared" si="0"/>
        <v/>
      </c>
      <c r="O45" s="203" t="str">
        <f t="shared" si="1"/>
        <v/>
      </c>
      <c r="P45" s="204" t="str">
        <f t="shared" si="4"/>
        <v/>
      </c>
      <c r="Q45" s="205" t="str">
        <f t="shared" si="3"/>
        <v/>
      </c>
      <c r="R45" s="206"/>
      <c r="S45" s="66"/>
    </row>
    <row r="46" spans="1:19" ht="20.100000000000001" customHeight="1" x14ac:dyDescent="0.25">
      <c r="A46" s="191">
        <v>40</v>
      </c>
      <c r="B46" s="200" t="str">
        <f>IF('Frais Forfaitaires'!B45="","",'Frais Forfaitaires'!B45)</f>
        <v/>
      </c>
      <c r="C46" s="200" t="str">
        <f>IF('Frais Forfaitaires'!C45="","",'Frais Forfaitaires'!C45)</f>
        <v/>
      </c>
      <c r="D46" s="200" t="str">
        <f>IF('Frais Forfaitaires'!D45="","",'Frais Forfaitaires'!D45)</f>
        <v/>
      </c>
      <c r="E46" s="200" t="str">
        <f>IF('Frais Forfaitaires'!E45="","",'Frais Forfaitaires'!E45)</f>
        <v/>
      </c>
      <c r="F46" s="200" t="str">
        <f>IF('Frais Forfaitaires'!F45="","",'Frais Forfaitaires'!F45)</f>
        <v/>
      </c>
      <c r="G46" s="200" t="str">
        <f>IF('Frais Forfaitaires'!G45="","",'Frais Forfaitaires'!G45)</f>
        <v/>
      </c>
      <c r="H46" s="200" t="str">
        <f>IF('Frais Forfaitaires'!H45="","",'Frais Forfaitaires'!H45)</f>
        <v/>
      </c>
      <c r="I46" s="200" t="str">
        <f>IF('Frais Forfaitaires'!I45="","",'Frais Forfaitaires'!I45)</f>
        <v/>
      </c>
      <c r="J46" s="189" t="str">
        <f>IF($G46="","",IF($C46=Listes!$B$38,IF('Instruction Frais Forfaitaires'!$E46&lt;=Listes!$B$59,('Instruction Frais Forfaitaires'!$E46*(VLOOKUP('Instruction Frais Forfaitaires'!$D46,Listes!$A$60:$E$66,2,FALSE))),IF('Instruction Frais Forfaitaires'!$E46&gt;Listes!$E$59,('Instruction Frais Forfaitaires'!$E46*(VLOOKUP('Instruction Frais Forfaitaires'!$D46,Listes!$A$60:$E$66,5,FALSE))),('Instruction Frais Forfaitaires'!$E46*(VLOOKUP('Instruction Frais Forfaitaires'!$D46,Listes!$A$60:$E$66,3,FALSE))+(VLOOKUP('Instruction Frais Forfaitaires'!$D46,Listes!$A$60:$E$66,4,FALSE)))))))</f>
        <v/>
      </c>
      <c r="K46" s="189" t="str">
        <f>IF($G46="","",IF($C46=Listes!$B$37,IF('Instruction Frais Forfaitaires'!$E46&lt;=Listes!$B$48,('Instruction Frais Forfaitaires'!$E46*(VLOOKUP('Instruction Frais Forfaitaires'!$D46,Listes!$A$49:$E$55,2,FALSE))),IF('Instruction Frais Forfaitaires'!$E46&gt;Listes!$D$48,('Instruction Frais Forfaitaires'!$E46*(VLOOKUP('Instruction Frais Forfaitaires'!$D46,Listes!$A$49:$E$55,5,FALSE))),('Instruction Frais Forfaitaires'!$E46*(VLOOKUP('Instruction Frais Forfaitaires'!$D46,Listes!$A$49:$E$55,3,FALSE))+(VLOOKUP('Instruction Frais Forfaitaires'!$D46,Listes!$A$49:$E$55,4,FALSE)))))))</f>
        <v/>
      </c>
      <c r="L46" s="190" t="str">
        <f>IF($G46="","",IF($C46=Listes!$B$40,Listes!$I$37,IF($C46=Listes!$B$41,(VLOOKUP('Instruction Frais Forfaitaires'!$F46,Listes!$E$37:$F$42,2,FALSE)),IF($C46=Listes!$B$39,IF('Instruction Frais Forfaitaires'!$E46&lt;=Listes!$A$70,'Instruction Frais Forfaitaires'!$E46*Listes!$A$71,IF('Instruction Frais Forfaitaires'!$E46&gt;Listes!$D$70,'Instruction Frais Forfaitaires'!$E46*Listes!$D$71,(('Instruction Frais Forfaitaires'!$E46*Listes!$B$71)+Listes!$C$71)))))))</f>
        <v/>
      </c>
      <c r="M46" s="202" t="str">
        <f>IF('Frais Forfaitaires'!M45="","",'Frais Forfaitaires'!M45)</f>
        <v/>
      </c>
      <c r="N46" s="42" t="str">
        <f t="shared" si="0"/>
        <v/>
      </c>
      <c r="O46" s="203" t="str">
        <f t="shared" si="1"/>
        <v/>
      </c>
      <c r="P46" s="204" t="str">
        <f t="shared" si="4"/>
        <v/>
      </c>
      <c r="Q46" s="205" t="str">
        <f t="shared" si="3"/>
        <v/>
      </c>
      <c r="R46" s="206"/>
      <c r="S46" s="66"/>
    </row>
    <row r="47" spans="1:19" ht="20.100000000000001" customHeight="1" x14ac:dyDescent="0.25">
      <c r="A47" s="191">
        <v>41</v>
      </c>
      <c r="B47" s="200" t="str">
        <f>IF('Frais Forfaitaires'!B46="","",'Frais Forfaitaires'!B46)</f>
        <v/>
      </c>
      <c r="C47" s="200" t="str">
        <f>IF('Frais Forfaitaires'!C46="","",'Frais Forfaitaires'!C46)</f>
        <v/>
      </c>
      <c r="D47" s="200" t="str">
        <f>IF('Frais Forfaitaires'!D46="","",'Frais Forfaitaires'!D46)</f>
        <v/>
      </c>
      <c r="E47" s="200" t="str">
        <f>IF('Frais Forfaitaires'!E46="","",'Frais Forfaitaires'!E46)</f>
        <v/>
      </c>
      <c r="F47" s="200" t="str">
        <f>IF('Frais Forfaitaires'!F46="","",'Frais Forfaitaires'!F46)</f>
        <v/>
      </c>
      <c r="G47" s="200" t="str">
        <f>IF('Frais Forfaitaires'!G46="","",'Frais Forfaitaires'!G46)</f>
        <v/>
      </c>
      <c r="H47" s="200" t="str">
        <f>IF('Frais Forfaitaires'!H46="","",'Frais Forfaitaires'!H46)</f>
        <v/>
      </c>
      <c r="I47" s="200" t="str">
        <f>IF('Frais Forfaitaires'!I46="","",'Frais Forfaitaires'!I46)</f>
        <v/>
      </c>
      <c r="J47" s="189" t="str">
        <f>IF($G47="","",IF($C47=Listes!$B$38,IF('Instruction Frais Forfaitaires'!$E47&lt;=Listes!$B$59,('Instruction Frais Forfaitaires'!$E47*(VLOOKUP('Instruction Frais Forfaitaires'!$D47,Listes!$A$60:$E$66,2,FALSE))),IF('Instruction Frais Forfaitaires'!$E47&gt;Listes!$E$59,('Instruction Frais Forfaitaires'!$E47*(VLOOKUP('Instruction Frais Forfaitaires'!$D47,Listes!$A$60:$E$66,5,FALSE))),('Instruction Frais Forfaitaires'!$E47*(VLOOKUP('Instruction Frais Forfaitaires'!$D47,Listes!$A$60:$E$66,3,FALSE))+(VLOOKUP('Instruction Frais Forfaitaires'!$D47,Listes!$A$60:$E$66,4,FALSE)))))))</f>
        <v/>
      </c>
      <c r="K47" s="189" t="str">
        <f>IF($G47="","",IF($C47=Listes!$B$37,IF('Instruction Frais Forfaitaires'!$E47&lt;=Listes!$B$48,('Instruction Frais Forfaitaires'!$E47*(VLOOKUP('Instruction Frais Forfaitaires'!$D47,Listes!$A$49:$E$55,2,FALSE))),IF('Instruction Frais Forfaitaires'!$E47&gt;Listes!$D$48,('Instruction Frais Forfaitaires'!$E47*(VLOOKUP('Instruction Frais Forfaitaires'!$D47,Listes!$A$49:$E$55,5,FALSE))),('Instruction Frais Forfaitaires'!$E47*(VLOOKUP('Instruction Frais Forfaitaires'!$D47,Listes!$A$49:$E$55,3,FALSE))+(VLOOKUP('Instruction Frais Forfaitaires'!$D47,Listes!$A$49:$E$55,4,FALSE)))))))</f>
        <v/>
      </c>
      <c r="L47" s="190" t="str">
        <f>IF($G47="","",IF($C47=Listes!$B$40,Listes!$I$37,IF($C47=Listes!$B$41,(VLOOKUP('Instruction Frais Forfaitaires'!$F47,Listes!$E$37:$F$42,2,FALSE)),IF($C47=Listes!$B$39,IF('Instruction Frais Forfaitaires'!$E47&lt;=Listes!$A$70,'Instruction Frais Forfaitaires'!$E47*Listes!$A$71,IF('Instruction Frais Forfaitaires'!$E47&gt;Listes!$D$70,'Instruction Frais Forfaitaires'!$E47*Listes!$D$71,(('Instruction Frais Forfaitaires'!$E47*Listes!$B$71)+Listes!$C$71)))))))</f>
        <v/>
      </c>
      <c r="M47" s="202" t="str">
        <f>IF('Frais Forfaitaires'!M46="","",'Frais Forfaitaires'!M46)</f>
        <v/>
      </c>
      <c r="N47" s="42" t="str">
        <f t="shared" si="0"/>
        <v/>
      </c>
      <c r="O47" s="203" t="str">
        <f t="shared" si="1"/>
        <v/>
      </c>
      <c r="P47" s="204" t="str">
        <f t="shared" si="4"/>
        <v/>
      </c>
      <c r="Q47" s="205" t="str">
        <f t="shared" si="3"/>
        <v/>
      </c>
      <c r="R47" s="206"/>
      <c r="S47" s="66"/>
    </row>
    <row r="48" spans="1:19" ht="20.100000000000001" customHeight="1" x14ac:dyDescent="0.25">
      <c r="A48" s="191">
        <v>42</v>
      </c>
      <c r="B48" s="200" t="str">
        <f>IF('Frais Forfaitaires'!B47="","",'Frais Forfaitaires'!B47)</f>
        <v/>
      </c>
      <c r="C48" s="200" t="str">
        <f>IF('Frais Forfaitaires'!C47="","",'Frais Forfaitaires'!C47)</f>
        <v/>
      </c>
      <c r="D48" s="200" t="str">
        <f>IF('Frais Forfaitaires'!D47="","",'Frais Forfaitaires'!D47)</f>
        <v/>
      </c>
      <c r="E48" s="200" t="str">
        <f>IF('Frais Forfaitaires'!E47="","",'Frais Forfaitaires'!E47)</f>
        <v/>
      </c>
      <c r="F48" s="200" t="str">
        <f>IF('Frais Forfaitaires'!F47="","",'Frais Forfaitaires'!F47)</f>
        <v/>
      </c>
      <c r="G48" s="200" t="str">
        <f>IF('Frais Forfaitaires'!G47="","",'Frais Forfaitaires'!G47)</f>
        <v/>
      </c>
      <c r="H48" s="200" t="str">
        <f>IF('Frais Forfaitaires'!H47="","",'Frais Forfaitaires'!H47)</f>
        <v/>
      </c>
      <c r="I48" s="200" t="str">
        <f>IF('Frais Forfaitaires'!I47="","",'Frais Forfaitaires'!I47)</f>
        <v/>
      </c>
      <c r="J48" s="189" t="str">
        <f>IF($G48="","",IF($C48=Listes!$B$38,IF('Instruction Frais Forfaitaires'!$E48&lt;=Listes!$B$59,('Instruction Frais Forfaitaires'!$E48*(VLOOKUP('Instruction Frais Forfaitaires'!$D48,Listes!$A$60:$E$66,2,FALSE))),IF('Instruction Frais Forfaitaires'!$E48&gt;Listes!$E$59,('Instruction Frais Forfaitaires'!$E48*(VLOOKUP('Instruction Frais Forfaitaires'!$D48,Listes!$A$60:$E$66,5,FALSE))),('Instruction Frais Forfaitaires'!$E48*(VLOOKUP('Instruction Frais Forfaitaires'!$D48,Listes!$A$60:$E$66,3,FALSE))+(VLOOKUP('Instruction Frais Forfaitaires'!$D48,Listes!$A$60:$E$66,4,FALSE)))))))</f>
        <v/>
      </c>
      <c r="K48" s="189" t="str">
        <f>IF($G48="","",IF($C48=Listes!$B$37,IF('Instruction Frais Forfaitaires'!$E48&lt;=Listes!$B$48,('Instruction Frais Forfaitaires'!$E48*(VLOOKUP('Instruction Frais Forfaitaires'!$D48,Listes!$A$49:$E$55,2,FALSE))),IF('Instruction Frais Forfaitaires'!$E48&gt;Listes!$D$48,('Instruction Frais Forfaitaires'!$E48*(VLOOKUP('Instruction Frais Forfaitaires'!$D48,Listes!$A$49:$E$55,5,FALSE))),('Instruction Frais Forfaitaires'!$E48*(VLOOKUP('Instruction Frais Forfaitaires'!$D48,Listes!$A$49:$E$55,3,FALSE))+(VLOOKUP('Instruction Frais Forfaitaires'!$D48,Listes!$A$49:$E$55,4,FALSE)))))))</f>
        <v/>
      </c>
      <c r="L48" s="190" t="str">
        <f>IF($G48="","",IF($C48=Listes!$B$40,Listes!$I$37,IF($C48=Listes!$B$41,(VLOOKUP('Instruction Frais Forfaitaires'!$F48,Listes!$E$37:$F$42,2,FALSE)),IF($C48=Listes!$B$39,IF('Instruction Frais Forfaitaires'!$E48&lt;=Listes!$A$70,'Instruction Frais Forfaitaires'!$E48*Listes!$A$71,IF('Instruction Frais Forfaitaires'!$E48&gt;Listes!$D$70,'Instruction Frais Forfaitaires'!$E48*Listes!$D$71,(('Instruction Frais Forfaitaires'!$E48*Listes!$B$71)+Listes!$C$71)))))))</f>
        <v/>
      </c>
      <c r="M48" s="202" t="str">
        <f>IF('Frais Forfaitaires'!M47="","",'Frais Forfaitaires'!M47)</f>
        <v/>
      </c>
      <c r="N48" s="42" t="str">
        <f t="shared" si="0"/>
        <v/>
      </c>
      <c r="O48" s="203" t="str">
        <f t="shared" si="1"/>
        <v/>
      </c>
      <c r="P48" s="204" t="str">
        <f t="shared" si="4"/>
        <v/>
      </c>
      <c r="Q48" s="205" t="str">
        <f t="shared" si="3"/>
        <v/>
      </c>
      <c r="R48" s="206"/>
      <c r="S48" s="66"/>
    </row>
    <row r="49" spans="1:19" ht="20.100000000000001" customHeight="1" x14ac:dyDescent="0.25">
      <c r="A49" s="191">
        <v>43</v>
      </c>
      <c r="B49" s="200" t="str">
        <f>IF('Frais Forfaitaires'!B48="","",'Frais Forfaitaires'!B48)</f>
        <v/>
      </c>
      <c r="C49" s="200" t="str">
        <f>IF('Frais Forfaitaires'!C48="","",'Frais Forfaitaires'!C48)</f>
        <v/>
      </c>
      <c r="D49" s="200" t="str">
        <f>IF('Frais Forfaitaires'!D48="","",'Frais Forfaitaires'!D48)</f>
        <v/>
      </c>
      <c r="E49" s="200" t="str">
        <f>IF('Frais Forfaitaires'!E48="","",'Frais Forfaitaires'!E48)</f>
        <v/>
      </c>
      <c r="F49" s="200" t="str">
        <f>IF('Frais Forfaitaires'!F48="","",'Frais Forfaitaires'!F48)</f>
        <v/>
      </c>
      <c r="G49" s="200" t="str">
        <f>IF('Frais Forfaitaires'!G48="","",'Frais Forfaitaires'!G48)</f>
        <v/>
      </c>
      <c r="H49" s="200" t="str">
        <f>IF('Frais Forfaitaires'!H48="","",'Frais Forfaitaires'!H48)</f>
        <v/>
      </c>
      <c r="I49" s="200" t="str">
        <f>IF('Frais Forfaitaires'!I48="","",'Frais Forfaitaires'!I48)</f>
        <v/>
      </c>
      <c r="J49" s="189" t="str">
        <f>IF($G49="","",IF($C49=Listes!$B$38,IF('Instruction Frais Forfaitaires'!$E49&lt;=Listes!$B$59,('Instruction Frais Forfaitaires'!$E49*(VLOOKUP('Instruction Frais Forfaitaires'!$D49,Listes!$A$60:$E$66,2,FALSE))),IF('Instruction Frais Forfaitaires'!$E49&gt;Listes!$E$59,('Instruction Frais Forfaitaires'!$E49*(VLOOKUP('Instruction Frais Forfaitaires'!$D49,Listes!$A$60:$E$66,5,FALSE))),('Instruction Frais Forfaitaires'!$E49*(VLOOKUP('Instruction Frais Forfaitaires'!$D49,Listes!$A$60:$E$66,3,FALSE))+(VLOOKUP('Instruction Frais Forfaitaires'!$D49,Listes!$A$60:$E$66,4,FALSE)))))))</f>
        <v/>
      </c>
      <c r="K49" s="189" t="str">
        <f>IF($G49="","",IF($C49=Listes!$B$37,IF('Instruction Frais Forfaitaires'!$E49&lt;=Listes!$B$48,('Instruction Frais Forfaitaires'!$E49*(VLOOKUP('Instruction Frais Forfaitaires'!$D49,Listes!$A$49:$E$55,2,FALSE))),IF('Instruction Frais Forfaitaires'!$E49&gt;Listes!$D$48,('Instruction Frais Forfaitaires'!$E49*(VLOOKUP('Instruction Frais Forfaitaires'!$D49,Listes!$A$49:$E$55,5,FALSE))),('Instruction Frais Forfaitaires'!$E49*(VLOOKUP('Instruction Frais Forfaitaires'!$D49,Listes!$A$49:$E$55,3,FALSE))+(VLOOKUP('Instruction Frais Forfaitaires'!$D49,Listes!$A$49:$E$55,4,FALSE)))))))</f>
        <v/>
      </c>
      <c r="L49" s="190" t="str">
        <f>IF($G49="","",IF($C49=Listes!$B$40,Listes!$I$37,IF($C49=Listes!$B$41,(VLOOKUP('Instruction Frais Forfaitaires'!$F49,Listes!$E$37:$F$42,2,FALSE)),IF($C49=Listes!$B$39,IF('Instruction Frais Forfaitaires'!$E49&lt;=Listes!$A$70,'Instruction Frais Forfaitaires'!$E49*Listes!$A$71,IF('Instruction Frais Forfaitaires'!$E49&gt;Listes!$D$70,'Instruction Frais Forfaitaires'!$E49*Listes!$D$71,(('Instruction Frais Forfaitaires'!$E49*Listes!$B$71)+Listes!$C$71)))))))</f>
        <v/>
      </c>
      <c r="M49" s="202" t="str">
        <f>IF('Frais Forfaitaires'!M48="","",'Frais Forfaitaires'!M48)</f>
        <v/>
      </c>
      <c r="N49" s="42" t="str">
        <f t="shared" si="0"/>
        <v/>
      </c>
      <c r="O49" s="203" t="str">
        <f t="shared" si="1"/>
        <v/>
      </c>
      <c r="P49" s="204" t="str">
        <f t="shared" si="4"/>
        <v/>
      </c>
      <c r="Q49" s="205" t="str">
        <f t="shared" si="3"/>
        <v/>
      </c>
      <c r="R49" s="206"/>
      <c r="S49" s="66"/>
    </row>
    <row r="50" spans="1:19" ht="20.100000000000001" customHeight="1" x14ac:dyDescent="0.25">
      <c r="A50" s="191">
        <v>44</v>
      </c>
      <c r="B50" s="200" t="str">
        <f>IF('Frais Forfaitaires'!B49="","",'Frais Forfaitaires'!B49)</f>
        <v/>
      </c>
      <c r="C50" s="200" t="str">
        <f>IF('Frais Forfaitaires'!C49="","",'Frais Forfaitaires'!C49)</f>
        <v/>
      </c>
      <c r="D50" s="200" t="str">
        <f>IF('Frais Forfaitaires'!D49="","",'Frais Forfaitaires'!D49)</f>
        <v/>
      </c>
      <c r="E50" s="200" t="str">
        <f>IF('Frais Forfaitaires'!E49="","",'Frais Forfaitaires'!E49)</f>
        <v/>
      </c>
      <c r="F50" s="200" t="str">
        <f>IF('Frais Forfaitaires'!F49="","",'Frais Forfaitaires'!F49)</f>
        <v/>
      </c>
      <c r="G50" s="200" t="str">
        <f>IF('Frais Forfaitaires'!G49="","",'Frais Forfaitaires'!G49)</f>
        <v/>
      </c>
      <c r="H50" s="200" t="str">
        <f>IF('Frais Forfaitaires'!H49="","",'Frais Forfaitaires'!H49)</f>
        <v/>
      </c>
      <c r="I50" s="200" t="str">
        <f>IF('Frais Forfaitaires'!I49="","",'Frais Forfaitaires'!I49)</f>
        <v/>
      </c>
      <c r="J50" s="189" t="str">
        <f>IF($G50="","",IF($C50=Listes!$B$38,IF('Instruction Frais Forfaitaires'!$E50&lt;=Listes!$B$59,('Instruction Frais Forfaitaires'!$E50*(VLOOKUP('Instruction Frais Forfaitaires'!$D50,Listes!$A$60:$E$66,2,FALSE))),IF('Instruction Frais Forfaitaires'!$E50&gt;Listes!$E$59,('Instruction Frais Forfaitaires'!$E50*(VLOOKUP('Instruction Frais Forfaitaires'!$D50,Listes!$A$60:$E$66,5,FALSE))),('Instruction Frais Forfaitaires'!$E50*(VLOOKUP('Instruction Frais Forfaitaires'!$D50,Listes!$A$60:$E$66,3,FALSE))+(VLOOKUP('Instruction Frais Forfaitaires'!$D50,Listes!$A$60:$E$66,4,FALSE)))))))</f>
        <v/>
      </c>
      <c r="K50" s="189" t="str">
        <f>IF($G50="","",IF($C50=Listes!$B$37,IF('Instruction Frais Forfaitaires'!$E50&lt;=Listes!$B$48,('Instruction Frais Forfaitaires'!$E50*(VLOOKUP('Instruction Frais Forfaitaires'!$D50,Listes!$A$49:$E$55,2,FALSE))),IF('Instruction Frais Forfaitaires'!$E50&gt;Listes!$D$48,('Instruction Frais Forfaitaires'!$E50*(VLOOKUP('Instruction Frais Forfaitaires'!$D50,Listes!$A$49:$E$55,5,FALSE))),('Instruction Frais Forfaitaires'!$E50*(VLOOKUP('Instruction Frais Forfaitaires'!$D50,Listes!$A$49:$E$55,3,FALSE))+(VLOOKUP('Instruction Frais Forfaitaires'!$D50,Listes!$A$49:$E$55,4,FALSE)))))))</f>
        <v/>
      </c>
      <c r="L50" s="190" t="str">
        <f>IF($G50="","",IF($C50=Listes!$B$40,Listes!$I$37,IF($C50=Listes!$B$41,(VLOOKUP('Instruction Frais Forfaitaires'!$F50,Listes!$E$37:$F$42,2,FALSE)),IF($C50=Listes!$B$39,IF('Instruction Frais Forfaitaires'!$E50&lt;=Listes!$A$70,'Instruction Frais Forfaitaires'!$E50*Listes!$A$71,IF('Instruction Frais Forfaitaires'!$E50&gt;Listes!$D$70,'Instruction Frais Forfaitaires'!$E50*Listes!$D$71,(('Instruction Frais Forfaitaires'!$E50*Listes!$B$71)+Listes!$C$71)))))))</f>
        <v/>
      </c>
      <c r="M50" s="202" t="str">
        <f>IF('Frais Forfaitaires'!M49="","",'Frais Forfaitaires'!M49)</f>
        <v/>
      </c>
      <c r="N50" s="42" t="str">
        <f t="shared" si="0"/>
        <v/>
      </c>
      <c r="O50" s="203" t="str">
        <f t="shared" si="1"/>
        <v/>
      </c>
      <c r="P50" s="204" t="str">
        <f t="shared" si="4"/>
        <v/>
      </c>
      <c r="Q50" s="205" t="str">
        <f t="shared" si="3"/>
        <v/>
      </c>
      <c r="R50" s="206"/>
      <c r="S50" s="66"/>
    </row>
    <row r="51" spans="1:19" ht="20.100000000000001" customHeight="1" x14ac:dyDescent="0.25">
      <c r="A51" s="191">
        <v>45</v>
      </c>
      <c r="B51" s="200" t="str">
        <f>IF('Frais Forfaitaires'!B50="","",'Frais Forfaitaires'!B50)</f>
        <v/>
      </c>
      <c r="C51" s="200" t="str">
        <f>IF('Frais Forfaitaires'!C50="","",'Frais Forfaitaires'!C50)</f>
        <v/>
      </c>
      <c r="D51" s="200" t="str">
        <f>IF('Frais Forfaitaires'!D50="","",'Frais Forfaitaires'!D50)</f>
        <v/>
      </c>
      <c r="E51" s="200" t="str">
        <f>IF('Frais Forfaitaires'!E50="","",'Frais Forfaitaires'!E50)</f>
        <v/>
      </c>
      <c r="F51" s="200" t="str">
        <f>IF('Frais Forfaitaires'!F50="","",'Frais Forfaitaires'!F50)</f>
        <v/>
      </c>
      <c r="G51" s="200" t="str">
        <f>IF('Frais Forfaitaires'!G50="","",'Frais Forfaitaires'!G50)</f>
        <v/>
      </c>
      <c r="H51" s="200" t="str">
        <f>IF('Frais Forfaitaires'!H50="","",'Frais Forfaitaires'!H50)</f>
        <v/>
      </c>
      <c r="I51" s="200" t="str">
        <f>IF('Frais Forfaitaires'!I50="","",'Frais Forfaitaires'!I50)</f>
        <v/>
      </c>
      <c r="J51" s="189" t="str">
        <f>IF($G51="","",IF($C51=Listes!$B$38,IF('Instruction Frais Forfaitaires'!$E51&lt;=Listes!$B$59,('Instruction Frais Forfaitaires'!$E51*(VLOOKUP('Instruction Frais Forfaitaires'!$D51,Listes!$A$60:$E$66,2,FALSE))),IF('Instruction Frais Forfaitaires'!$E51&gt;Listes!$E$59,('Instruction Frais Forfaitaires'!$E51*(VLOOKUP('Instruction Frais Forfaitaires'!$D51,Listes!$A$60:$E$66,5,FALSE))),('Instruction Frais Forfaitaires'!$E51*(VLOOKUP('Instruction Frais Forfaitaires'!$D51,Listes!$A$60:$E$66,3,FALSE))+(VLOOKUP('Instruction Frais Forfaitaires'!$D51,Listes!$A$60:$E$66,4,FALSE)))))))</f>
        <v/>
      </c>
      <c r="K51" s="189" t="str">
        <f>IF($G51="","",IF($C51=Listes!$B$37,IF('Instruction Frais Forfaitaires'!$E51&lt;=Listes!$B$48,('Instruction Frais Forfaitaires'!$E51*(VLOOKUP('Instruction Frais Forfaitaires'!$D51,Listes!$A$49:$E$55,2,FALSE))),IF('Instruction Frais Forfaitaires'!$E51&gt;Listes!$D$48,('Instruction Frais Forfaitaires'!$E51*(VLOOKUP('Instruction Frais Forfaitaires'!$D51,Listes!$A$49:$E$55,5,FALSE))),('Instruction Frais Forfaitaires'!$E51*(VLOOKUP('Instruction Frais Forfaitaires'!$D51,Listes!$A$49:$E$55,3,FALSE))+(VLOOKUP('Instruction Frais Forfaitaires'!$D51,Listes!$A$49:$E$55,4,FALSE)))))))</f>
        <v/>
      </c>
      <c r="L51" s="190" t="str">
        <f>IF($G51="","",IF($C51=Listes!$B$40,Listes!$I$37,IF($C51=Listes!$B$41,(VLOOKUP('Instruction Frais Forfaitaires'!$F51,Listes!$E$37:$F$42,2,FALSE)),IF($C51=Listes!$B$39,IF('Instruction Frais Forfaitaires'!$E51&lt;=Listes!$A$70,'Instruction Frais Forfaitaires'!$E51*Listes!$A$71,IF('Instruction Frais Forfaitaires'!$E51&gt;Listes!$D$70,'Instruction Frais Forfaitaires'!$E51*Listes!$D$71,(('Instruction Frais Forfaitaires'!$E51*Listes!$B$71)+Listes!$C$71)))))))</f>
        <v/>
      </c>
      <c r="M51" s="202" t="str">
        <f>IF('Frais Forfaitaires'!M50="","",'Frais Forfaitaires'!M50)</f>
        <v/>
      </c>
      <c r="N51" s="42" t="str">
        <f t="shared" si="0"/>
        <v/>
      </c>
      <c r="O51" s="203" t="str">
        <f t="shared" si="1"/>
        <v/>
      </c>
      <c r="P51" s="204" t="str">
        <f t="shared" si="4"/>
        <v/>
      </c>
      <c r="Q51" s="205" t="str">
        <f t="shared" si="3"/>
        <v/>
      </c>
      <c r="R51" s="206"/>
      <c r="S51" s="66"/>
    </row>
    <row r="52" spans="1:19" ht="20.100000000000001" customHeight="1" x14ac:dyDescent="0.25">
      <c r="A52" s="191">
        <v>46</v>
      </c>
      <c r="B52" s="200" t="str">
        <f>IF('Frais Forfaitaires'!B51="","",'Frais Forfaitaires'!B51)</f>
        <v/>
      </c>
      <c r="C52" s="200" t="str">
        <f>IF('Frais Forfaitaires'!C51="","",'Frais Forfaitaires'!C51)</f>
        <v/>
      </c>
      <c r="D52" s="200" t="str">
        <f>IF('Frais Forfaitaires'!D51="","",'Frais Forfaitaires'!D51)</f>
        <v/>
      </c>
      <c r="E52" s="200" t="str">
        <f>IF('Frais Forfaitaires'!E51="","",'Frais Forfaitaires'!E51)</f>
        <v/>
      </c>
      <c r="F52" s="200" t="str">
        <f>IF('Frais Forfaitaires'!F51="","",'Frais Forfaitaires'!F51)</f>
        <v/>
      </c>
      <c r="G52" s="200" t="str">
        <f>IF('Frais Forfaitaires'!G51="","",'Frais Forfaitaires'!G51)</f>
        <v/>
      </c>
      <c r="H52" s="200" t="str">
        <f>IF('Frais Forfaitaires'!H51="","",'Frais Forfaitaires'!H51)</f>
        <v/>
      </c>
      <c r="I52" s="200" t="str">
        <f>IF('Frais Forfaitaires'!I51="","",'Frais Forfaitaires'!I51)</f>
        <v/>
      </c>
      <c r="J52" s="189" t="str">
        <f>IF($G52="","",IF($C52=Listes!$B$38,IF('Instruction Frais Forfaitaires'!$E52&lt;=Listes!$B$59,('Instruction Frais Forfaitaires'!$E52*(VLOOKUP('Instruction Frais Forfaitaires'!$D52,Listes!$A$60:$E$66,2,FALSE))),IF('Instruction Frais Forfaitaires'!$E52&gt;Listes!$E$59,('Instruction Frais Forfaitaires'!$E52*(VLOOKUP('Instruction Frais Forfaitaires'!$D52,Listes!$A$60:$E$66,5,FALSE))),('Instruction Frais Forfaitaires'!$E52*(VLOOKUP('Instruction Frais Forfaitaires'!$D52,Listes!$A$60:$E$66,3,FALSE))+(VLOOKUP('Instruction Frais Forfaitaires'!$D52,Listes!$A$60:$E$66,4,FALSE)))))))</f>
        <v/>
      </c>
      <c r="K52" s="189" t="str">
        <f>IF($G52="","",IF($C52=Listes!$B$37,IF('Instruction Frais Forfaitaires'!$E52&lt;=Listes!$B$48,('Instruction Frais Forfaitaires'!$E52*(VLOOKUP('Instruction Frais Forfaitaires'!$D52,Listes!$A$49:$E$55,2,FALSE))),IF('Instruction Frais Forfaitaires'!$E52&gt;Listes!$D$48,('Instruction Frais Forfaitaires'!$E52*(VLOOKUP('Instruction Frais Forfaitaires'!$D52,Listes!$A$49:$E$55,5,FALSE))),('Instruction Frais Forfaitaires'!$E52*(VLOOKUP('Instruction Frais Forfaitaires'!$D52,Listes!$A$49:$E$55,3,FALSE))+(VLOOKUP('Instruction Frais Forfaitaires'!$D52,Listes!$A$49:$E$55,4,FALSE)))))))</f>
        <v/>
      </c>
      <c r="L52" s="190" t="str">
        <f>IF($G52="","",IF($C52=Listes!$B$40,Listes!$I$37,IF($C52=Listes!$B$41,(VLOOKUP('Instruction Frais Forfaitaires'!$F52,Listes!$E$37:$F$42,2,FALSE)),IF($C52=Listes!$B$39,IF('Instruction Frais Forfaitaires'!$E52&lt;=Listes!$A$70,'Instruction Frais Forfaitaires'!$E52*Listes!$A$71,IF('Instruction Frais Forfaitaires'!$E52&gt;Listes!$D$70,'Instruction Frais Forfaitaires'!$E52*Listes!$D$71,(('Instruction Frais Forfaitaires'!$E52*Listes!$B$71)+Listes!$C$71)))))))</f>
        <v/>
      </c>
      <c r="M52" s="202" t="str">
        <f>IF('Frais Forfaitaires'!M51="","",'Frais Forfaitaires'!M51)</f>
        <v/>
      </c>
      <c r="N52" s="42" t="str">
        <f t="shared" si="0"/>
        <v/>
      </c>
      <c r="O52" s="203" t="str">
        <f t="shared" si="1"/>
        <v/>
      </c>
      <c r="P52" s="204" t="str">
        <f t="shared" si="4"/>
        <v/>
      </c>
      <c r="Q52" s="205" t="str">
        <f t="shared" si="3"/>
        <v/>
      </c>
      <c r="R52" s="206"/>
      <c r="S52" s="66"/>
    </row>
    <row r="53" spans="1:19" ht="20.100000000000001" customHeight="1" x14ac:dyDescent="0.25">
      <c r="A53" s="191">
        <v>47</v>
      </c>
      <c r="B53" s="200" t="str">
        <f>IF('Frais Forfaitaires'!B52="","",'Frais Forfaitaires'!B52)</f>
        <v/>
      </c>
      <c r="C53" s="200" t="str">
        <f>IF('Frais Forfaitaires'!C52="","",'Frais Forfaitaires'!C52)</f>
        <v/>
      </c>
      <c r="D53" s="200" t="str">
        <f>IF('Frais Forfaitaires'!D52="","",'Frais Forfaitaires'!D52)</f>
        <v/>
      </c>
      <c r="E53" s="200" t="str">
        <f>IF('Frais Forfaitaires'!E52="","",'Frais Forfaitaires'!E52)</f>
        <v/>
      </c>
      <c r="F53" s="200" t="str">
        <f>IF('Frais Forfaitaires'!F52="","",'Frais Forfaitaires'!F52)</f>
        <v/>
      </c>
      <c r="G53" s="200" t="str">
        <f>IF('Frais Forfaitaires'!G52="","",'Frais Forfaitaires'!G52)</f>
        <v/>
      </c>
      <c r="H53" s="200" t="str">
        <f>IF('Frais Forfaitaires'!H52="","",'Frais Forfaitaires'!H52)</f>
        <v/>
      </c>
      <c r="I53" s="200" t="str">
        <f>IF('Frais Forfaitaires'!I52="","",'Frais Forfaitaires'!I52)</f>
        <v/>
      </c>
      <c r="J53" s="189" t="str">
        <f>IF($G53="","",IF($C53=Listes!$B$38,IF('Instruction Frais Forfaitaires'!$E53&lt;=Listes!$B$59,('Instruction Frais Forfaitaires'!$E53*(VLOOKUP('Instruction Frais Forfaitaires'!$D53,Listes!$A$60:$E$66,2,FALSE))),IF('Instruction Frais Forfaitaires'!$E53&gt;Listes!$E$59,('Instruction Frais Forfaitaires'!$E53*(VLOOKUP('Instruction Frais Forfaitaires'!$D53,Listes!$A$60:$E$66,5,FALSE))),('Instruction Frais Forfaitaires'!$E53*(VLOOKUP('Instruction Frais Forfaitaires'!$D53,Listes!$A$60:$E$66,3,FALSE))+(VLOOKUP('Instruction Frais Forfaitaires'!$D53,Listes!$A$60:$E$66,4,FALSE)))))))</f>
        <v/>
      </c>
      <c r="K53" s="189" t="str">
        <f>IF($G53="","",IF($C53=Listes!$B$37,IF('Instruction Frais Forfaitaires'!$E53&lt;=Listes!$B$48,('Instruction Frais Forfaitaires'!$E53*(VLOOKUP('Instruction Frais Forfaitaires'!$D53,Listes!$A$49:$E$55,2,FALSE))),IF('Instruction Frais Forfaitaires'!$E53&gt;Listes!$D$48,('Instruction Frais Forfaitaires'!$E53*(VLOOKUP('Instruction Frais Forfaitaires'!$D53,Listes!$A$49:$E$55,5,FALSE))),('Instruction Frais Forfaitaires'!$E53*(VLOOKUP('Instruction Frais Forfaitaires'!$D53,Listes!$A$49:$E$55,3,FALSE))+(VLOOKUP('Instruction Frais Forfaitaires'!$D53,Listes!$A$49:$E$55,4,FALSE)))))))</f>
        <v/>
      </c>
      <c r="L53" s="190" t="str">
        <f>IF($G53="","",IF($C53=Listes!$B$40,Listes!$I$37,IF($C53=Listes!$B$41,(VLOOKUP('Instruction Frais Forfaitaires'!$F53,Listes!$E$37:$F$42,2,FALSE)),IF($C53=Listes!$B$39,IF('Instruction Frais Forfaitaires'!$E53&lt;=Listes!$A$70,'Instruction Frais Forfaitaires'!$E53*Listes!$A$71,IF('Instruction Frais Forfaitaires'!$E53&gt;Listes!$D$70,'Instruction Frais Forfaitaires'!$E53*Listes!$D$71,(('Instruction Frais Forfaitaires'!$E53*Listes!$B$71)+Listes!$C$71)))))))</f>
        <v/>
      </c>
      <c r="M53" s="202" t="str">
        <f>IF('Frais Forfaitaires'!M52="","",'Frais Forfaitaires'!M52)</f>
        <v/>
      </c>
      <c r="N53" s="42" t="str">
        <f t="shared" si="0"/>
        <v/>
      </c>
      <c r="O53" s="203" t="str">
        <f t="shared" si="1"/>
        <v/>
      </c>
      <c r="P53" s="204" t="str">
        <f t="shared" si="4"/>
        <v/>
      </c>
      <c r="Q53" s="205" t="str">
        <f t="shared" si="3"/>
        <v/>
      </c>
      <c r="R53" s="206"/>
      <c r="S53" s="66"/>
    </row>
    <row r="54" spans="1:19" ht="20.100000000000001" customHeight="1" x14ac:dyDescent="0.25">
      <c r="A54" s="191">
        <v>48</v>
      </c>
      <c r="B54" s="200" t="str">
        <f>IF('Frais Forfaitaires'!B53="","",'Frais Forfaitaires'!B53)</f>
        <v/>
      </c>
      <c r="C54" s="200" t="str">
        <f>IF('Frais Forfaitaires'!C53="","",'Frais Forfaitaires'!C53)</f>
        <v/>
      </c>
      <c r="D54" s="200" t="str">
        <f>IF('Frais Forfaitaires'!D53="","",'Frais Forfaitaires'!D53)</f>
        <v/>
      </c>
      <c r="E54" s="200" t="str">
        <f>IF('Frais Forfaitaires'!E53="","",'Frais Forfaitaires'!E53)</f>
        <v/>
      </c>
      <c r="F54" s="200" t="str">
        <f>IF('Frais Forfaitaires'!F53="","",'Frais Forfaitaires'!F53)</f>
        <v/>
      </c>
      <c r="G54" s="200" t="str">
        <f>IF('Frais Forfaitaires'!G53="","",'Frais Forfaitaires'!G53)</f>
        <v/>
      </c>
      <c r="H54" s="200" t="str">
        <f>IF('Frais Forfaitaires'!H53="","",'Frais Forfaitaires'!H53)</f>
        <v/>
      </c>
      <c r="I54" s="200" t="str">
        <f>IF('Frais Forfaitaires'!I53="","",'Frais Forfaitaires'!I53)</f>
        <v/>
      </c>
      <c r="J54" s="189" t="str">
        <f>IF($G54="","",IF($C54=Listes!$B$38,IF('Instruction Frais Forfaitaires'!$E54&lt;=Listes!$B$59,('Instruction Frais Forfaitaires'!$E54*(VLOOKUP('Instruction Frais Forfaitaires'!$D54,Listes!$A$60:$E$66,2,FALSE))),IF('Instruction Frais Forfaitaires'!$E54&gt;Listes!$E$59,('Instruction Frais Forfaitaires'!$E54*(VLOOKUP('Instruction Frais Forfaitaires'!$D54,Listes!$A$60:$E$66,5,FALSE))),('Instruction Frais Forfaitaires'!$E54*(VLOOKUP('Instruction Frais Forfaitaires'!$D54,Listes!$A$60:$E$66,3,FALSE))+(VLOOKUP('Instruction Frais Forfaitaires'!$D54,Listes!$A$60:$E$66,4,FALSE)))))))</f>
        <v/>
      </c>
      <c r="K54" s="189" t="str">
        <f>IF($G54="","",IF($C54=Listes!$B$37,IF('Instruction Frais Forfaitaires'!$E54&lt;=Listes!$B$48,('Instruction Frais Forfaitaires'!$E54*(VLOOKUP('Instruction Frais Forfaitaires'!$D54,Listes!$A$49:$E$55,2,FALSE))),IF('Instruction Frais Forfaitaires'!$E54&gt;Listes!$D$48,('Instruction Frais Forfaitaires'!$E54*(VLOOKUP('Instruction Frais Forfaitaires'!$D54,Listes!$A$49:$E$55,5,FALSE))),('Instruction Frais Forfaitaires'!$E54*(VLOOKUP('Instruction Frais Forfaitaires'!$D54,Listes!$A$49:$E$55,3,FALSE))+(VLOOKUP('Instruction Frais Forfaitaires'!$D54,Listes!$A$49:$E$55,4,FALSE)))))))</f>
        <v/>
      </c>
      <c r="L54" s="190" t="str">
        <f>IF($G54="","",IF($C54=Listes!$B$40,Listes!$I$37,IF($C54=Listes!$B$41,(VLOOKUP('Instruction Frais Forfaitaires'!$F54,Listes!$E$37:$F$42,2,FALSE)),IF($C54=Listes!$B$39,IF('Instruction Frais Forfaitaires'!$E54&lt;=Listes!$A$70,'Instruction Frais Forfaitaires'!$E54*Listes!$A$71,IF('Instruction Frais Forfaitaires'!$E54&gt;Listes!$D$70,'Instruction Frais Forfaitaires'!$E54*Listes!$D$71,(('Instruction Frais Forfaitaires'!$E54*Listes!$B$71)+Listes!$C$71)))))))</f>
        <v/>
      </c>
      <c r="M54" s="202" t="str">
        <f>IF('Frais Forfaitaires'!M53="","",'Frais Forfaitaires'!M53)</f>
        <v/>
      </c>
      <c r="N54" s="42" t="str">
        <f t="shared" si="0"/>
        <v/>
      </c>
      <c r="O54" s="203" t="str">
        <f t="shared" si="1"/>
        <v/>
      </c>
      <c r="P54" s="204" t="str">
        <f t="shared" si="4"/>
        <v/>
      </c>
      <c r="Q54" s="205" t="str">
        <f t="shared" si="3"/>
        <v/>
      </c>
      <c r="R54" s="206"/>
      <c r="S54" s="66"/>
    </row>
    <row r="55" spans="1:19" ht="20.100000000000001" customHeight="1" x14ac:dyDescent="0.25">
      <c r="A55" s="191">
        <v>49</v>
      </c>
      <c r="B55" s="200" t="str">
        <f>IF('Frais Forfaitaires'!B54="","",'Frais Forfaitaires'!B54)</f>
        <v/>
      </c>
      <c r="C55" s="200" t="str">
        <f>IF('Frais Forfaitaires'!C54="","",'Frais Forfaitaires'!C54)</f>
        <v/>
      </c>
      <c r="D55" s="200" t="str">
        <f>IF('Frais Forfaitaires'!D54="","",'Frais Forfaitaires'!D54)</f>
        <v/>
      </c>
      <c r="E55" s="200" t="str">
        <f>IF('Frais Forfaitaires'!E54="","",'Frais Forfaitaires'!E54)</f>
        <v/>
      </c>
      <c r="F55" s="200" t="str">
        <f>IF('Frais Forfaitaires'!F54="","",'Frais Forfaitaires'!F54)</f>
        <v/>
      </c>
      <c r="G55" s="200" t="str">
        <f>IF('Frais Forfaitaires'!G54="","",'Frais Forfaitaires'!G54)</f>
        <v/>
      </c>
      <c r="H55" s="200" t="str">
        <f>IF('Frais Forfaitaires'!H54="","",'Frais Forfaitaires'!H54)</f>
        <v/>
      </c>
      <c r="I55" s="200" t="str">
        <f>IF('Frais Forfaitaires'!I54="","",'Frais Forfaitaires'!I54)</f>
        <v/>
      </c>
      <c r="J55" s="189" t="str">
        <f>IF($G55="","",IF($C55=Listes!$B$38,IF('Instruction Frais Forfaitaires'!$E55&lt;=Listes!$B$59,('Instruction Frais Forfaitaires'!$E55*(VLOOKUP('Instruction Frais Forfaitaires'!$D55,Listes!$A$60:$E$66,2,FALSE))),IF('Instruction Frais Forfaitaires'!$E55&gt;Listes!$E$59,('Instruction Frais Forfaitaires'!$E55*(VLOOKUP('Instruction Frais Forfaitaires'!$D55,Listes!$A$60:$E$66,5,FALSE))),('Instruction Frais Forfaitaires'!$E55*(VLOOKUP('Instruction Frais Forfaitaires'!$D55,Listes!$A$60:$E$66,3,FALSE))+(VLOOKUP('Instruction Frais Forfaitaires'!$D55,Listes!$A$60:$E$66,4,FALSE)))))))</f>
        <v/>
      </c>
      <c r="K55" s="189" t="str">
        <f>IF($G55="","",IF($C55=Listes!$B$37,IF('Instruction Frais Forfaitaires'!$E55&lt;=Listes!$B$48,('Instruction Frais Forfaitaires'!$E55*(VLOOKUP('Instruction Frais Forfaitaires'!$D55,Listes!$A$49:$E$55,2,FALSE))),IF('Instruction Frais Forfaitaires'!$E55&gt;Listes!$D$48,('Instruction Frais Forfaitaires'!$E55*(VLOOKUP('Instruction Frais Forfaitaires'!$D55,Listes!$A$49:$E$55,5,FALSE))),('Instruction Frais Forfaitaires'!$E55*(VLOOKUP('Instruction Frais Forfaitaires'!$D55,Listes!$A$49:$E$55,3,FALSE))+(VLOOKUP('Instruction Frais Forfaitaires'!$D55,Listes!$A$49:$E$55,4,FALSE)))))))</f>
        <v/>
      </c>
      <c r="L55" s="190" t="str">
        <f>IF($G55="","",IF($C55=Listes!$B$40,Listes!$I$37,IF($C55=Listes!$B$41,(VLOOKUP('Instruction Frais Forfaitaires'!$F55,Listes!$E$37:$F$42,2,FALSE)),IF($C55=Listes!$B$39,IF('Instruction Frais Forfaitaires'!$E55&lt;=Listes!$A$70,'Instruction Frais Forfaitaires'!$E55*Listes!$A$71,IF('Instruction Frais Forfaitaires'!$E55&gt;Listes!$D$70,'Instruction Frais Forfaitaires'!$E55*Listes!$D$71,(('Instruction Frais Forfaitaires'!$E55*Listes!$B$71)+Listes!$C$71)))))))</f>
        <v/>
      </c>
      <c r="M55" s="202" t="str">
        <f>IF('Frais Forfaitaires'!M54="","",'Frais Forfaitaires'!M54)</f>
        <v/>
      </c>
      <c r="N55" s="42" t="str">
        <f t="shared" si="0"/>
        <v/>
      </c>
      <c r="O55" s="203" t="str">
        <f t="shared" si="1"/>
        <v/>
      </c>
      <c r="P55" s="204" t="str">
        <f t="shared" si="4"/>
        <v/>
      </c>
      <c r="Q55" s="205" t="str">
        <f t="shared" si="3"/>
        <v/>
      </c>
      <c r="R55" s="206"/>
      <c r="S55" s="66"/>
    </row>
    <row r="56" spans="1:19" ht="20.100000000000001" customHeight="1" x14ac:dyDescent="0.25">
      <c r="A56" s="191">
        <v>50</v>
      </c>
      <c r="B56" s="200" t="str">
        <f>IF('Frais Forfaitaires'!B55="","",'Frais Forfaitaires'!B55)</f>
        <v/>
      </c>
      <c r="C56" s="200" t="str">
        <f>IF('Frais Forfaitaires'!C55="","",'Frais Forfaitaires'!C55)</f>
        <v/>
      </c>
      <c r="D56" s="200" t="str">
        <f>IF('Frais Forfaitaires'!D55="","",'Frais Forfaitaires'!D55)</f>
        <v/>
      </c>
      <c r="E56" s="200" t="str">
        <f>IF('Frais Forfaitaires'!E55="","",'Frais Forfaitaires'!E55)</f>
        <v/>
      </c>
      <c r="F56" s="200" t="str">
        <f>IF('Frais Forfaitaires'!F55="","",'Frais Forfaitaires'!F55)</f>
        <v/>
      </c>
      <c r="G56" s="200" t="str">
        <f>IF('Frais Forfaitaires'!G55="","",'Frais Forfaitaires'!G55)</f>
        <v/>
      </c>
      <c r="H56" s="200" t="str">
        <f>IF('Frais Forfaitaires'!H55="","",'Frais Forfaitaires'!H55)</f>
        <v/>
      </c>
      <c r="I56" s="200" t="str">
        <f>IF('Frais Forfaitaires'!I55="","",'Frais Forfaitaires'!I55)</f>
        <v/>
      </c>
      <c r="J56" s="189" t="str">
        <f>IF($G56="","",IF($C56=Listes!$B$38,IF('Instruction Frais Forfaitaires'!$E56&lt;=Listes!$B$59,('Instruction Frais Forfaitaires'!$E56*(VLOOKUP('Instruction Frais Forfaitaires'!$D56,Listes!$A$60:$E$66,2,FALSE))),IF('Instruction Frais Forfaitaires'!$E56&gt;Listes!$E$59,('Instruction Frais Forfaitaires'!$E56*(VLOOKUP('Instruction Frais Forfaitaires'!$D56,Listes!$A$60:$E$66,5,FALSE))),('Instruction Frais Forfaitaires'!$E56*(VLOOKUP('Instruction Frais Forfaitaires'!$D56,Listes!$A$60:$E$66,3,FALSE))+(VLOOKUP('Instruction Frais Forfaitaires'!$D56,Listes!$A$60:$E$66,4,FALSE)))))))</f>
        <v/>
      </c>
      <c r="K56" s="189" t="str">
        <f>IF($G56="","",IF($C56=Listes!$B$37,IF('Instruction Frais Forfaitaires'!$E56&lt;=Listes!$B$48,('Instruction Frais Forfaitaires'!$E56*(VLOOKUP('Instruction Frais Forfaitaires'!$D56,Listes!$A$49:$E$55,2,FALSE))),IF('Instruction Frais Forfaitaires'!$E56&gt;Listes!$D$48,('Instruction Frais Forfaitaires'!$E56*(VLOOKUP('Instruction Frais Forfaitaires'!$D56,Listes!$A$49:$E$55,5,FALSE))),('Instruction Frais Forfaitaires'!$E56*(VLOOKUP('Instruction Frais Forfaitaires'!$D56,Listes!$A$49:$E$55,3,FALSE))+(VLOOKUP('Instruction Frais Forfaitaires'!$D56,Listes!$A$49:$E$55,4,FALSE)))))))</f>
        <v/>
      </c>
      <c r="L56" s="190" t="str">
        <f>IF($G56="","",IF($C56=Listes!$B$40,Listes!$I$37,IF($C56=Listes!$B$41,(VLOOKUP('Instruction Frais Forfaitaires'!$F56,Listes!$E$37:$F$42,2,FALSE)),IF($C56=Listes!$B$39,IF('Instruction Frais Forfaitaires'!$E56&lt;=Listes!$A$70,'Instruction Frais Forfaitaires'!$E56*Listes!$A$71,IF('Instruction Frais Forfaitaires'!$E56&gt;Listes!$D$70,'Instruction Frais Forfaitaires'!$E56*Listes!$D$71,(('Instruction Frais Forfaitaires'!$E56*Listes!$B$71)+Listes!$C$71)))))))</f>
        <v/>
      </c>
      <c r="M56" s="202" t="str">
        <f>IF('Frais Forfaitaires'!M55="","",'Frais Forfaitaires'!M55)</f>
        <v/>
      </c>
      <c r="N56" s="42" t="str">
        <f t="shared" si="0"/>
        <v/>
      </c>
      <c r="O56" s="203" t="str">
        <f t="shared" si="1"/>
        <v/>
      </c>
      <c r="P56" s="204" t="str">
        <f t="shared" si="4"/>
        <v/>
      </c>
      <c r="Q56" s="205" t="str">
        <f t="shared" si="3"/>
        <v/>
      </c>
      <c r="R56" s="206"/>
      <c r="S56" s="66"/>
    </row>
    <row r="57" spans="1:19" ht="20.100000000000001" customHeight="1" x14ac:dyDescent="0.25">
      <c r="A57" s="191">
        <v>51</v>
      </c>
      <c r="B57" s="200" t="str">
        <f>IF('Frais Forfaitaires'!B56="","",'Frais Forfaitaires'!B56)</f>
        <v/>
      </c>
      <c r="C57" s="200" t="str">
        <f>IF('Frais Forfaitaires'!C56="","",'Frais Forfaitaires'!C56)</f>
        <v/>
      </c>
      <c r="D57" s="200" t="str">
        <f>IF('Frais Forfaitaires'!D56="","",'Frais Forfaitaires'!D56)</f>
        <v/>
      </c>
      <c r="E57" s="200" t="str">
        <f>IF('Frais Forfaitaires'!E56="","",'Frais Forfaitaires'!E56)</f>
        <v/>
      </c>
      <c r="F57" s="200" t="str">
        <f>IF('Frais Forfaitaires'!F56="","",'Frais Forfaitaires'!F56)</f>
        <v/>
      </c>
      <c r="G57" s="200" t="str">
        <f>IF('Frais Forfaitaires'!G56="","",'Frais Forfaitaires'!G56)</f>
        <v/>
      </c>
      <c r="H57" s="200" t="str">
        <f>IF('Frais Forfaitaires'!H56="","",'Frais Forfaitaires'!H56)</f>
        <v/>
      </c>
      <c r="I57" s="200" t="str">
        <f>IF('Frais Forfaitaires'!I56="","",'Frais Forfaitaires'!I56)</f>
        <v/>
      </c>
      <c r="J57" s="189" t="str">
        <f>IF($G57="","",IF($C57=Listes!$B$38,IF('Instruction Frais Forfaitaires'!$E57&lt;=Listes!$B$59,('Instruction Frais Forfaitaires'!$E57*(VLOOKUP('Instruction Frais Forfaitaires'!$D57,Listes!$A$60:$E$66,2,FALSE))),IF('Instruction Frais Forfaitaires'!$E57&gt;Listes!$E$59,('Instruction Frais Forfaitaires'!$E57*(VLOOKUP('Instruction Frais Forfaitaires'!$D57,Listes!$A$60:$E$66,5,FALSE))),('Instruction Frais Forfaitaires'!$E57*(VLOOKUP('Instruction Frais Forfaitaires'!$D57,Listes!$A$60:$E$66,3,FALSE))+(VLOOKUP('Instruction Frais Forfaitaires'!$D57,Listes!$A$60:$E$66,4,FALSE)))))))</f>
        <v/>
      </c>
      <c r="K57" s="189" t="str">
        <f>IF($G57="","",IF($C57=Listes!$B$37,IF('Instruction Frais Forfaitaires'!$E57&lt;=Listes!$B$48,('Instruction Frais Forfaitaires'!$E57*(VLOOKUP('Instruction Frais Forfaitaires'!$D57,Listes!$A$49:$E$55,2,FALSE))),IF('Instruction Frais Forfaitaires'!$E57&gt;Listes!$D$48,('Instruction Frais Forfaitaires'!$E57*(VLOOKUP('Instruction Frais Forfaitaires'!$D57,Listes!$A$49:$E$55,5,FALSE))),('Instruction Frais Forfaitaires'!$E57*(VLOOKUP('Instruction Frais Forfaitaires'!$D57,Listes!$A$49:$E$55,3,FALSE))+(VLOOKUP('Instruction Frais Forfaitaires'!$D57,Listes!$A$49:$E$55,4,FALSE)))))))</f>
        <v/>
      </c>
      <c r="L57" s="190" t="str">
        <f>IF($G57="","",IF($C57=Listes!$B$40,Listes!$I$37,IF($C57=Listes!$B$41,(VLOOKUP('Instruction Frais Forfaitaires'!$F57,Listes!$E$37:$F$42,2,FALSE)),IF($C57=Listes!$B$39,IF('Instruction Frais Forfaitaires'!$E57&lt;=Listes!$A$70,'Instruction Frais Forfaitaires'!$E57*Listes!$A$71,IF('Instruction Frais Forfaitaires'!$E57&gt;Listes!$D$70,'Instruction Frais Forfaitaires'!$E57*Listes!$D$71,(('Instruction Frais Forfaitaires'!$E57*Listes!$B$71)+Listes!$C$71)))))))</f>
        <v/>
      </c>
      <c r="M57" s="202" t="str">
        <f>IF('Frais Forfaitaires'!M56="","",'Frais Forfaitaires'!M56)</f>
        <v/>
      </c>
      <c r="N57" s="42" t="str">
        <f t="shared" si="0"/>
        <v/>
      </c>
      <c r="O57" s="203" t="str">
        <f t="shared" si="1"/>
        <v/>
      </c>
      <c r="P57" s="204" t="str">
        <f t="shared" si="4"/>
        <v/>
      </c>
      <c r="Q57" s="205" t="str">
        <f t="shared" si="3"/>
        <v/>
      </c>
      <c r="R57" s="206"/>
      <c r="S57" s="66"/>
    </row>
    <row r="58" spans="1:19" ht="20.100000000000001" customHeight="1" x14ac:dyDescent="0.25">
      <c r="A58" s="191">
        <v>52</v>
      </c>
      <c r="B58" s="200" t="str">
        <f>IF('Frais Forfaitaires'!B57="","",'Frais Forfaitaires'!B57)</f>
        <v/>
      </c>
      <c r="C58" s="200" t="str">
        <f>IF('Frais Forfaitaires'!C57="","",'Frais Forfaitaires'!C57)</f>
        <v/>
      </c>
      <c r="D58" s="200" t="str">
        <f>IF('Frais Forfaitaires'!D57="","",'Frais Forfaitaires'!D57)</f>
        <v/>
      </c>
      <c r="E58" s="200" t="str">
        <f>IF('Frais Forfaitaires'!E57="","",'Frais Forfaitaires'!E57)</f>
        <v/>
      </c>
      <c r="F58" s="200" t="str">
        <f>IF('Frais Forfaitaires'!F57="","",'Frais Forfaitaires'!F57)</f>
        <v/>
      </c>
      <c r="G58" s="200" t="str">
        <f>IF('Frais Forfaitaires'!G57="","",'Frais Forfaitaires'!G57)</f>
        <v/>
      </c>
      <c r="H58" s="200" t="str">
        <f>IF('Frais Forfaitaires'!H57="","",'Frais Forfaitaires'!H57)</f>
        <v/>
      </c>
      <c r="I58" s="200" t="str">
        <f>IF('Frais Forfaitaires'!I57="","",'Frais Forfaitaires'!I57)</f>
        <v/>
      </c>
      <c r="J58" s="189" t="str">
        <f>IF($G58="","",IF($C58=Listes!$B$38,IF('Instruction Frais Forfaitaires'!$E58&lt;=Listes!$B$59,('Instruction Frais Forfaitaires'!$E58*(VLOOKUP('Instruction Frais Forfaitaires'!$D58,Listes!$A$60:$E$66,2,FALSE))),IF('Instruction Frais Forfaitaires'!$E58&gt;Listes!$E$59,('Instruction Frais Forfaitaires'!$E58*(VLOOKUP('Instruction Frais Forfaitaires'!$D58,Listes!$A$60:$E$66,5,FALSE))),('Instruction Frais Forfaitaires'!$E58*(VLOOKUP('Instruction Frais Forfaitaires'!$D58,Listes!$A$60:$E$66,3,FALSE))+(VLOOKUP('Instruction Frais Forfaitaires'!$D58,Listes!$A$60:$E$66,4,FALSE)))))))</f>
        <v/>
      </c>
      <c r="K58" s="189" t="str">
        <f>IF($G58="","",IF($C58=Listes!$B$37,IF('Instruction Frais Forfaitaires'!$E58&lt;=Listes!$B$48,('Instruction Frais Forfaitaires'!$E58*(VLOOKUP('Instruction Frais Forfaitaires'!$D58,Listes!$A$49:$E$55,2,FALSE))),IF('Instruction Frais Forfaitaires'!$E58&gt;Listes!$D$48,('Instruction Frais Forfaitaires'!$E58*(VLOOKUP('Instruction Frais Forfaitaires'!$D58,Listes!$A$49:$E$55,5,FALSE))),('Instruction Frais Forfaitaires'!$E58*(VLOOKUP('Instruction Frais Forfaitaires'!$D58,Listes!$A$49:$E$55,3,FALSE))+(VLOOKUP('Instruction Frais Forfaitaires'!$D58,Listes!$A$49:$E$55,4,FALSE)))))))</f>
        <v/>
      </c>
      <c r="L58" s="190" t="str">
        <f>IF($G58="","",IF($C58=Listes!$B$40,Listes!$I$37,IF($C58=Listes!$B$41,(VLOOKUP('Instruction Frais Forfaitaires'!$F58,Listes!$E$37:$F$42,2,FALSE)),IF($C58=Listes!$B$39,IF('Instruction Frais Forfaitaires'!$E58&lt;=Listes!$A$70,'Instruction Frais Forfaitaires'!$E58*Listes!$A$71,IF('Instruction Frais Forfaitaires'!$E58&gt;Listes!$D$70,'Instruction Frais Forfaitaires'!$E58*Listes!$D$71,(('Instruction Frais Forfaitaires'!$E58*Listes!$B$71)+Listes!$C$71)))))))</f>
        <v/>
      </c>
      <c r="M58" s="202" t="str">
        <f>IF('Frais Forfaitaires'!M57="","",'Frais Forfaitaires'!M57)</f>
        <v/>
      </c>
      <c r="N58" s="42" t="str">
        <f t="shared" si="0"/>
        <v/>
      </c>
      <c r="O58" s="203" t="str">
        <f t="shared" si="1"/>
        <v/>
      </c>
      <c r="P58" s="204" t="str">
        <f t="shared" si="4"/>
        <v/>
      </c>
      <c r="Q58" s="205" t="str">
        <f t="shared" si="3"/>
        <v/>
      </c>
      <c r="R58" s="206"/>
      <c r="S58" s="66"/>
    </row>
    <row r="59" spans="1:19" ht="20.100000000000001" customHeight="1" x14ac:dyDescent="0.25">
      <c r="A59" s="191">
        <v>53</v>
      </c>
      <c r="B59" s="200" t="str">
        <f>IF('Frais Forfaitaires'!B58="","",'Frais Forfaitaires'!B58)</f>
        <v/>
      </c>
      <c r="C59" s="200" t="str">
        <f>IF('Frais Forfaitaires'!C58="","",'Frais Forfaitaires'!C58)</f>
        <v/>
      </c>
      <c r="D59" s="200" t="str">
        <f>IF('Frais Forfaitaires'!D58="","",'Frais Forfaitaires'!D58)</f>
        <v/>
      </c>
      <c r="E59" s="200" t="str">
        <f>IF('Frais Forfaitaires'!E58="","",'Frais Forfaitaires'!E58)</f>
        <v/>
      </c>
      <c r="F59" s="200" t="str">
        <f>IF('Frais Forfaitaires'!F58="","",'Frais Forfaitaires'!F58)</f>
        <v/>
      </c>
      <c r="G59" s="200" t="str">
        <f>IF('Frais Forfaitaires'!G58="","",'Frais Forfaitaires'!G58)</f>
        <v/>
      </c>
      <c r="H59" s="200" t="str">
        <f>IF('Frais Forfaitaires'!H58="","",'Frais Forfaitaires'!H58)</f>
        <v/>
      </c>
      <c r="I59" s="200" t="str">
        <f>IF('Frais Forfaitaires'!I58="","",'Frais Forfaitaires'!I58)</f>
        <v/>
      </c>
      <c r="J59" s="189" t="str">
        <f>IF($G59="","",IF($C59=Listes!$B$38,IF('Instruction Frais Forfaitaires'!$E59&lt;=Listes!$B$59,('Instruction Frais Forfaitaires'!$E59*(VLOOKUP('Instruction Frais Forfaitaires'!$D59,Listes!$A$60:$E$66,2,FALSE))),IF('Instruction Frais Forfaitaires'!$E59&gt;Listes!$E$59,('Instruction Frais Forfaitaires'!$E59*(VLOOKUP('Instruction Frais Forfaitaires'!$D59,Listes!$A$60:$E$66,5,FALSE))),('Instruction Frais Forfaitaires'!$E59*(VLOOKUP('Instruction Frais Forfaitaires'!$D59,Listes!$A$60:$E$66,3,FALSE))+(VLOOKUP('Instruction Frais Forfaitaires'!$D59,Listes!$A$60:$E$66,4,FALSE)))))))</f>
        <v/>
      </c>
      <c r="K59" s="189" t="str">
        <f>IF($G59="","",IF($C59=Listes!$B$37,IF('Instruction Frais Forfaitaires'!$E59&lt;=Listes!$B$48,('Instruction Frais Forfaitaires'!$E59*(VLOOKUP('Instruction Frais Forfaitaires'!$D59,Listes!$A$49:$E$55,2,FALSE))),IF('Instruction Frais Forfaitaires'!$E59&gt;Listes!$D$48,('Instruction Frais Forfaitaires'!$E59*(VLOOKUP('Instruction Frais Forfaitaires'!$D59,Listes!$A$49:$E$55,5,FALSE))),('Instruction Frais Forfaitaires'!$E59*(VLOOKUP('Instruction Frais Forfaitaires'!$D59,Listes!$A$49:$E$55,3,FALSE))+(VLOOKUP('Instruction Frais Forfaitaires'!$D59,Listes!$A$49:$E$55,4,FALSE)))))))</f>
        <v/>
      </c>
      <c r="L59" s="190" t="str">
        <f>IF($G59="","",IF($C59=Listes!$B$40,Listes!$I$37,IF($C59=Listes!$B$41,(VLOOKUP('Instruction Frais Forfaitaires'!$F59,Listes!$E$37:$F$42,2,FALSE)),IF($C59=Listes!$B$39,IF('Instruction Frais Forfaitaires'!$E59&lt;=Listes!$A$70,'Instruction Frais Forfaitaires'!$E59*Listes!$A$71,IF('Instruction Frais Forfaitaires'!$E59&gt;Listes!$D$70,'Instruction Frais Forfaitaires'!$E59*Listes!$D$71,(('Instruction Frais Forfaitaires'!$E59*Listes!$B$71)+Listes!$C$71)))))))</f>
        <v/>
      </c>
      <c r="M59" s="202" t="str">
        <f>IF('Frais Forfaitaires'!M58="","",'Frais Forfaitaires'!M58)</f>
        <v/>
      </c>
      <c r="N59" s="42" t="str">
        <f t="shared" si="0"/>
        <v/>
      </c>
      <c r="O59" s="203" t="str">
        <f t="shared" si="1"/>
        <v/>
      </c>
      <c r="P59" s="204" t="str">
        <f t="shared" si="4"/>
        <v/>
      </c>
      <c r="Q59" s="205" t="str">
        <f t="shared" si="3"/>
        <v/>
      </c>
      <c r="R59" s="206"/>
      <c r="S59" s="66"/>
    </row>
    <row r="60" spans="1:19" ht="20.100000000000001" customHeight="1" x14ac:dyDescent="0.25">
      <c r="A60" s="191">
        <v>54</v>
      </c>
      <c r="B60" s="200" t="str">
        <f>IF('Frais Forfaitaires'!B59="","",'Frais Forfaitaires'!B59)</f>
        <v/>
      </c>
      <c r="C60" s="200" t="str">
        <f>IF('Frais Forfaitaires'!C59="","",'Frais Forfaitaires'!C59)</f>
        <v/>
      </c>
      <c r="D60" s="200" t="str">
        <f>IF('Frais Forfaitaires'!D59="","",'Frais Forfaitaires'!D59)</f>
        <v/>
      </c>
      <c r="E60" s="200" t="str">
        <f>IF('Frais Forfaitaires'!E59="","",'Frais Forfaitaires'!E59)</f>
        <v/>
      </c>
      <c r="F60" s="200" t="str">
        <f>IF('Frais Forfaitaires'!F59="","",'Frais Forfaitaires'!F59)</f>
        <v/>
      </c>
      <c r="G60" s="200" t="str">
        <f>IF('Frais Forfaitaires'!G59="","",'Frais Forfaitaires'!G59)</f>
        <v/>
      </c>
      <c r="H60" s="200" t="str">
        <f>IF('Frais Forfaitaires'!H59="","",'Frais Forfaitaires'!H59)</f>
        <v/>
      </c>
      <c r="I60" s="200" t="str">
        <f>IF('Frais Forfaitaires'!I59="","",'Frais Forfaitaires'!I59)</f>
        <v/>
      </c>
      <c r="J60" s="189" t="str">
        <f>IF($G60="","",IF($C60=Listes!$B$38,IF('Instruction Frais Forfaitaires'!$E60&lt;=Listes!$B$59,('Instruction Frais Forfaitaires'!$E60*(VLOOKUP('Instruction Frais Forfaitaires'!$D60,Listes!$A$60:$E$66,2,FALSE))),IF('Instruction Frais Forfaitaires'!$E60&gt;Listes!$E$59,('Instruction Frais Forfaitaires'!$E60*(VLOOKUP('Instruction Frais Forfaitaires'!$D60,Listes!$A$60:$E$66,5,FALSE))),('Instruction Frais Forfaitaires'!$E60*(VLOOKUP('Instruction Frais Forfaitaires'!$D60,Listes!$A$60:$E$66,3,FALSE))+(VLOOKUP('Instruction Frais Forfaitaires'!$D60,Listes!$A$60:$E$66,4,FALSE)))))))</f>
        <v/>
      </c>
      <c r="K60" s="189" t="str">
        <f>IF($G60="","",IF($C60=Listes!$B$37,IF('Instruction Frais Forfaitaires'!$E60&lt;=Listes!$B$48,('Instruction Frais Forfaitaires'!$E60*(VLOOKUP('Instruction Frais Forfaitaires'!$D60,Listes!$A$49:$E$55,2,FALSE))),IF('Instruction Frais Forfaitaires'!$E60&gt;Listes!$D$48,('Instruction Frais Forfaitaires'!$E60*(VLOOKUP('Instruction Frais Forfaitaires'!$D60,Listes!$A$49:$E$55,5,FALSE))),('Instruction Frais Forfaitaires'!$E60*(VLOOKUP('Instruction Frais Forfaitaires'!$D60,Listes!$A$49:$E$55,3,FALSE))+(VLOOKUP('Instruction Frais Forfaitaires'!$D60,Listes!$A$49:$E$55,4,FALSE)))))))</f>
        <v/>
      </c>
      <c r="L60" s="190" t="str">
        <f>IF($G60="","",IF($C60=Listes!$B$40,Listes!$I$37,IF($C60=Listes!$B$41,(VLOOKUP('Instruction Frais Forfaitaires'!$F60,Listes!$E$37:$F$42,2,FALSE)),IF($C60=Listes!$B$39,IF('Instruction Frais Forfaitaires'!$E60&lt;=Listes!$A$70,'Instruction Frais Forfaitaires'!$E60*Listes!$A$71,IF('Instruction Frais Forfaitaires'!$E60&gt;Listes!$D$70,'Instruction Frais Forfaitaires'!$E60*Listes!$D$71,(('Instruction Frais Forfaitaires'!$E60*Listes!$B$71)+Listes!$C$71)))))))</f>
        <v/>
      </c>
      <c r="M60" s="202" t="str">
        <f>IF('Frais Forfaitaires'!M59="","",'Frais Forfaitaires'!M59)</f>
        <v/>
      </c>
      <c r="N60" s="42" t="str">
        <f t="shared" si="0"/>
        <v/>
      </c>
      <c r="O60" s="203" t="str">
        <f t="shared" si="1"/>
        <v/>
      </c>
      <c r="P60" s="204" t="str">
        <f t="shared" si="4"/>
        <v/>
      </c>
      <c r="Q60" s="205" t="str">
        <f t="shared" si="3"/>
        <v/>
      </c>
      <c r="R60" s="206"/>
      <c r="S60" s="66"/>
    </row>
    <row r="61" spans="1:19" ht="20.100000000000001" customHeight="1" x14ac:dyDescent="0.25">
      <c r="A61" s="191">
        <v>55</v>
      </c>
      <c r="B61" s="200" t="str">
        <f>IF('Frais Forfaitaires'!B60="","",'Frais Forfaitaires'!B60)</f>
        <v/>
      </c>
      <c r="C61" s="200" t="str">
        <f>IF('Frais Forfaitaires'!C60="","",'Frais Forfaitaires'!C60)</f>
        <v/>
      </c>
      <c r="D61" s="200" t="str">
        <f>IF('Frais Forfaitaires'!D60="","",'Frais Forfaitaires'!D60)</f>
        <v/>
      </c>
      <c r="E61" s="200" t="str">
        <f>IF('Frais Forfaitaires'!E60="","",'Frais Forfaitaires'!E60)</f>
        <v/>
      </c>
      <c r="F61" s="200" t="str">
        <f>IF('Frais Forfaitaires'!F60="","",'Frais Forfaitaires'!F60)</f>
        <v/>
      </c>
      <c r="G61" s="200" t="str">
        <f>IF('Frais Forfaitaires'!G60="","",'Frais Forfaitaires'!G60)</f>
        <v/>
      </c>
      <c r="H61" s="200" t="str">
        <f>IF('Frais Forfaitaires'!H60="","",'Frais Forfaitaires'!H60)</f>
        <v/>
      </c>
      <c r="I61" s="200" t="str">
        <f>IF('Frais Forfaitaires'!I60="","",'Frais Forfaitaires'!I60)</f>
        <v/>
      </c>
      <c r="J61" s="189" t="str">
        <f>IF($G61="","",IF($C61=Listes!$B$38,IF('Instruction Frais Forfaitaires'!$E61&lt;=Listes!$B$59,('Instruction Frais Forfaitaires'!$E61*(VLOOKUP('Instruction Frais Forfaitaires'!$D61,Listes!$A$60:$E$66,2,FALSE))),IF('Instruction Frais Forfaitaires'!$E61&gt;Listes!$E$59,('Instruction Frais Forfaitaires'!$E61*(VLOOKUP('Instruction Frais Forfaitaires'!$D61,Listes!$A$60:$E$66,5,FALSE))),('Instruction Frais Forfaitaires'!$E61*(VLOOKUP('Instruction Frais Forfaitaires'!$D61,Listes!$A$60:$E$66,3,FALSE))+(VLOOKUP('Instruction Frais Forfaitaires'!$D61,Listes!$A$60:$E$66,4,FALSE)))))))</f>
        <v/>
      </c>
      <c r="K61" s="189" t="str">
        <f>IF($G61="","",IF($C61=Listes!$B$37,IF('Instruction Frais Forfaitaires'!$E61&lt;=Listes!$B$48,('Instruction Frais Forfaitaires'!$E61*(VLOOKUP('Instruction Frais Forfaitaires'!$D61,Listes!$A$49:$E$55,2,FALSE))),IF('Instruction Frais Forfaitaires'!$E61&gt;Listes!$D$48,('Instruction Frais Forfaitaires'!$E61*(VLOOKUP('Instruction Frais Forfaitaires'!$D61,Listes!$A$49:$E$55,5,FALSE))),('Instruction Frais Forfaitaires'!$E61*(VLOOKUP('Instruction Frais Forfaitaires'!$D61,Listes!$A$49:$E$55,3,FALSE))+(VLOOKUP('Instruction Frais Forfaitaires'!$D61,Listes!$A$49:$E$55,4,FALSE)))))))</f>
        <v/>
      </c>
      <c r="L61" s="190" t="str">
        <f>IF($G61="","",IF($C61=Listes!$B$40,Listes!$I$37,IF($C61=Listes!$B$41,(VLOOKUP('Instruction Frais Forfaitaires'!$F61,Listes!$E$37:$F$42,2,FALSE)),IF($C61=Listes!$B$39,IF('Instruction Frais Forfaitaires'!$E61&lt;=Listes!$A$70,'Instruction Frais Forfaitaires'!$E61*Listes!$A$71,IF('Instruction Frais Forfaitaires'!$E61&gt;Listes!$D$70,'Instruction Frais Forfaitaires'!$E61*Listes!$D$71,(('Instruction Frais Forfaitaires'!$E61*Listes!$B$71)+Listes!$C$71)))))))</f>
        <v/>
      </c>
      <c r="M61" s="202" t="str">
        <f>IF('Frais Forfaitaires'!M60="","",'Frais Forfaitaires'!M60)</f>
        <v/>
      </c>
      <c r="N61" s="42" t="str">
        <f t="shared" si="0"/>
        <v/>
      </c>
      <c r="O61" s="203" t="str">
        <f t="shared" si="1"/>
        <v/>
      </c>
      <c r="P61" s="204" t="str">
        <f t="shared" si="4"/>
        <v/>
      </c>
      <c r="Q61" s="205" t="str">
        <f t="shared" si="3"/>
        <v/>
      </c>
      <c r="R61" s="206"/>
      <c r="S61" s="66"/>
    </row>
    <row r="62" spans="1:19" ht="20.100000000000001" customHeight="1" x14ac:dyDescent="0.25">
      <c r="A62" s="191">
        <v>56</v>
      </c>
      <c r="B62" s="200" t="str">
        <f>IF('Frais Forfaitaires'!B61="","",'Frais Forfaitaires'!B61)</f>
        <v/>
      </c>
      <c r="C62" s="200" t="str">
        <f>IF('Frais Forfaitaires'!C61="","",'Frais Forfaitaires'!C61)</f>
        <v/>
      </c>
      <c r="D62" s="200" t="str">
        <f>IF('Frais Forfaitaires'!D61="","",'Frais Forfaitaires'!D61)</f>
        <v/>
      </c>
      <c r="E62" s="200" t="str">
        <f>IF('Frais Forfaitaires'!E61="","",'Frais Forfaitaires'!E61)</f>
        <v/>
      </c>
      <c r="F62" s="200" t="str">
        <f>IF('Frais Forfaitaires'!F61="","",'Frais Forfaitaires'!F61)</f>
        <v/>
      </c>
      <c r="G62" s="200" t="str">
        <f>IF('Frais Forfaitaires'!G61="","",'Frais Forfaitaires'!G61)</f>
        <v/>
      </c>
      <c r="H62" s="200" t="str">
        <f>IF('Frais Forfaitaires'!H61="","",'Frais Forfaitaires'!H61)</f>
        <v/>
      </c>
      <c r="I62" s="200" t="str">
        <f>IF('Frais Forfaitaires'!I61="","",'Frais Forfaitaires'!I61)</f>
        <v/>
      </c>
      <c r="J62" s="189" t="str">
        <f>IF($G62="","",IF($C62=Listes!$B$38,IF('Instruction Frais Forfaitaires'!$E62&lt;=Listes!$B$59,('Instruction Frais Forfaitaires'!$E62*(VLOOKUP('Instruction Frais Forfaitaires'!$D62,Listes!$A$60:$E$66,2,FALSE))),IF('Instruction Frais Forfaitaires'!$E62&gt;Listes!$E$59,('Instruction Frais Forfaitaires'!$E62*(VLOOKUP('Instruction Frais Forfaitaires'!$D62,Listes!$A$60:$E$66,5,FALSE))),('Instruction Frais Forfaitaires'!$E62*(VLOOKUP('Instruction Frais Forfaitaires'!$D62,Listes!$A$60:$E$66,3,FALSE))+(VLOOKUP('Instruction Frais Forfaitaires'!$D62,Listes!$A$60:$E$66,4,FALSE)))))))</f>
        <v/>
      </c>
      <c r="K62" s="189" t="str">
        <f>IF($G62="","",IF($C62=Listes!$B$37,IF('Instruction Frais Forfaitaires'!$E62&lt;=Listes!$B$48,('Instruction Frais Forfaitaires'!$E62*(VLOOKUP('Instruction Frais Forfaitaires'!$D62,Listes!$A$49:$E$55,2,FALSE))),IF('Instruction Frais Forfaitaires'!$E62&gt;Listes!$D$48,('Instruction Frais Forfaitaires'!$E62*(VLOOKUP('Instruction Frais Forfaitaires'!$D62,Listes!$A$49:$E$55,5,FALSE))),('Instruction Frais Forfaitaires'!$E62*(VLOOKUP('Instruction Frais Forfaitaires'!$D62,Listes!$A$49:$E$55,3,FALSE))+(VLOOKUP('Instruction Frais Forfaitaires'!$D62,Listes!$A$49:$E$55,4,FALSE)))))))</f>
        <v/>
      </c>
      <c r="L62" s="190" t="str">
        <f>IF($G62="","",IF($C62=Listes!$B$40,Listes!$I$37,IF($C62=Listes!$B$41,(VLOOKUP('Instruction Frais Forfaitaires'!$F62,Listes!$E$37:$F$42,2,FALSE)),IF($C62=Listes!$B$39,IF('Instruction Frais Forfaitaires'!$E62&lt;=Listes!$A$70,'Instruction Frais Forfaitaires'!$E62*Listes!$A$71,IF('Instruction Frais Forfaitaires'!$E62&gt;Listes!$D$70,'Instruction Frais Forfaitaires'!$E62*Listes!$D$71,(('Instruction Frais Forfaitaires'!$E62*Listes!$B$71)+Listes!$C$71)))))))</f>
        <v/>
      </c>
      <c r="M62" s="202" t="str">
        <f>IF('Frais Forfaitaires'!M61="","",'Frais Forfaitaires'!M61)</f>
        <v/>
      </c>
      <c r="N62" s="42" t="str">
        <f t="shared" si="0"/>
        <v/>
      </c>
      <c r="O62" s="203" t="str">
        <f t="shared" si="1"/>
        <v/>
      </c>
      <c r="P62" s="204" t="str">
        <f t="shared" si="4"/>
        <v/>
      </c>
      <c r="Q62" s="205" t="str">
        <f t="shared" si="3"/>
        <v/>
      </c>
      <c r="R62" s="206"/>
      <c r="S62" s="66"/>
    </row>
    <row r="63" spans="1:19" ht="20.100000000000001" customHeight="1" x14ac:dyDescent="0.25">
      <c r="A63" s="191">
        <v>57</v>
      </c>
      <c r="B63" s="200" t="str">
        <f>IF('Frais Forfaitaires'!B62="","",'Frais Forfaitaires'!B62)</f>
        <v/>
      </c>
      <c r="C63" s="200" t="str">
        <f>IF('Frais Forfaitaires'!C62="","",'Frais Forfaitaires'!C62)</f>
        <v/>
      </c>
      <c r="D63" s="200" t="str">
        <f>IF('Frais Forfaitaires'!D62="","",'Frais Forfaitaires'!D62)</f>
        <v/>
      </c>
      <c r="E63" s="200" t="str">
        <f>IF('Frais Forfaitaires'!E62="","",'Frais Forfaitaires'!E62)</f>
        <v/>
      </c>
      <c r="F63" s="200" t="str">
        <f>IF('Frais Forfaitaires'!F62="","",'Frais Forfaitaires'!F62)</f>
        <v/>
      </c>
      <c r="G63" s="200" t="str">
        <f>IF('Frais Forfaitaires'!G62="","",'Frais Forfaitaires'!G62)</f>
        <v/>
      </c>
      <c r="H63" s="200" t="str">
        <f>IF('Frais Forfaitaires'!H62="","",'Frais Forfaitaires'!H62)</f>
        <v/>
      </c>
      <c r="I63" s="200" t="str">
        <f>IF('Frais Forfaitaires'!I62="","",'Frais Forfaitaires'!I62)</f>
        <v/>
      </c>
      <c r="J63" s="189" t="str">
        <f>IF($G63="","",IF($C63=Listes!$B$38,IF('Instruction Frais Forfaitaires'!$E63&lt;=Listes!$B$59,('Instruction Frais Forfaitaires'!$E63*(VLOOKUP('Instruction Frais Forfaitaires'!$D63,Listes!$A$60:$E$66,2,FALSE))),IF('Instruction Frais Forfaitaires'!$E63&gt;Listes!$E$59,('Instruction Frais Forfaitaires'!$E63*(VLOOKUP('Instruction Frais Forfaitaires'!$D63,Listes!$A$60:$E$66,5,FALSE))),('Instruction Frais Forfaitaires'!$E63*(VLOOKUP('Instruction Frais Forfaitaires'!$D63,Listes!$A$60:$E$66,3,FALSE))+(VLOOKUP('Instruction Frais Forfaitaires'!$D63,Listes!$A$60:$E$66,4,FALSE)))))))</f>
        <v/>
      </c>
      <c r="K63" s="189" t="str">
        <f>IF($G63="","",IF($C63=Listes!$B$37,IF('Instruction Frais Forfaitaires'!$E63&lt;=Listes!$B$48,('Instruction Frais Forfaitaires'!$E63*(VLOOKUP('Instruction Frais Forfaitaires'!$D63,Listes!$A$49:$E$55,2,FALSE))),IF('Instruction Frais Forfaitaires'!$E63&gt;Listes!$D$48,('Instruction Frais Forfaitaires'!$E63*(VLOOKUP('Instruction Frais Forfaitaires'!$D63,Listes!$A$49:$E$55,5,FALSE))),('Instruction Frais Forfaitaires'!$E63*(VLOOKUP('Instruction Frais Forfaitaires'!$D63,Listes!$A$49:$E$55,3,FALSE))+(VLOOKUP('Instruction Frais Forfaitaires'!$D63,Listes!$A$49:$E$55,4,FALSE)))))))</f>
        <v/>
      </c>
      <c r="L63" s="190" t="str">
        <f>IF($G63="","",IF($C63=Listes!$B$40,Listes!$I$37,IF($C63=Listes!$B$41,(VLOOKUP('Instruction Frais Forfaitaires'!$F63,Listes!$E$37:$F$42,2,FALSE)),IF($C63=Listes!$B$39,IF('Instruction Frais Forfaitaires'!$E63&lt;=Listes!$A$70,'Instruction Frais Forfaitaires'!$E63*Listes!$A$71,IF('Instruction Frais Forfaitaires'!$E63&gt;Listes!$D$70,'Instruction Frais Forfaitaires'!$E63*Listes!$D$71,(('Instruction Frais Forfaitaires'!$E63*Listes!$B$71)+Listes!$C$71)))))))</f>
        <v/>
      </c>
      <c r="M63" s="202" t="str">
        <f>IF('Frais Forfaitaires'!M62="","",'Frais Forfaitaires'!M62)</f>
        <v/>
      </c>
      <c r="N63" s="42" t="str">
        <f t="shared" si="0"/>
        <v/>
      </c>
      <c r="O63" s="203" t="str">
        <f t="shared" si="1"/>
        <v/>
      </c>
      <c r="P63" s="204" t="str">
        <f t="shared" si="4"/>
        <v/>
      </c>
      <c r="Q63" s="205" t="str">
        <f t="shared" si="3"/>
        <v/>
      </c>
      <c r="R63" s="206"/>
      <c r="S63" s="66"/>
    </row>
    <row r="64" spans="1:19" ht="20.100000000000001" customHeight="1" x14ac:dyDescent="0.25">
      <c r="A64" s="191">
        <v>58</v>
      </c>
      <c r="B64" s="200" t="str">
        <f>IF('Frais Forfaitaires'!B63="","",'Frais Forfaitaires'!B63)</f>
        <v/>
      </c>
      <c r="C64" s="200" t="str">
        <f>IF('Frais Forfaitaires'!C63="","",'Frais Forfaitaires'!C63)</f>
        <v/>
      </c>
      <c r="D64" s="200" t="str">
        <f>IF('Frais Forfaitaires'!D63="","",'Frais Forfaitaires'!D63)</f>
        <v/>
      </c>
      <c r="E64" s="200" t="str">
        <f>IF('Frais Forfaitaires'!E63="","",'Frais Forfaitaires'!E63)</f>
        <v/>
      </c>
      <c r="F64" s="200" t="str">
        <f>IF('Frais Forfaitaires'!F63="","",'Frais Forfaitaires'!F63)</f>
        <v/>
      </c>
      <c r="G64" s="200" t="str">
        <f>IF('Frais Forfaitaires'!G63="","",'Frais Forfaitaires'!G63)</f>
        <v/>
      </c>
      <c r="H64" s="200" t="str">
        <f>IF('Frais Forfaitaires'!H63="","",'Frais Forfaitaires'!H63)</f>
        <v/>
      </c>
      <c r="I64" s="200" t="str">
        <f>IF('Frais Forfaitaires'!I63="","",'Frais Forfaitaires'!I63)</f>
        <v/>
      </c>
      <c r="J64" s="189" t="str">
        <f>IF($G64="","",IF($C64=Listes!$B$38,IF('Instruction Frais Forfaitaires'!$E64&lt;=Listes!$B$59,('Instruction Frais Forfaitaires'!$E64*(VLOOKUP('Instruction Frais Forfaitaires'!$D64,Listes!$A$60:$E$66,2,FALSE))),IF('Instruction Frais Forfaitaires'!$E64&gt;Listes!$E$59,('Instruction Frais Forfaitaires'!$E64*(VLOOKUP('Instruction Frais Forfaitaires'!$D64,Listes!$A$60:$E$66,5,FALSE))),('Instruction Frais Forfaitaires'!$E64*(VLOOKUP('Instruction Frais Forfaitaires'!$D64,Listes!$A$60:$E$66,3,FALSE))+(VLOOKUP('Instruction Frais Forfaitaires'!$D64,Listes!$A$60:$E$66,4,FALSE)))))))</f>
        <v/>
      </c>
      <c r="K64" s="189" t="str">
        <f>IF($G64="","",IF($C64=Listes!$B$37,IF('Instruction Frais Forfaitaires'!$E64&lt;=Listes!$B$48,('Instruction Frais Forfaitaires'!$E64*(VLOOKUP('Instruction Frais Forfaitaires'!$D64,Listes!$A$49:$E$55,2,FALSE))),IF('Instruction Frais Forfaitaires'!$E64&gt;Listes!$D$48,('Instruction Frais Forfaitaires'!$E64*(VLOOKUP('Instruction Frais Forfaitaires'!$D64,Listes!$A$49:$E$55,5,FALSE))),('Instruction Frais Forfaitaires'!$E64*(VLOOKUP('Instruction Frais Forfaitaires'!$D64,Listes!$A$49:$E$55,3,FALSE))+(VLOOKUP('Instruction Frais Forfaitaires'!$D64,Listes!$A$49:$E$55,4,FALSE)))))))</f>
        <v/>
      </c>
      <c r="L64" s="190" t="str">
        <f>IF($G64="","",IF($C64=Listes!$B$40,Listes!$I$37,IF($C64=Listes!$B$41,(VLOOKUP('Instruction Frais Forfaitaires'!$F64,Listes!$E$37:$F$42,2,FALSE)),IF($C64=Listes!$B$39,IF('Instruction Frais Forfaitaires'!$E64&lt;=Listes!$A$70,'Instruction Frais Forfaitaires'!$E64*Listes!$A$71,IF('Instruction Frais Forfaitaires'!$E64&gt;Listes!$D$70,'Instruction Frais Forfaitaires'!$E64*Listes!$D$71,(('Instruction Frais Forfaitaires'!$E64*Listes!$B$71)+Listes!$C$71)))))))</f>
        <v/>
      </c>
      <c r="M64" s="202" t="str">
        <f>IF('Frais Forfaitaires'!M63="","",'Frais Forfaitaires'!M63)</f>
        <v/>
      </c>
      <c r="N64" s="42" t="str">
        <f t="shared" si="0"/>
        <v/>
      </c>
      <c r="O64" s="203" t="str">
        <f t="shared" si="1"/>
        <v/>
      </c>
      <c r="P64" s="204" t="str">
        <f t="shared" si="4"/>
        <v/>
      </c>
      <c r="Q64" s="205" t="str">
        <f t="shared" si="3"/>
        <v/>
      </c>
      <c r="R64" s="206"/>
      <c r="S64" s="66"/>
    </row>
    <row r="65" spans="1:19" ht="20.100000000000001" customHeight="1" x14ac:dyDescent="0.25">
      <c r="A65" s="191">
        <v>59</v>
      </c>
      <c r="B65" s="200" t="str">
        <f>IF('Frais Forfaitaires'!B64="","",'Frais Forfaitaires'!B64)</f>
        <v/>
      </c>
      <c r="C65" s="200" t="str">
        <f>IF('Frais Forfaitaires'!C64="","",'Frais Forfaitaires'!C64)</f>
        <v/>
      </c>
      <c r="D65" s="200" t="str">
        <f>IF('Frais Forfaitaires'!D64="","",'Frais Forfaitaires'!D64)</f>
        <v/>
      </c>
      <c r="E65" s="200" t="str">
        <f>IF('Frais Forfaitaires'!E64="","",'Frais Forfaitaires'!E64)</f>
        <v/>
      </c>
      <c r="F65" s="200" t="str">
        <f>IF('Frais Forfaitaires'!F64="","",'Frais Forfaitaires'!F64)</f>
        <v/>
      </c>
      <c r="G65" s="200" t="str">
        <f>IF('Frais Forfaitaires'!G64="","",'Frais Forfaitaires'!G64)</f>
        <v/>
      </c>
      <c r="H65" s="200" t="str">
        <f>IF('Frais Forfaitaires'!H64="","",'Frais Forfaitaires'!H64)</f>
        <v/>
      </c>
      <c r="I65" s="200" t="str">
        <f>IF('Frais Forfaitaires'!I64="","",'Frais Forfaitaires'!I64)</f>
        <v/>
      </c>
      <c r="J65" s="189" t="str">
        <f>IF($G65="","",IF($C65=Listes!$B$38,IF('Instruction Frais Forfaitaires'!$E65&lt;=Listes!$B$59,('Instruction Frais Forfaitaires'!$E65*(VLOOKUP('Instruction Frais Forfaitaires'!$D65,Listes!$A$60:$E$66,2,FALSE))),IF('Instruction Frais Forfaitaires'!$E65&gt;Listes!$E$59,('Instruction Frais Forfaitaires'!$E65*(VLOOKUP('Instruction Frais Forfaitaires'!$D65,Listes!$A$60:$E$66,5,FALSE))),('Instruction Frais Forfaitaires'!$E65*(VLOOKUP('Instruction Frais Forfaitaires'!$D65,Listes!$A$60:$E$66,3,FALSE))+(VLOOKUP('Instruction Frais Forfaitaires'!$D65,Listes!$A$60:$E$66,4,FALSE)))))))</f>
        <v/>
      </c>
      <c r="K65" s="189" t="str">
        <f>IF($G65="","",IF($C65=Listes!$B$37,IF('Instruction Frais Forfaitaires'!$E65&lt;=Listes!$B$48,('Instruction Frais Forfaitaires'!$E65*(VLOOKUP('Instruction Frais Forfaitaires'!$D65,Listes!$A$49:$E$55,2,FALSE))),IF('Instruction Frais Forfaitaires'!$E65&gt;Listes!$D$48,('Instruction Frais Forfaitaires'!$E65*(VLOOKUP('Instruction Frais Forfaitaires'!$D65,Listes!$A$49:$E$55,5,FALSE))),('Instruction Frais Forfaitaires'!$E65*(VLOOKUP('Instruction Frais Forfaitaires'!$D65,Listes!$A$49:$E$55,3,FALSE))+(VLOOKUP('Instruction Frais Forfaitaires'!$D65,Listes!$A$49:$E$55,4,FALSE)))))))</f>
        <v/>
      </c>
      <c r="L65" s="190" t="str">
        <f>IF($G65="","",IF($C65=Listes!$B$40,Listes!$I$37,IF($C65=Listes!$B$41,(VLOOKUP('Instruction Frais Forfaitaires'!$F65,Listes!$E$37:$F$42,2,FALSE)),IF($C65=Listes!$B$39,IF('Instruction Frais Forfaitaires'!$E65&lt;=Listes!$A$70,'Instruction Frais Forfaitaires'!$E65*Listes!$A$71,IF('Instruction Frais Forfaitaires'!$E65&gt;Listes!$D$70,'Instruction Frais Forfaitaires'!$E65*Listes!$D$71,(('Instruction Frais Forfaitaires'!$E65*Listes!$B$71)+Listes!$C$71)))))))</f>
        <v/>
      </c>
      <c r="M65" s="202" t="str">
        <f>IF('Frais Forfaitaires'!M64="","",'Frais Forfaitaires'!M64)</f>
        <v/>
      </c>
      <c r="N65" s="42" t="str">
        <f t="shared" si="0"/>
        <v/>
      </c>
      <c r="O65" s="203" t="str">
        <f t="shared" si="1"/>
        <v/>
      </c>
      <c r="P65" s="204" t="str">
        <f t="shared" si="4"/>
        <v/>
      </c>
      <c r="Q65" s="205" t="str">
        <f t="shared" si="3"/>
        <v/>
      </c>
      <c r="R65" s="206"/>
      <c r="S65" s="66"/>
    </row>
    <row r="66" spans="1:19" ht="20.100000000000001" customHeight="1" x14ac:dyDescent="0.25">
      <c r="A66" s="191">
        <v>60</v>
      </c>
      <c r="B66" s="200" t="str">
        <f>IF('Frais Forfaitaires'!B65="","",'Frais Forfaitaires'!B65)</f>
        <v/>
      </c>
      <c r="C66" s="200" t="str">
        <f>IF('Frais Forfaitaires'!C65="","",'Frais Forfaitaires'!C65)</f>
        <v/>
      </c>
      <c r="D66" s="200" t="str">
        <f>IF('Frais Forfaitaires'!D65="","",'Frais Forfaitaires'!D65)</f>
        <v/>
      </c>
      <c r="E66" s="200" t="str">
        <f>IF('Frais Forfaitaires'!E65="","",'Frais Forfaitaires'!E65)</f>
        <v/>
      </c>
      <c r="F66" s="200" t="str">
        <f>IF('Frais Forfaitaires'!F65="","",'Frais Forfaitaires'!F65)</f>
        <v/>
      </c>
      <c r="G66" s="200" t="str">
        <f>IF('Frais Forfaitaires'!G65="","",'Frais Forfaitaires'!G65)</f>
        <v/>
      </c>
      <c r="H66" s="200" t="str">
        <f>IF('Frais Forfaitaires'!H65="","",'Frais Forfaitaires'!H65)</f>
        <v/>
      </c>
      <c r="I66" s="200" t="str">
        <f>IF('Frais Forfaitaires'!I65="","",'Frais Forfaitaires'!I65)</f>
        <v/>
      </c>
      <c r="J66" s="189" t="str">
        <f>IF($G66="","",IF($C66=Listes!$B$38,IF('Instruction Frais Forfaitaires'!$E66&lt;=Listes!$B$59,('Instruction Frais Forfaitaires'!$E66*(VLOOKUP('Instruction Frais Forfaitaires'!$D66,Listes!$A$60:$E$66,2,FALSE))),IF('Instruction Frais Forfaitaires'!$E66&gt;Listes!$E$59,('Instruction Frais Forfaitaires'!$E66*(VLOOKUP('Instruction Frais Forfaitaires'!$D66,Listes!$A$60:$E$66,5,FALSE))),('Instruction Frais Forfaitaires'!$E66*(VLOOKUP('Instruction Frais Forfaitaires'!$D66,Listes!$A$60:$E$66,3,FALSE))+(VLOOKUP('Instruction Frais Forfaitaires'!$D66,Listes!$A$60:$E$66,4,FALSE)))))))</f>
        <v/>
      </c>
      <c r="K66" s="189" t="str">
        <f>IF($G66="","",IF($C66=Listes!$B$37,IF('Instruction Frais Forfaitaires'!$E66&lt;=Listes!$B$48,('Instruction Frais Forfaitaires'!$E66*(VLOOKUP('Instruction Frais Forfaitaires'!$D66,Listes!$A$49:$E$55,2,FALSE))),IF('Instruction Frais Forfaitaires'!$E66&gt;Listes!$D$48,('Instruction Frais Forfaitaires'!$E66*(VLOOKUP('Instruction Frais Forfaitaires'!$D66,Listes!$A$49:$E$55,5,FALSE))),('Instruction Frais Forfaitaires'!$E66*(VLOOKUP('Instruction Frais Forfaitaires'!$D66,Listes!$A$49:$E$55,3,FALSE))+(VLOOKUP('Instruction Frais Forfaitaires'!$D66,Listes!$A$49:$E$55,4,FALSE)))))))</f>
        <v/>
      </c>
      <c r="L66" s="190" t="str">
        <f>IF($G66="","",IF($C66=Listes!$B$40,Listes!$I$37,IF($C66=Listes!$B$41,(VLOOKUP('Instruction Frais Forfaitaires'!$F66,Listes!$E$37:$F$42,2,FALSE)),IF($C66=Listes!$B$39,IF('Instruction Frais Forfaitaires'!$E66&lt;=Listes!$A$70,'Instruction Frais Forfaitaires'!$E66*Listes!$A$71,IF('Instruction Frais Forfaitaires'!$E66&gt;Listes!$D$70,'Instruction Frais Forfaitaires'!$E66*Listes!$D$71,(('Instruction Frais Forfaitaires'!$E66*Listes!$B$71)+Listes!$C$71)))))))</f>
        <v/>
      </c>
      <c r="M66" s="202" t="str">
        <f>IF('Frais Forfaitaires'!M65="","",'Frais Forfaitaires'!M65)</f>
        <v/>
      </c>
      <c r="N66" s="42" t="str">
        <f t="shared" si="0"/>
        <v/>
      </c>
      <c r="O66" s="203" t="str">
        <f t="shared" si="1"/>
        <v/>
      </c>
      <c r="P66" s="204" t="str">
        <f t="shared" si="4"/>
        <v/>
      </c>
      <c r="Q66" s="205" t="str">
        <f t="shared" si="3"/>
        <v/>
      </c>
      <c r="R66" s="206"/>
      <c r="S66" s="66"/>
    </row>
    <row r="67" spans="1:19" ht="20.100000000000001" customHeight="1" x14ac:dyDescent="0.25">
      <c r="A67" s="191">
        <v>61</v>
      </c>
      <c r="B67" s="200" t="str">
        <f>IF('Frais Forfaitaires'!B66="","",'Frais Forfaitaires'!B66)</f>
        <v/>
      </c>
      <c r="C67" s="200" t="str">
        <f>IF('Frais Forfaitaires'!C66="","",'Frais Forfaitaires'!C66)</f>
        <v/>
      </c>
      <c r="D67" s="200" t="str">
        <f>IF('Frais Forfaitaires'!D66="","",'Frais Forfaitaires'!D66)</f>
        <v/>
      </c>
      <c r="E67" s="200" t="str">
        <f>IF('Frais Forfaitaires'!E66="","",'Frais Forfaitaires'!E66)</f>
        <v/>
      </c>
      <c r="F67" s="200" t="str">
        <f>IF('Frais Forfaitaires'!F66="","",'Frais Forfaitaires'!F66)</f>
        <v/>
      </c>
      <c r="G67" s="200" t="str">
        <f>IF('Frais Forfaitaires'!G66="","",'Frais Forfaitaires'!G66)</f>
        <v/>
      </c>
      <c r="H67" s="200" t="str">
        <f>IF('Frais Forfaitaires'!H66="","",'Frais Forfaitaires'!H66)</f>
        <v/>
      </c>
      <c r="I67" s="200" t="str">
        <f>IF('Frais Forfaitaires'!I66="","",'Frais Forfaitaires'!I66)</f>
        <v/>
      </c>
      <c r="J67" s="189" t="str">
        <f>IF($G67="","",IF($C67=Listes!$B$38,IF('Instruction Frais Forfaitaires'!$E67&lt;=Listes!$B$59,('Instruction Frais Forfaitaires'!$E67*(VLOOKUP('Instruction Frais Forfaitaires'!$D67,Listes!$A$60:$E$66,2,FALSE))),IF('Instruction Frais Forfaitaires'!$E67&gt;Listes!$E$59,('Instruction Frais Forfaitaires'!$E67*(VLOOKUP('Instruction Frais Forfaitaires'!$D67,Listes!$A$60:$E$66,5,FALSE))),('Instruction Frais Forfaitaires'!$E67*(VLOOKUP('Instruction Frais Forfaitaires'!$D67,Listes!$A$60:$E$66,3,FALSE))+(VLOOKUP('Instruction Frais Forfaitaires'!$D67,Listes!$A$60:$E$66,4,FALSE)))))))</f>
        <v/>
      </c>
      <c r="K67" s="189" t="str">
        <f>IF($G67="","",IF($C67=Listes!$B$37,IF('Instruction Frais Forfaitaires'!$E67&lt;=Listes!$B$48,('Instruction Frais Forfaitaires'!$E67*(VLOOKUP('Instruction Frais Forfaitaires'!$D67,Listes!$A$49:$E$55,2,FALSE))),IF('Instruction Frais Forfaitaires'!$E67&gt;Listes!$D$48,('Instruction Frais Forfaitaires'!$E67*(VLOOKUP('Instruction Frais Forfaitaires'!$D67,Listes!$A$49:$E$55,5,FALSE))),('Instruction Frais Forfaitaires'!$E67*(VLOOKUP('Instruction Frais Forfaitaires'!$D67,Listes!$A$49:$E$55,3,FALSE))+(VLOOKUP('Instruction Frais Forfaitaires'!$D67,Listes!$A$49:$E$55,4,FALSE)))))))</f>
        <v/>
      </c>
      <c r="L67" s="190" t="str">
        <f>IF($G67="","",IF($C67=Listes!$B$40,Listes!$I$37,IF($C67=Listes!$B$41,(VLOOKUP('Instruction Frais Forfaitaires'!$F67,Listes!$E$37:$F$42,2,FALSE)),IF($C67=Listes!$B$39,IF('Instruction Frais Forfaitaires'!$E67&lt;=Listes!$A$70,'Instruction Frais Forfaitaires'!$E67*Listes!$A$71,IF('Instruction Frais Forfaitaires'!$E67&gt;Listes!$D$70,'Instruction Frais Forfaitaires'!$E67*Listes!$D$71,(('Instruction Frais Forfaitaires'!$E67*Listes!$B$71)+Listes!$C$71)))))))</f>
        <v/>
      </c>
      <c r="M67" s="202" t="str">
        <f>IF('Frais Forfaitaires'!M66="","",'Frais Forfaitaires'!M66)</f>
        <v/>
      </c>
      <c r="N67" s="42" t="str">
        <f t="shared" si="0"/>
        <v/>
      </c>
      <c r="O67" s="203" t="str">
        <f t="shared" si="1"/>
        <v/>
      </c>
      <c r="P67" s="204" t="str">
        <f t="shared" si="4"/>
        <v/>
      </c>
      <c r="Q67" s="205" t="str">
        <f t="shared" si="3"/>
        <v/>
      </c>
      <c r="R67" s="206"/>
      <c r="S67" s="66"/>
    </row>
    <row r="68" spans="1:19" ht="20.100000000000001" customHeight="1" x14ac:dyDescent="0.25">
      <c r="A68" s="191">
        <v>62</v>
      </c>
      <c r="B68" s="200" t="str">
        <f>IF('Frais Forfaitaires'!B67="","",'Frais Forfaitaires'!B67)</f>
        <v/>
      </c>
      <c r="C68" s="200" t="str">
        <f>IF('Frais Forfaitaires'!C67="","",'Frais Forfaitaires'!C67)</f>
        <v/>
      </c>
      <c r="D68" s="200" t="str">
        <f>IF('Frais Forfaitaires'!D67="","",'Frais Forfaitaires'!D67)</f>
        <v/>
      </c>
      <c r="E68" s="200" t="str">
        <f>IF('Frais Forfaitaires'!E67="","",'Frais Forfaitaires'!E67)</f>
        <v/>
      </c>
      <c r="F68" s="200" t="str">
        <f>IF('Frais Forfaitaires'!F67="","",'Frais Forfaitaires'!F67)</f>
        <v/>
      </c>
      <c r="G68" s="200" t="str">
        <f>IF('Frais Forfaitaires'!G67="","",'Frais Forfaitaires'!G67)</f>
        <v/>
      </c>
      <c r="H68" s="200" t="str">
        <f>IF('Frais Forfaitaires'!H67="","",'Frais Forfaitaires'!H67)</f>
        <v/>
      </c>
      <c r="I68" s="200" t="str">
        <f>IF('Frais Forfaitaires'!I67="","",'Frais Forfaitaires'!I67)</f>
        <v/>
      </c>
      <c r="J68" s="189" t="str">
        <f>IF($G68="","",IF($C68=Listes!$B$38,IF('Instruction Frais Forfaitaires'!$E68&lt;=Listes!$B$59,('Instruction Frais Forfaitaires'!$E68*(VLOOKUP('Instruction Frais Forfaitaires'!$D68,Listes!$A$60:$E$66,2,FALSE))),IF('Instruction Frais Forfaitaires'!$E68&gt;Listes!$E$59,('Instruction Frais Forfaitaires'!$E68*(VLOOKUP('Instruction Frais Forfaitaires'!$D68,Listes!$A$60:$E$66,5,FALSE))),('Instruction Frais Forfaitaires'!$E68*(VLOOKUP('Instruction Frais Forfaitaires'!$D68,Listes!$A$60:$E$66,3,FALSE))+(VLOOKUP('Instruction Frais Forfaitaires'!$D68,Listes!$A$60:$E$66,4,FALSE)))))))</f>
        <v/>
      </c>
      <c r="K68" s="189" t="str">
        <f>IF($G68="","",IF($C68=Listes!$B$37,IF('Instruction Frais Forfaitaires'!$E68&lt;=Listes!$B$48,('Instruction Frais Forfaitaires'!$E68*(VLOOKUP('Instruction Frais Forfaitaires'!$D68,Listes!$A$49:$E$55,2,FALSE))),IF('Instruction Frais Forfaitaires'!$E68&gt;Listes!$D$48,('Instruction Frais Forfaitaires'!$E68*(VLOOKUP('Instruction Frais Forfaitaires'!$D68,Listes!$A$49:$E$55,5,FALSE))),('Instruction Frais Forfaitaires'!$E68*(VLOOKUP('Instruction Frais Forfaitaires'!$D68,Listes!$A$49:$E$55,3,FALSE))+(VLOOKUP('Instruction Frais Forfaitaires'!$D68,Listes!$A$49:$E$55,4,FALSE)))))))</f>
        <v/>
      </c>
      <c r="L68" s="190" t="str">
        <f>IF($G68="","",IF($C68=Listes!$B$40,Listes!$I$37,IF($C68=Listes!$B$41,(VLOOKUP('Instruction Frais Forfaitaires'!$F68,Listes!$E$37:$F$42,2,FALSE)),IF($C68=Listes!$B$39,IF('Instruction Frais Forfaitaires'!$E68&lt;=Listes!$A$70,'Instruction Frais Forfaitaires'!$E68*Listes!$A$71,IF('Instruction Frais Forfaitaires'!$E68&gt;Listes!$D$70,'Instruction Frais Forfaitaires'!$E68*Listes!$D$71,(('Instruction Frais Forfaitaires'!$E68*Listes!$B$71)+Listes!$C$71)))))))</f>
        <v/>
      </c>
      <c r="M68" s="202" t="str">
        <f>IF('Frais Forfaitaires'!M67="","",'Frais Forfaitaires'!M67)</f>
        <v/>
      </c>
      <c r="N68" s="42" t="str">
        <f t="shared" si="0"/>
        <v/>
      </c>
      <c r="O68" s="203" t="str">
        <f t="shared" si="1"/>
        <v/>
      </c>
      <c r="P68" s="204" t="str">
        <f t="shared" si="4"/>
        <v/>
      </c>
      <c r="Q68" s="205" t="str">
        <f t="shared" si="3"/>
        <v/>
      </c>
      <c r="R68" s="206"/>
      <c r="S68" s="66"/>
    </row>
    <row r="69" spans="1:19" ht="20.100000000000001" customHeight="1" x14ac:dyDescent="0.25">
      <c r="A69" s="191">
        <v>63</v>
      </c>
      <c r="B69" s="200" t="str">
        <f>IF('Frais Forfaitaires'!B68="","",'Frais Forfaitaires'!B68)</f>
        <v/>
      </c>
      <c r="C69" s="200" t="str">
        <f>IF('Frais Forfaitaires'!C68="","",'Frais Forfaitaires'!C68)</f>
        <v/>
      </c>
      <c r="D69" s="200" t="str">
        <f>IF('Frais Forfaitaires'!D68="","",'Frais Forfaitaires'!D68)</f>
        <v/>
      </c>
      <c r="E69" s="200" t="str">
        <f>IF('Frais Forfaitaires'!E68="","",'Frais Forfaitaires'!E68)</f>
        <v/>
      </c>
      <c r="F69" s="200" t="str">
        <f>IF('Frais Forfaitaires'!F68="","",'Frais Forfaitaires'!F68)</f>
        <v/>
      </c>
      <c r="G69" s="200" t="str">
        <f>IF('Frais Forfaitaires'!G68="","",'Frais Forfaitaires'!G68)</f>
        <v/>
      </c>
      <c r="H69" s="200" t="str">
        <f>IF('Frais Forfaitaires'!H68="","",'Frais Forfaitaires'!H68)</f>
        <v/>
      </c>
      <c r="I69" s="200" t="str">
        <f>IF('Frais Forfaitaires'!I68="","",'Frais Forfaitaires'!I68)</f>
        <v/>
      </c>
      <c r="J69" s="189" t="str">
        <f>IF($G69="","",IF($C69=Listes!$B$38,IF('Instruction Frais Forfaitaires'!$E69&lt;=Listes!$B$59,('Instruction Frais Forfaitaires'!$E69*(VLOOKUP('Instruction Frais Forfaitaires'!$D69,Listes!$A$60:$E$66,2,FALSE))),IF('Instruction Frais Forfaitaires'!$E69&gt;Listes!$E$59,('Instruction Frais Forfaitaires'!$E69*(VLOOKUP('Instruction Frais Forfaitaires'!$D69,Listes!$A$60:$E$66,5,FALSE))),('Instruction Frais Forfaitaires'!$E69*(VLOOKUP('Instruction Frais Forfaitaires'!$D69,Listes!$A$60:$E$66,3,FALSE))+(VLOOKUP('Instruction Frais Forfaitaires'!$D69,Listes!$A$60:$E$66,4,FALSE)))))))</f>
        <v/>
      </c>
      <c r="K69" s="189" t="str">
        <f>IF($G69="","",IF($C69=Listes!$B$37,IF('Instruction Frais Forfaitaires'!$E69&lt;=Listes!$B$48,('Instruction Frais Forfaitaires'!$E69*(VLOOKUP('Instruction Frais Forfaitaires'!$D69,Listes!$A$49:$E$55,2,FALSE))),IF('Instruction Frais Forfaitaires'!$E69&gt;Listes!$D$48,('Instruction Frais Forfaitaires'!$E69*(VLOOKUP('Instruction Frais Forfaitaires'!$D69,Listes!$A$49:$E$55,5,FALSE))),('Instruction Frais Forfaitaires'!$E69*(VLOOKUP('Instruction Frais Forfaitaires'!$D69,Listes!$A$49:$E$55,3,FALSE))+(VLOOKUP('Instruction Frais Forfaitaires'!$D69,Listes!$A$49:$E$55,4,FALSE)))))))</f>
        <v/>
      </c>
      <c r="L69" s="190" t="str">
        <f>IF($G69="","",IF($C69=Listes!$B$40,Listes!$I$37,IF($C69=Listes!$B$41,(VLOOKUP('Instruction Frais Forfaitaires'!$F69,Listes!$E$37:$F$42,2,FALSE)),IF($C69=Listes!$B$39,IF('Instruction Frais Forfaitaires'!$E69&lt;=Listes!$A$70,'Instruction Frais Forfaitaires'!$E69*Listes!$A$71,IF('Instruction Frais Forfaitaires'!$E69&gt;Listes!$D$70,'Instruction Frais Forfaitaires'!$E69*Listes!$D$71,(('Instruction Frais Forfaitaires'!$E69*Listes!$B$71)+Listes!$C$71)))))))</f>
        <v/>
      </c>
      <c r="M69" s="202" t="str">
        <f>IF('Frais Forfaitaires'!M68="","",'Frais Forfaitaires'!M68)</f>
        <v/>
      </c>
      <c r="N69" s="42" t="str">
        <f t="shared" si="0"/>
        <v/>
      </c>
      <c r="O69" s="203" t="str">
        <f t="shared" si="1"/>
        <v/>
      </c>
      <c r="P69" s="204" t="str">
        <f t="shared" si="4"/>
        <v/>
      </c>
      <c r="Q69" s="205" t="str">
        <f t="shared" si="3"/>
        <v/>
      </c>
      <c r="R69" s="206"/>
      <c r="S69" s="66"/>
    </row>
    <row r="70" spans="1:19" ht="20.100000000000001" customHeight="1" x14ac:dyDescent="0.25">
      <c r="A70" s="191">
        <v>64</v>
      </c>
      <c r="B70" s="200" t="str">
        <f>IF('Frais Forfaitaires'!B69="","",'Frais Forfaitaires'!B69)</f>
        <v/>
      </c>
      <c r="C70" s="200" t="str">
        <f>IF('Frais Forfaitaires'!C69="","",'Frais Forfaitaires'!C69)</f>
        <v/>
      </c>
      <c r="D70" s="200" t="str">
        <f>IF('Frais Forfaitaires'!D69="","",'Frais Forfaitaires'!D69)</f>
        <v/>
      </c>
      <c r="E70" s="200" t="str">
        <f>IF('Frais Forfaitaires'!E69="","",'Frais Forfaitaires'!E69)</f>
        <v/>
      </c>
      <c r="F70" s="200" t="str">
        <f>IF('Frais Forfaitaires'!F69="","",'Frais Forfaitaires'!F69)</f>
        <v/>
      </c>
      <c r="G70" s="200" t="str">
        <f>IF('Frais Forfaitaires'!G69="","",'Frais Forfaitaires'!G69)</f>
        <v/>
      </c>
      <c r="H70" s="200" t="str">
        <f>IF('Frais Forfaitaires'!H69="","",'Frais Forfaitaires'!H69)</f>
        <v/>
      </c>
      <c r="I70" s="200" t="str">
        <f>IF('Frais Forfaitaires'!I69="","",'Frais Forfaitaires'!I69)</f>
        <v/>
      </c>
      <c r="J70" s="189" t="str">
        <f>IF($G70="","",IF($C70=Listes!$B$38,IF('Instruction Frais Forfaitaires'!$E70&lt;=Listes!$B$59,('Instruction Frais Forfaitaires'!$E70*(VLOOKUP('Instruction Frais Forfaitaires'!$D70,Listes!$A$60:$E$66,2,FALSE))),IF('Instruction Frais Forfaitaires'!$E70&gt;Listes!$E$59,('Instruction Frais Forfaitaires'!$E70*(VLOOKUP('Instruction Frais Forfaitaires'!$D70,Listes!$A$60:$E$66,5,FALSE))),('Instruction Frais Forfaitaires'!$E70*(VLOOKUP('Instruction Frais Forfaitaires'!$D70,Listes!$A$60:$E$66,3,FALSE))+(VLOOKUP('Instruction Frais Forfaitaires'!$D70,Listes!$A$60:$E$66,4,FALSE)))))))</f>
        <v/>
      </c>
      <c r="K70" s="189" t="str">
        <f>IF($G70="","",IF($C70=Listes!$B$37,IF('Instruction Frais Forfaitaires'!$E70&lt;=Listes!$B$48,('Instruction Frais Forfaitaires'!$E70*(VLOOKUP('Instruction Frais Forfaitaires'!$D70,Listes!$A$49:$E$55,2,FALSE))),IF('Instruction Frais Forfaitaires'!$E70&gt;Listes!$D$48,('Instruction Frais Forfaitaires'!$E70*(VLOOKUP('Instruction Frais Forfaitaires'!$D70,Listes!$A$49:$E$55,5,FALSE))),('Instruction Frais Forfaitaires'!$E70*(VLOOKUP('Instruction Frais Forfaitaires'!$D70,Listes!$A$49:$E$55,3,FALSE))+(VLOOKUP('Instruction Frais Forfaitaires'!$D70,Listes!$A$49:$E$55,4,FALSE)))))))</f>
        <v/>
      </c>
      <c r="L70" s="190" t="str">
        <f>IF($G70="","",IF($C70=Listes!$B$40,Listes!$I$37,IF($C70=Listes!$B$41,(VLOOKUP('Instruction Frais Forfaitaires'!$F70,Listes!$E$37:$F$42,2,FALSE)),IF($C70=Listes!$B$39,IF('Instruction Frais Forfaitaires'!$E70&lt;=Listes!$A$70,'Instruction Frais Forfaitaires'!$E70*Listes!$A$71,IF('Instruction Frais Forfaitaires'!$E70&gt;Listes!$D$70,'Instruction Frais Forfaitaires'!$E70*Listes!$D$71,(('Instruction Frais Forfaitaires'!$E70*Listes!$B$71)+Listes!$C$71)))))))</f>
        <v/>
      </c>
      <c r="M70" s="202" t="str">
        <f>IF('Frais Forfaitaires'!M69="","",'Frais Forfaitaires'!M69)</f>
        <v/>
      </c>
      <c r="N70" s="42" t="str">
        <f t="shared" si="0"/>
        <v/>
      </c>
      <c r="O70" s="203" t="str">
        <f t="shared" si="1"/>
        <v/>
      </c>
      <c r="P70" s="204" t="str">
        <f t="shared" si="4"/>
        <v/>
      </c>
      <c r="Q70" s="205" t="str">
        <f t="shared" si="3"/>
        <v/>
      </c>
      <c r="R70" s="206"/>
      <c r="S70" s="66"/>
    </row>
    <row r="71" spans="1:19" ht="20.100000000000001" customHeight="1" x14ac:dyDescent="0.25">
      <c r="A71" s="191">
        <v>65</v>
      </c>
      <c r="B71" s="200" t="str">
        <f>IF('Frais Forfaitaires'!B70="","",'Frais Forfaitaires'!B70)</f>
        <v/>
      </c>
      <c r="C71" s="200" t="str">
        <f>IF('Frais Forfaitaires'!C70="","",'Frais Forfaitaires'!C70)</f>
        <v/>
      </c>
      <c r="D71" s="200" t="str">
        <f>IF('Frais Forfaitaires'!D70="","",'Frais Forfaitaires'!D70)</f>
        <v/>
      </c>
      <c r="E71" s="200" t="str">
        <f>IF('Frais Forfaitaires'!E70="","",'Frais Forfaitaires'!E70)</f>
        <v/>
      </c>
      <c r="F71" s="200" t="str">
        <f>IF('Frais Forfaitaires'!F70="","",'Frais Forfaitaires'!F70)</f>
        <v/>
      </c>
      <c r="G71" s="200" t="str">
        <f>IF('Frais Forfaitaires'!G70="","",'Frais Forfaitaires'!G70)</f>
        <v/>
      </c>
      <c r="H71" s="200" t="str">
        <f>IF('Frais Forfaitaires'!H70="","",'Frais Forfaitaires'!H70)</f>
        <v/>
      </c>
      <c r="I71" s="200" t="str">
        <f>IF('Frais Forfaitaires'!I70="","",'Frais Forfaitaires'!I70)</f>
        <v/>
      </c>
      <c r="J71" s="189" t="str">
        <f>IF($G71="","",IF($C71=Listes!$B$38,IF('Instruction Frais Forfaitaires'!$E71&lt;=Listes!$B$59,('Instruction Frais Forfaitaires'!$E71*(VLOOKUP('Instruction Frais Forfaitaires'!$D71,Listes!$A$60:$E$66,2,FALSE))),IF('Instruction Frais Forfaitaires'!$E71&gt;Listes!$E$59,('Instruction Frais Forfaitaires'!$E71*(VLOOKUP('Instruction Frais Forfaitaires'!$D71,Listes!$A$60:$E$66,5,FALSE))),('Instruction Frais Forfaitaires'!$E71*(VLOOKUP('Instruction Frais Forfaitaires'!$D71,Listes!$A$60:$E$66,3,FALSE))+(VLOOKUP('Instruction Frais Forfaitaires'!$D71,Listes!$A$60:$E$66,4,FALSE)))))))</f>
        <v/>
      </c>
      <c r="K71" s="189" t="str">
        <f>IF($G71="","",IF($C71=Listes!$B$37,IF('Instruction Frais Forfaitaires'!$E71&lt;=Listes!$B$48,('Instruction Frais Forfaitaires'!$E71*(VLOOKUP('Instruction Frais Forfaitaires'!$D71,Listes!$A$49:$E$55,2,FALSE))),IF('Instruction Frais Forfaitaires'!$E71&gt;Listes!$D$48,('Instruction Frais Forfaitaires'!$E71*(VLOOKUP('Instruction Frais Forfaitaires'!$D71,Listes!$A$49:$E$55,5,FALSE))),('Instruction Frais Forfaitaires'!$E71*(VLOOKUP('Instruction Frais Forfaitaires'!$D71,Listes!$A$49:$E$55,3,FALSE))+(VLOOKUP('Instruction Frais Forfaitaires'!$D71,Listes!$A$49:$E$55,4,FALSE)))))))</f>
        <v/>
      </c>
      <c r="L71" s="190" t="str">
        <f>IF($G71="","",IF($C71=Listes!$B$40,Listes!$I$37,IF($C71=Listes!$B$41,(VLOOKUP('Instruction Frais Forfaitaires'!$F71,Listes!$E$37:$F$42,2,FALSE)),IF($C71=Listes!$B$39,IF('Instruction Frais Forfaitaires'!$E71&lt;=Listes!$A$70,'Instruction Frais Forfaitaires'!$E71*Listes!$A$71,IF('Instruction Frais Forfaitaires'!$E71&gt;Listes!$D$70,'Instruction Frais Forfaitaires'!$E71*Listes!$D$71,(('Instruction Frais Forfaitaires'!$E71*Listes!$B$71)+Listes!$C$71)))))))</f>
        <v/>
      </c>
      <c r="M71" s="202" t="str">
        <f>IF('Frais Forfaitaires'!M70="","",'Frais Forfaitaires'!M70)</f>
        <v/>
      </c>
      <c r="N71" s="42" t="str">
        <f t="shared" si="0"/>
        <v/>
      </c>
      <c r="O71" s="203" t="str">
        <f t="shared" si="1"/>
        <v/>
      </c>
      <c r="P71" s="204" t="str">
        <f t="shared" si="4"/>
        <v/>
      </c>
      <c r="Q71" s="205" t="str">
        <f t="shared" si="3"/>
        <v/>
      </c>
      <c r="R71" s="206"/>
      <c r="S71" s="66"/>
    </row>
    <row r="72" spans="1:19" ht="20.100000000000001" customHeight="1" x14ac:dyDescent="0.25">
      <c r="A72" s="191">
        <v>66</v>
      </c>
      <c r="B72" s="200" t="str">
        <f>IF('Frais Forfaitaires'!B71="","",'Frais Forfaitaires'!B71)</f>
        <v/>
      </c>
      <c r="C72" s="200" t="str">
        <f>IF('Frais Forfaitaires'!C71="","",'Frais Forfaitaires'!C71)</f>
        <v/>
      </c>
      <c r="D72" s="200" t="str">
        <f>IF('Frais Forfaitaires'!D71="","",'Frais Forfaitaires'!D71)</f>
        <v/>
      </c>
      <c r="E72" s="200" t="str">
        <f>IF('Frais Forfaitaires'!E71="","",'Frais Forfaitaires'!E71)</f>
        <v/>
      </c>
      <c r="F72" s="200" t="str">
        <f>IF('Frais Forfaitaires'!F71="","",'Frais Forfaitaires'!F71)</f>
        <v/>
      </c>
      <c r="G72" s="200" t="str">
        <f>IF('Frais Forfaitaires'!G71="","",'Frais Forfaitaires'!G71)</f>
        <v/>
      </c>
      <c r="H72" s="200" t="str">
        <f>IF('Frais Forfaitaires'!H71="","",'Frais Forfaitaires'!H71)</f>
        <v/>
      </c>
      <c r="I72" s="200" t="str">
        <f>IF('Frais Forfaitaires'!I71="","",'Frais Forfaitaires'!I71)</f>
        <v/>
      </c>
      <c r="J72" s="189" t="str">
        <f>IF($G72="","",IF($C72=Listes!$B$38,IF('Instruction Frais Forfaitaires'!$E72&lt;=Listes!$B$59,('Instruction Frais Forfaitaires'!$E72*(VLOOKUP('Instruction Frais Forfaitaires'!$D72,Listes!$A$60:$E$66,2,FALSE))),IF('Instruction Frais Forfaitaires'!$E72&gt;Listes!$E$59,('Instruction Frais Forfaitaires'!$E72*(VLOOKUP('Instruction Frais Forfaitaires'!$D72,Listes!$A$60:$E$66,5,FALSE))),('Instruction Frais Forfaitaires'!$E72*(VLOOKUP('Instruction Frais Forfaitaires'!$D72,Listes!$A$60:$E$66,3,FALSE))+(VLOOKUP('Instruction Frais Forfaitaires'!$D72,Listes!$A$60:$E$66,4,FALSE)))))))</f>
        <v/>
      </c>
      <c r="K72" s="189" t="str">
        <f>IF($G72="","",IF($C72=Listes!$B$37,IF('Instruction Frais Forfaitaires'!$E72&lt;=Listes!$B$48,('Instruction Frais Forfaitaires'!$E72*(VLOOKUP('Instruction Frais Forfaitaires'!$D72,Listes!$A$49:$E$55,2,FALSE))),IF('Instruction Frais Forfaitaires'!$E72&gt;Listes!$D$48,('Instruction Frais Forfaitaires'!$E72*(VLOOKUP('Instruction Frais Forfaitaires'!$D72,Listes!$A$49:$E$55,5,FALSE))),('Instruction Frais Forfaitaires'!$E72*(VLOOKUP('Instruction Frais Forfaitaires'!$D72,Listes!$A$49:$E$55,3,FALSE))+(VLOOKUP('Instruction Frais Forfaitaires'!$D72,Listes!$A$49:$E$55,4,FALSE)))))))</f>
        <v/>
      </c>
      <c r="L72" s="190" t="str">
        <f>IF($G72="","",IF($C72=Listes!$B$40,Listes!$I$37,IF($C72=Listes!$B$41,(VLOOKUP('Instruction Frais Forfaitaires'!$F72,Listes!$E$37:$F$42,2,FALSE)),IF($C72=Listes!$B$39,IF('Instruction Frais Forfaitaires'!$E72&lt;=Listes!$A$70,'Instruction Frais Forfaitaires'!$E72*Listes!$A$71,IF('Instruction Frais Forfaitaires'!$E72&gt;Listes!$D$70,'Instruction Frais Forfaitaires'!$E72*Listes!$D$71,(('Instruction Frais Forfaitaires'!$E72*Listes!$B$71)+Listes!$C$71)))))))</f>
        <v/>
      </c>
      <c r="M72" s="202" t="str">
        <f>IF('Frais Forfaitaires'!M71="","",'Frais Forfaitaires'!M71)</f>
        <v/>
      </c>
      <c r="N72" s="42" t="str">
        <f t="shared" ref="N72:N135" si="5">IF($H72="","",($L72+$K72+$J72)*$H72)</f>
        <v/>
      </c>
      <c r="O72" s="203" t="str">
        <f t="shared" ref="O72:O135" si="6">IF($M72="","",IF($N72&gt;$M72,"Le montant éligible ne peut etre supérieur au montant présenté",""))</f>
        <v/>
      </c>
      <c r="P72" s="204" t="str">
        <f t="shared" ref="P72:P135" si="7">IF(N72="","",N72)</f>
        <v/>
      </c>
      <c r="Q72" s="205" t="str">
        <f t="shared" ref="Q72:Q135" si="8">IF($N72="","",$N72)</f>
        <v/>
      </c>
      <c r="R72" s="206"/>
      <c r="S72" s="66"/>
    </row>
    <row r="73" spans="1:19" ht="20.100000000000001" customHeight="1" x14ac:dyDescent="0.25">
      <c r="A73" s="191">
        <v>67</v>
      </c>
      <c r="B73" s="200" t="str">
        <f>IF('Frais Forfaitaires'!B72="","",'Frais Forfaitaires'!B72)</f>
        <v/>
      </c>
      <c r="C73" s="200" t="str">
        <f>IF('Frais Forfaitaires'!C72="","",'Frais Forfaitaires'!C72)</f>
        <v/>
      </c>
      <c r="D73" s="200" t="str">
        <f>IF('Frais Forfaitaires'!D72="","",'Frais Forfaitaires'!D72)</f>
        <v/>
      </c>
      <c r="E73" s="200" t="str">
        <f>IF('Frais Forfaitaires'!E72="","",'Frais Forfaitaires'!E72)</f>
        <v/>
      </c>
      <c r="F73" s="200" t="str">
        <f>IF('Frais Forfaitaires'!F72="","",'Frais Forfaitaires'!F72)</f>
        <v/>
      </c>
      <c r="G73" s="200" t="str">
        <f>IF('Frais Forfaitaires'!G72="","",'Frais Forfaitaires'!G72)</f>
        <v/>
      </c>
      <c r="H73" s="200" t="str">
        <f>IF('Frais Forfaitaires'!H72="","",'Frais Forfaitaires'!H72)</f>
        <v/>
      </c>
      <c r="I73" s="200" t="str">
        <f>IF('Frais Forfaitaires'!I72="","",'Frais Forfaitaires'!I72)</f>
        <v/>
      </c>
      <c r="J73" s="189" t="str">
        <f>IF($G73="","",IF($C73=Listes!$B$38,IF('Instruction Frais Forfaitaires'!$E73&lt;=Listes!$B$59,('Instruction Frais Forfaitaires'!$E73*(VLOOKUP('Instruction Frais Forfaitaires'!$D73,Listes!$A$60:$E$66,2,FALSE))),IF('Instruction Frais Forfaitaires'!$E73&gt;Listes!$E$59,('Instruction Frais Forfaitaires'!$E73*(VLOOKUP('Instruction Frais Forfaitaires'!$D73,Listes!$A$60:$E$66,5,FALSE))),('Instruction Frais Forfaitaires'!$E73*(VLOOKUP('Instruction Frais Forfaitaires'!$D73,Listes!$A$60:$E$66,3,FALSE))+(VLOOKUP('Instruction Frais Forfaitaires'!$D73,Listes!$A$60:$E$66,4,FALSE)))))))</f>
        <v/>
      </c>
      <c r="K73" s="189" t="str">
        <f>IF($G73="","",IF($C73=Listes!$B$37,IF('Instruction Frais Forfaitaires'!$E73&lt;=Listes!$B$48,('Instruction Frais Forfaitaires'!$E73*(VLOOKUP('Instruction Frais Forfaitaires'!$D73,Listes!$A$49:$E$55,2,FALSE))),IF('Instruction Frais Forfaitaires'!$E73&gt;Listes!$D$48,('Instruction Frais Forfaitaires'!$E73*(VLOOKUP('Instruction Frais Forfaitaires'!$D73,Listes!$A$49:$E$55,5,FALSE))),('Instruction Frais Forfaitaires'!$E73*(VLOOKUP('Instruction Frais Forfaitaires'!$D73,Listes!$A$49:$E$55,3,FALSE))+(VLOOKUP('Instruction Frais Forfaitaires'!$D73,Listes!$A$49:$E$55,4,FALSE)))))))</f>
        <v/>
      </c>
      <c r="L73" s="190" t="str">
        <f>IF($G73="","",IF($C73=Listes!$B$40,Listes!$I$37,IF($C73=Listes!$B$41,(VLOOKUP('Instruction Frais Forfaitaires'!$F73,Listes!$E$37:$F$42,2,FALSE)),IF($C73=Listes!$B$39,IF('Instruction Frais Forfaitaires'!$E73&lt;=Listes!$A$70,'Instruction Frais Forfaitaires'!$E73*Listes!$A$71,IF('Instruction Frais Forfaitaires'!$E73&gt;Listes!$D$70,'Instruction Frais Forfaitaires'!$E73*Listes!$D$71,(('Instruction Frais Forfaitaires'!$E73*Listes!$B$71)+Listes!$C$71)))))))</f>
        <v/>
      </c>
      <c r="M73" s="202" t="str">
        <f>IF('Frais Forfaitaires'!M72="","",'Frais Forfaitaires'!M72)</f>
        <v/>
      </c>
      <c r="N73" s="42" t="str">
        <f t="shared" si="5"/>
        <v/>
      </c>
      <c r="O73" s="203" t="str">
        <f t="shared" si="6"/>
        <v/>
      </c>
      <c r="P73" s="204" t="str">
        <f t="shared" si="7"/>
        <v/>
      </c>
      <c r="Q73" s="205" t="str">
        <f t="shared" si="8"/>
        <v/>
      </c>
      <c r="R73" s="206"/>
      <c r="S73" s="66"/>
    </row>
    <row r="74" spans="1:19" ht="20.100000000000001" customHeight="1" x14ac:dyDescent="0.25">
      <c r="A74" s="191">
        <v>68</v>
      </c>
      <c r="B74" s="200" t="str">
        <f>IF('Frais Forfaitaires'!B73="","",'Frais Forfaitaires'!B73)</f>
        <v/>
      </c>
      <c r="C74" s="200" t="str">
        <f>IF('Frais Forfaitaires'!C73="","",'Frais Forfaitaires'!C73)</f>
        <v/>
      </c>
      <c r="D74" s="200" t="str">
        <f>IF('Frais Forfaitaires'!D73="","",'Frais Forfaitaires'!D73)</f>
        <v/>
      </c>
      <c r="E74" s="200" t="str">
        <f>IF('Frais Forfaitaires'!E73="","",'Frais Forfaitaires'!E73)</f>
        <v/>
      </c>
      <c r="F74" s="200" t="str">
        <f>IF('Frais Forfaitaires'!F73="","",'Frais Forfaitaires'!F73)</f>
        <v/>
      </c>
      <c r="G74" s="200" t="str">
        <f>IF('Frais Forfaitaires'!G73="","",'Frais Forfaitaires'!G73)</f>
        <v/>
      </c>
      <c r="H74" s="200" t="str">
        <f>IF('Frais Forfaitaires'!H73="","",'Frais Forfaitaires'!H73)</f>
        <v/>
      </c>
      <c r="I74" s="200" t="str">
        <f>IF('Frais Forfaitaires'!I73="","",'Frais Forfaitaires'!I73)</f>
        <v/>
      </c>
      <c r="J74" s="189" t="str">
        <f>IF($G74="","",IF($C74=Listes!$B$38,IF('Instruction Frais Forfaitaires'!$E74&lt;=Listes!$B$59,('Instruction Frais Forfaitaires'!$E74*(VLOOKUP('Instruction Frais Forfaitaires'!$D74,Listes!$A$60:$E$66,2,FALSE))),IF('Instruction Frais Forfaitaires'!$E74&gt;Listes!$E$59,('Instruction Frais Forfaitaires'!$E74*(VLOOKUP('Instruction Frais Forfaitaires'!$D74,Listes!$A$60:$E$66,5,FALSE))),('Instruction Frais Forfaitaires'!$E74*(VLOOKUP('Instruction Frais Forfaitaires'!$D74,Listes!$A$60:$E$66,3,FALSE))+(VLOOKUP('Instruction Frais Forfaitaires'!$D74,Listes!$A$60:$E$66,4,FALSE)))))))</f>
        <v/>
      </c>
      <c r="K74" s="189" t="str">
        <f>IF($G74="","",IF($C74=Listes!$B$37,IF('Instruction Frais Forfaitaires'!$E74&lt;=Listes!$B$48,('Instruction Frais Forfaitaires'!$E74*(VLOOKUP('Instruction Frais Forfaitaires'!$D74,Listes!$A$49:$E$55,2,FALSE))),IF('Instruction Frais Forfaitaires'!$E74&gt;Listes!$D$48,('Instruction Frais Forfaitaires'!$E74*(VLOOKUP('Instruction Frais Forfaitaires'!$D74,Listes!$A$49:$E$55,5,FALSE))),('Instruction Frais Forfaitaires'!$E74*(VLOOKUP('Instruction Frais Forfaitaires'!$D74,Listes!$A$49:$E$55,3,FALSE))+(VLOOKUP('Instruction Frais Forfaitaires'!$D74,Listes!$A$49:$E$55,4,FALSE)))))))</f>
        <v/>
      </c>
      <c r="L74" s="190" t="str">
        <f>IF($G74="","",IF($C74=Listes!$B$40,Listes!$I$37,IF($C74=Listes!$B$41,(VLOOKUP('Instruction Frais Forfaitaires'!$F74,Listes!$E$37:$F$42,2,FALSE)),IF($C74=Listes!$B$39,IF('Instruction Frais Forfaitaires'!$E74&lt;=Listes!$A$70,'Instruction Frais Forfaitaires'!$E74*Listes!$A$71,IF('Instruction Frais Forfaitaires'!$E74&gt;Listes!$D$70,'Instruction Frais Forfaitaires'!$E74*Listes!$D$71,(('Instruction Frais Forfaitaires'!$E74*Listes!$B$71)+Listes!$C$71)))))))</f>
        <v/>
      </c>
      <c r="M74" s="202" t="str">
        <f>IF('Frais Forfaitaires'!M73="","",'Frais Forfaitaires'!M73)</f>
        <v/>
      </c>
      <c r="N74" s="42" t="str">
        <f t="shared" si="5"/>
        <v/>
      </c>
      <c r="O74" s="203" t="str">
        <f t="shared" si="6"/>
        <v/>
      </c>
      <c r="P74" s="204" t="str">
        <f t="shared" si="7"/>
        <v/>
      </c>
      <c r="Q74" s="205" t="str">
        <f t="shared" si="8"/>
        <v/>
      </c>
      <c r="R74" s="206"/>
      <c r="S74" s="66"/>
    </row>
    <row r="75" spans="1:19" ht="20.100000000000001" customHeight="1" x14ac:dyDescent="0.25">
      <c r="A75" s="191">
        <v>69</v>
      </c>
      <c r="B75" s="200" t="str">
        <f>IF('Frais Forfaitaires'!B74="","",'Frais Forfaitaires'!B74)</f>
        <v/>
      </c>
      <c r="C75" s="200" t="str">
        <f>IF('Frais Forfaitaires'!C74="","",'Frais Forfaitaires'!C74)</f>
        <v/>
      </c>
      <c r="D75" s="200" t="str">
        <f>IF('Frais Forfaitaires'!D74="","",'Frais Forfaitaires'!D74)</f>
        <v/>
      </c>
      <c r="E75" s="200" t="str">
        <f>IF('Frais Forfaitaires'!E74="","",'Frais Forfaitaires'!E74)</f>
        <v/>
      </c>
      <c r="F75" s="200" t="str">
        <f>IF('Frais Forfaitaires'!F74="","",'Frais Forfaitaires'!F74)</f>
        <v/>
      </c>
      <c r="G75" s="200" t="str">
        <f>IF('Frais Forfaitaires'!G74="","",'Frais Forfaitaires'!G74)</f>
        <v/>
      </c>
      <c r="H75" s="200" t="str">
        <f>IF('Frais Forfaitaires'!H74="","",'Frais Forfaitaires'!H74)</f>
        <v/>
      </c>
      <c r="I75" s="200" t="str">
        <f>IF('Frais Forfaitaires'!I74="","",'Frais Forfaitaires'!I74)</f>
        <v/>
      </c>
      <c r="J75" s="189" t="str">
        <f>IF($G75="","",IF($C75=Listes!$B$38,IF('Instruction Frais Forfaitaires'!$E75&lt;=Listes!$B$59,('Instruction Frais Forfaitaires'!$E75*(VLOOKUP('Instruction Frais Forfaitaires'!$D75,Listes!$A$60:$E$66,2,FALSE))),IF('Instruction Frais Forfaitaires'!$E75&gt;Listes!$E$59,('Instruction Frais Forfaitaires'!$E75*(VLOOKUP('Instruction Frais Forfaitaires'!$D75,Listes!$A$60:$E$66,5,FALSE))),('Instruction Frais Forfaitaires'!$E75*(VLOOKUP('Instruction Frais Forfaitaires'!$D75,Listes!$A$60:$E$66,3,FALSE))+(VLOOKUP('Instruction Frais Forfaitaires'!$D75,Listes!$A$60:$E$66,4,FALSE)))))))</f>
        <v/>
      </c>
      <c r="K75" s="189" t="str">
        <f>IF($G75="","",IF($C75=Listes!$B$37,IF('Instruction Frais Forfaitaires'!$E75&lt;=Listes!$B$48,('Instruction Frais Forfaitaires'!$E75*(VLOOKUP('Instruction Frais Forfaitaires'!$D75,Listes!$A$49:$E$55,2,FALSE))),IF('Instruction Frais Forfaitaires'!$E75&gt;Listes!$D$48,('Instruction Frais Forfaitaires'!$E75*(VLOOKUP('Instruction Frais Forfaitaires'!$D75,Listes!$A$49:$E$55,5,FALSE))),('Instruction Frais Forfaitaires'!$E75*(VLOOKUP('Instruction Frais Forfaitaires'!$D75,Listes!$A$49:$E$55,3,FALSE))+(VLOOKUP('Instruction Frais Forfaitaires'!$D75,Listes!$A$49:$E$55,4,FALSE)))))))</f>
        <v/>
      </c>
      <c r="L75" s="190" t="str">
        <f>IF($G75="","",IF($C75=Listes!$B$40,Listes!$I$37,IF($C75=Listes!$B$41,(VLOOKUP('Instruction Frais Forfaitaires'!$F75,Listes!$E$37:$F$42,2,FALSE)),IF($C75=Listes!$B$39,IF('Instruction Frais Forfaitaires'!$E75&lt;=Listes!$A$70,'Instruction Frais Forfaitaires'!$E75*Listes!$A$71,IF('Instruction Frais Forfaitaires'!$E75&gt;Listes!$D$70,'Instruction Frais Forfaitaires'!$E75*Listes!$D$71,(('Instruction Frais Forfaitaires'!$E75*Listes!$B$71)+Listes!$C$71)))))))</f>
        <v/>
      </c>
      <c r="M75" s="202" t="str">
        <f>IF('Frais Forfaitaires'!M74="","",'Frais Forfaitaires'!M74)</f>
        <v/>
      </c>
      <c r="N75" s="42" t="str">
        <f t="shared" si="5"/>
        <v/>
      </c>
      <c r="O75" s="203" t="str">
        <f t="shared" si="6"/>
        <v/>
      </c>
      <c r="P75" s="204" t="str">
        <f t="shared" si="7"/>
        <v/>
      </c>
      <c r="Q75" s="205" t="str">
        <f t="shared" si="8"/>
        <v/>
      </c>
      <c r="R75" s="206"/>
      <c r="S75" s="66"/>
    </row>
    <row r="76" spans="1:19" ht="20.100000000000001" customHeight="1" x14ac:dyDescent="0.25">
      <c r="A76" s="191">
        <v>70</v>
      </c>
      <c r="B76" s="200" t="str">
        <f>IF('Frais Forfaitaires'!B75="","",'Frais Forfaitaires'!B75)</f>
        <v/>
      </c>
      <c r="C76" s="200" t="str">
        <f>IF('Frais Forfaitaires'!C75="","",'Frais Forfaitaires'!C75)</f>
        <v/>
      </c>
      <c r="D76" s="200" t="str">
        <f>IF('Frais Forfaitaires'!D75="","",'Frais Forfaitaires'!D75)</f>
        <v/>
      </c>
      <c r="E76" s="200" t="str">
        <f>IF('Frais Forfaitaires'!E75="","",'Frais Forfaitaires'!E75)</f>
        <v/>
      </c>
      <c r="F76" s="200" t="str">
        <f>IF('Frais Forfaitaires'!F75="","",'Frais Forfaitaires'!F75)</f>
        <v/>
      </c>
      <c r="G76" s="200" t="str">
        <f>IF('Frais Forfaitaires'!G75="","",'Frais Forfaitaires'!G75)</f>
        <v/>
      </c>
      <c r="H76" s="200" t="str">
        <f>IF('Frais Forfaitaires'!H75="","",'Frais Forfaitaires'!H75)</f>
        <v/>
      </c>
      <c r="I76" s="200" t="str">
        <f>IF('Frais Forfaitaires'!I75="","",'Frais Forfaitaires'!I75)</f>
        <v/>
      </c>
      <c r="J76" s="189" t="str">
        <f>IF($G76="","",IF($C76=Listes!$B$38,IF('Instruction Frais Forfaitaires'!$E76&lt;=Listes!$B$59,('Instruction Frais Forfaitaires'!$E76*(VLOOKUP('Instruction Frais Forfaitaires'!$D76,Listes!$A$60:$E$66,2,FALSE))),IF('Instruction Frais Forfaitaires'!$E76&gt;Listes!$E$59,('Instruction Frais Forfaitaires'!$E76*(VLOOKUP('Instruction Frais Forfaitaires'!$D76,Listes!$A$60:$E$66,5,FALSE))),('Instruction Frais Forfaitaires'!$E76*(VLOOKUP('Instruction Frais Forfaitaires'!$D76,Listes!$A$60:$E$66,3,FALSE))+(VLOOKUP('Instruction Frais Forfaitaires'!$D76,Listes!$A$60:$E$66,4,FALSE)))))))</f>
        <v/>
      </c>
      <c r="K76" s="189" t="str">
        <f>IF($G76="","",IF($C76=Listes!$B$37,IF('Instruction Frais Forfaitaires'!$E76&lt;=Listes!$B$48,('Instruction Frais Forfaitaires'!$E76*(VLOOKUP('Instruction Frais Forfaitaires'!$D76,Listes!$A$49:$E$55,2,FALSE))),IF('Instruction Frais Forfaitaires'!$E76&gt;Listes!$D$48,('Instruction Frais Forfaitaires'!$E76*(VLOOKUP('Instruction Frais Forfaitaires'!$D76,Listes!$A$49:$E$55,5,FALSE))),('Instruction Frais Forfaitaires'!$E76*(VLOOKUP('Instruction Frais Forfaitaires'!$D76,Listes!$A$49:$E$55,3,FALSE))+(VLOOKUP('Instruction Frais Forfaitaires'!$D76,Listes!$A$49:$E$55,4,FALSE)))))))</f>
        <v/>
      </c>
      <c r="L76" s="190" t="str">
        <f>IF($G76="","",IF($C76=Listes!$B$40,Listes!$I$37,IF($C76=Listes!$B$41,(VLOOKUP('Instruction Frais Forfaitaires'!$F76,Listes!$E$37:$F$42,2,FALSE)),IF($C76=Listes!$B$39,IF('Instruction Frais Forfaitaires'!$E76&lt;=Listes!$A$70,'Instruction Frais Forfaitaires'!$E76*Listes!$A$71,IF('Instruction Frais Forfaitaires'!$E76&gt;Listes!$D$70,'Instruction Frais Forfaitaires'!$E76*Listes!$D$71,(('Instruction Frais Forfaitaires'!$E76*Listes!$B$71)+Listes!$C$71)))))))</f>
        <v/>
      </c>
      <c r="M76" s="202" t="str">
        <f>IF('Frais Forfaitaires'!M75="","",'Frais Forfaitaires'!M75)</f>
        <v/>
      </c>
      <c r="N76" s="42" t="str">
        <f t="shared" si="5"/>
        <v/>
      </c>
      <c r="O76" s="203" t="str">
        <f t="shared" si="6"/>
        <v/>
      </c>
      <c r="P76" s="204" t="str">
        <f t="shared" si="7"/>
        <v/>
      </c>
      <c r="Q76" s="205" t="str">
        <f t="shared" si="8"/>
        <v/>
      </c>
      <c r="R76" s="206"/>
      <c r="S76" s="66"/>
    </row>
    <row r="77" spans="1:19" ht="20.100000000000001" customHeight="1" x14ac:dyDescent="0.25">
      <c r="A77" s="191">
        <v>71</v>
      </c>
      <c r="B77" s="200" t="str">
        <f>IF('Frais Forfaitaires'!B76="","",'Frais Forfaitaires'!B76)</f>
        <v/>
      </c>
      <c r="C77" s="200" t="str">
        <f>IF('Frais Forfaitaires'!C76="","",'Frais Forfaitaires'!C76)</f>
        <v/>
      </c>
      <c r="D77" s="200" t="str">
        <f>IF('Frais Forfaitaires'!D76="","",'Frais Forfaitaires'!D76)</f>
        <v/>
      </c>
      <c r="E77" s="200" t="str">
        <f>IF('Frais Forfaitaires'!E76="","",'Frais Forfaitaires'!E76)</f>
        <v/>
      </c>
      <c r="F77" s="200" t="str">
        <f>IF('Frais Forfaitaires'!F76="","",'Frais Forfaitaires'!F76)</f>
        <v/>
      </c>
      <c r="G77" s="200" t="str">
        <f>IF('Frais Forfaitaires'!G76="","",'Frais Forfaitaires'!G76)</f>
        <v/>
      </c>
      <c r="H77" s="200" t="str">
        <f>IF('Frais Forfaitaires'!H76="","",'Frais Forfaitaires'!H76)</f>
        <v/>
      </c>
      <c r="I77" s="200" t="str">
        <f>IF('Frais Forfaitaires'!I76="","",'Frais Forfaitaires'!I76)</f>
        <v/>
      </c>
      <c r="J77" s="189" t="str">
        <f>IF($G77="","",IF($C77=Listes!$B$38,IF('Instruction Frais Forfaitaires'!$E77&lt;=Listes!$B$59,('Instruction Frais Forfaitaires'!$E77*(VLOOKUP('Instruction Frais Forfaitaires'!$D77,Listes!$A$60:$E$66,2,FALSE))),IF('Instruction Frais Forfaitaires'!$E77&gt;Listes!$E$59,('Instruction Frais Forfaitaires'!$E77*(VLOOKUP('Instruction Frais Forfaitaires'!$D77,Listes!$A$60:$E$66,5,FALSE))),('Instruction Frais Forfaitaires'!$E77*(VLOOKUP('Instruction Frais Forfaitaires'!$D77,Listes!$A$60:$E$66,3,FALSE))+(VLOOKUP('Instruction Frais Forfaitaires'!$D77,Listes!$A$60:$E$66,4,FALSE)))))))</f>
        <v/>
      </c>
      <c r="K77" s="189" t="str">
        <f>IF($G77="","",IF($C77=Listes!$B$37,IF('Instruction Frais Forfaitaires'!$E77&lt;=Listes!$B$48,('Instruction Frais Forfaitaires'!$E77*(VLOOKUP('Instruction Frais Forfaitaires'!$D77,Listes!$A$49:$E$55,2,FALSE))),IF('Instruction Frais Forfaitaires'!$E77&gt;Listes!$D$48,('Instruction Frais Forfaitaires'!$E77*(VLOOKUP('Instruction Frais Forfaitaires'!$D77,Listes!$A$49:$E$55,5,FALSE))),('Instruction Frais Forfaitaires'!$E77*(VLOOKUP('Instruction Frais Forfaitaires'!$D77,Listes!$A$49:$E$55,3,FALSE))+(VLOOKUP('Instruction Frais Forfaitaires'!$D77,Listes!$A$49:$E$55,4,FALSE)))))))</f>
        <v/>
      </c>
      <c r="L77" s="190" t="str">
        <f>IF($G77="","",IF($C77=Listes!$B$40,Listes!$I$37,IF($C77=Listes!$B$41,(VLOOKUP('Instruction Frais Forfaitaires'!$F77,Listes!$E$37:$F$42,2,FALSE)),IF($C77=Listes!$B$39,IF('Instruction Frais Forfaitaires'!$E77&lt;=Listes!$A$70,'Instruction Frais Forfaitaires'!$E77*Listes!$A$71,IF('Instruction Frais Forfaitaires'!$E77&gt;Listes!$D$70,'Instruction Frais Forfaitaires'!$E77*Listes!$D$71,(('Instruction Frais Forfaitaires'!$E77*Listes!$B$71)+Listes!$C$71)))))))</f>
        <v/>
      </c>
      <c r="M77" s="202" t="str">
        <f>IF('Frais Forfaitaires'!M76="","",'Frais Forfaitaires'!M76)</f>
        <v/>
      </c>
      <c r="N77" s="42" t="str">
        <f t="shared" si="5"/>
        <v/>
      </c>
      <c r="O77" s="203" t="str">
        <f t="shared" si="6"/>
        <v/>
      </c>
      <c r="P77" s="204" t="str">
        <f t="shared" si="7"/>
        <v/>
      </c>
      <c r="Q77" s="205" t="str">
        <f t="shared" si="8"/>
        <v/>
      </c>
      <c r="R77" s="206"/>
      <c r="S77" s="66"/>
    </row>
    <row r="78" spans="1:19" ht="20.100000000000001" customHeight="1" x14ac:dyDescent="0.25">
      <c r="A78" s="191">
        <v>72</v>
      </c>
      <c r="B78" s="200" t="str">
        <f>IF('Frais Forfaitaires'!B77="","",'Frais Forfaitaires'!B77)</f>
        <v/>
      </c>
      <c r="C78" s="200" t="str">
        <f>IF('Frais Forfaitaires'!C77="","",'Frais Forfaitaires'!C77)</f>
        <v/>
      </c>
      <c r="D78" s="200" t="str">
        <f>IF('Frais Forfaitaires'!D77="","",'Frais Forfaitaires'!D77)</f>
        <v/>
      </c>
      <c r="E78" s="200" t="str">
        <f>IF('Frais Forfaitaires'!E77="","",'Frais Forfaitaires'!E77)</f>
        <v/>
      </c>
      <c r="F78" s="200" t="str">
        <f>IF('Frais Forfaitaires'!F77="","",'Frais Forfaitaires'!F77)</f>
        <v/>
      </c>
      <c r="G78" s="200" t="str">
        <f>IF('Frais Forfaitaires'!G77="","",'Frais Forfaitaires'!G77)</f>
        <v/>
      </c>
      <c r="H78" s="200" t="str">
        <f>IF('Frais Forfaitaires'!H77="","",'Frais Forfaitaires'!H77)</f>
        <v/>
      </c>
      <c r="I78" s="200" t="str">
        <f>IF('Frais Forfaitaires'!I77="","",'Frais Forfaitaires'!I77)</f>
        <v/>
      </c>
      <c r="J78" s="189" t="str">
        <f>IF($G78="","",IF($C78=Listes!$B$38,IF('Instruction Frais Forfaitaires'!$E78&lt;=Listes!$B$59,('Instruction Frais Forfaitaires'!$E78*(VLOOKUP('Instruction Frais Forfaitaires'!$D78,Listes!$A$60:$E$66,2,FALSE))),IF('Instruction Frais Forfaitaires'!$E78&gt;Listes!$E$59,('Instruction Frais Forfaitaires'!$E78*(VLOOKUP('Instruction Frais Forfaitaires'!$D78,Listes!$A$60:$E$66,5,FALSE))),('Instruction Frais Forfaitaires'!$E78*(VLOOKUP('Instruction Frais Forfaitaires'!$D78,Listes!$A$60:$E$66,3,FALSE))+(VLOOKUP('Instruction Frais Forfaitaires'!$D78,Listes!$A$60:$E$66,4,FALSE)))))))</f>
        <v/>
      </c>
      <c r="K78" s="189" t="str">
        <f>IF($G78="","",IF($C78=Listes!$B$37,IF('Instruction Frais Forfaitaires'!$E78&lt;=Listes!$B$48,('Instruction Frais Forfaitaires'!$E78*(VLOOKUP('Instruction Frais Forfaitaires'!$D78,Listes!$A$49:$E$55,2,FALSE))),IF('Instruction Frais Forfaitaires'!$E78&gt;Listes!$D$48,('Instruction Frais Forfaitaires'!$E78*(VLOOKUP('Instruction Frais Forfaitaires'!$D78,Listes!$A$49:$E$55,5,FALSE))),('Instruction Frais Forfaitaires'!$E78*(VLOOKUP('Instruction Frais Forfaitaires'!$D78,Listes!$A$49:$E$55,3,FALSE))+(VLOOKUP('Instruction Frais Forfaitaires'!$D78,Listes!$A$49:$E$55,4,FALSE)))))))</f>
        <v/>
      </c>
      <c r="L78" s="190" t="str">
        <f>IF($G78="","",IF($C78=Listes!$B$40,Listes!$I$37,IF($C78=Listes!$B$41,(VLOOKUP('Instruction Frais Forfaitaires'!$F78,Listes!$E$37:$F$42,2,FALSE)),IF($C78=Listes!$B$39,IF('Instruction Frais Forfaitaires'!$E78&lt;=Listes!$A$70,'Instruction Frais Forfaitaires'!$E78*Listes!$A$71,IF('Instruction Frais Forfaitaires'!$E78&gt;Listes!$D$70,'Instruction Frais Forfaitaires'!$E78*Listes!$D$71,(('Instruction Frais Forfaitaires'!$E78*Listes!$B$71)+Listes!$C$71)))))))</f>
        <v/>
      </c>
      <c r="M78" s="202" t="str">
        <f>IF('Frais Forfaitaires'!M77="","",'Frais Forfaitaires'!M77)</f>
        <v/>
      </c>
      <c r="N78" s="42" t="str">
        <f t="shared" si="5"/>
        <v/>
      </c>
      <c r="O78" s="203" t="str">
        <f t="shared" si="6"/>
        <v/>
      </c>
      <c r="P78" s="204" t="str">
        <f t="shared" si="7"/>
        <v/>
      </c>
      <c r="Q78" s="205" t="str">
        <f t="shared" si="8"/>
        <v/>
      </c>
      <c r="R78" s="206"/>
      <c r="S78" s="66"/>
    </row>
    <row r="79" spans="1:19" ht="20.100000000000001" customHeight="1" x14ac:dyDescent="0.25">
      <c r="A79" s="191">
        <v>73</v>
      </c>
      <c r="B79" s="200" t="str">
        <f>IF('Frais Forfaitaires'!B78="","",'Frais Forfaitaires'!B78)</f>
        <v/>
      </c>
      <c r="C79" s="200" t="str">
        <f>IF('Frais Forfaitaires'!C78="","",'Frais Forfaitaires'!C78)</f>
        <v/>
      </c>
      <c r="D79" s="200" t="str">
        <f>IF('Frais Forfaitaires'!D78="","",'Frais Forfaitaires'!D78)</f>
        <v/>
      </c>
      <c r="E79" s="200" t="str">
        <f>IF('Frais Forfaitaires'!E78="","",'Frais Forfaitaires'!E78)</f>
        <v/>
      </c>
      <c r="F79" s="200" t="str">
        <f>IF('Frais Forfaitaires'!F78="","",'Frais Forfaitaires'!F78)</f>
        <v/>
      </c>
      <c r="G79" s="200" t="str">
        <f>IF('Frais Forfaitaires'!G78="","",'Frais Forfaitaires'!G78)</f>
        <v/>
      </c>
      <c r="H79" s="200" t="str">
        <f>IF('Frais Forfaitaires'!H78="","",'Frais Forfaitaires'!H78)</f>
        <v/>
      </c>
      <c r="I79" s="200" t="str">
        <f>IF('Frais Forfaitaires'!I78="","",'Frais Forfaitaires'!I78)</f>
        <v/>
      </c>
      <c r="J79" s="189" t="str">
        <f>IF($G79="","",IF($C79=Listes!$B$38,IF('Instruction Frais Forfaitaires'!$E79&lt;=Listes!$B$59,('Instruction Frais Forfaitaires'!$E79*(VLOOKUP('Instruction Frais Forfaitaires'!$D79,Listes!$A$60:$E$66,2,FALSE))),IF('Instruction Frais Forfaitaires'!$E79&gt;Listes!$E$59,('Instruction Frais Forfaitaires'!$E79*(VLOOKUP('Instruction Frais Forfaitaires'!$D79,Listes!$A$60:$E$66,5,FALSE))),('Instruction Frais Forfaitaires'!$E79*(VLOOKUP('Instruction Frais Forfaitaires'!$D79,Listes!$A$60:$E$66,3,FALSE))+(VLOOKUP('Instruction Frais Forfaitaires'!$D79,Listes!$A$60:$E$66,4,FALSE)))))))</f>
        <v/>
      </c>
      <c r="K79" s="189" t="str">
        <f>IF($G79="","",IF($C79=Listes!$B$37,IF('Instruction Frais Forfaitaires'!$E79&lt;=Listes!$B$48,('Instruction Frais Forfaitaires'!$E79*(VLOOKUP('Instruction Frais Forfaitaires'!$D79,Listes!$A$49:$E$55,2,FALSE))),IF('Instruction Frais Forfaitaires'!$E79&gt;Listes!$D$48,('Instruction Frais Forfaitaires'!$E79*(VLOOKUP('Instruction Frais Forfaitaires'!$D79,Listes!$A$49:$E$55,5,FALSE))),('Instruction Frais Forfaitaires'!$E79*(VLOOKUP('Instruction Frais Forfaitaires'!$D79,Listes!$A$49:$E$55,3,FALSE))+(VLOOKUP('Instruction Frais Forfaitaires'!$D79,Listes!$A$49:$E$55,4,FALSE)))))))</f>
        <v/>
      </c>
      <c r="L79" s="190" t="str">
        <f>IF($G79="","",IF($C79=Listes!$B$40,Listes!$I$37,IF($C79=Listes!$B$41,(VLOOKUP('Instruction Frais Forfaitaires'!$F79,Listes!$E$37:$F$42,2,FALSE)),IF($C79=Listes!$B$39,IF('Instruction Frais Forfaitaires'!$E79&lt;=Listes!$A$70,'Instruction Frais Forfaitaires'!$E79*Listes!$A$71,IF('Instruction Frais Forfaitaires'!$E79&gt;Listes!$D$70,'Instruction Frais Forfaitaires'!$E79*Listes!$D$71,(('Instruction Frais Forfaitaires'!$E79*Listes!$B$71)+Listes!$C$71)))))))</f>
        <v/>
      </c>
      <c r="M79" s="202" t="str">
        <f>IF('Frais Forfaitaires'!M78="","",'Frais Forfaitaires'!M78)</f>
        <v/>
      </c>
      <c r="N79" s="42" t="str">
        <f t="shared" si="5"/>
        <v/>
      </c>
      <c r="O79" s="203" t="str">
        <f t="shared" si="6"/>
        <v/>
      </c>
      <c r="P79" s="204" t="str">
        <f t="shared" si="7"/>
        <v/>
      </c>
      <c r="Q79" s="205" t="str">
        <f t="shared" si="8"/>
        <v/>
      </c>
      <c r="R79" s="206"/>
      <c r="S79" s="66"/>
    </row>
    <row r="80" spans="1:19" ht="20.100000000000001" customHeight="1" x14ac:dyDescent="0.25">
      <c r="A80" s="191">
        <v>74</v>
      </c>
      <c r="B80" s="200" t="str">
        <f>IF('Frais Forfaitaires'!B79="","",'Frais Forfaitaires'!B79)</f>
        <v/>
      </c>
      <c r="C80" s="200" t="str">
        <f>IF('Frais Forfaitaires'!C79="","",'Frais Forfaitaires'!C79)</f>
        <v/>
      </c>
      <c r="D80" s="200" t="str">
        <f>IF('Frais Forfaitaires'!D79="","",'Frais Forfaitaires'!D79)</f>
        <v/>
      </c>
      <c r="E80" s="200" t="str">
        <f>IF('Frais Forfaitaires'!E79="","",'Frais Forfaitaires'!E79)</f>
        <v/>
      </c>
      <c r="F80" s="200" t="str">
        <f>IF('Frais Forfaitaires'!F79="","",'Frais Forfaitaires'!F79)</f>
        <v/>
      </c>
      <c r="G80" s="200" t="str">
        <f>IF('Frais Forfaitaires'!G79="","",'Frais Forfaitaires'!G79)</f>
        <v/>
      </c>
      <c r="H80" s="200" t="str">
        <f>IF('Frais Forfaitaires'!H79="","",'Frais Forfaitaires'!H79)</f>
        <v/>
      </c>
      <c r="I80" s="200" t="str">
        <f>IF('Frais Forfaitaires'!I79="","",'Frais Forfaitaires'!I79)</f>
        <v/>
      </c>
      <c r="J80" s="189" t="str">
        <f>IF($G80="","",IF($C80=Listes!$B$38,IF('Instruction Frais Forfaitaires'!$E80&lt;=Listes!$B$59,('Instruction Frais Forfaitaires'!$E80*(VLOOKUP('Instruction Frais Forfaitaires'!$D80,Listes!$A$60:$E$66,2,FALSE))),IF('Instruction Frais Forfaitaires'!$E80&gt;Listes!$E$59,('Instruction Frais Forfaitaires'!$E80*(VLOOKUP('Instruction Frais Forfaitaires'!$D80,Listes!$A$60:$E$66,5,FALSE))),('Instruction Frais Forfaitaires'!$E80*(VLOOKUP('Instruction Frais Forfaitaires'!$D80,Listes!$A$60:$E$66,3,FALSE))+(VLOOKUP('Instruction Frais Forfaitaires'!$D80,Listes!$A$60:$E$66,4,FALSE)))))))</f>
        <v/>
      </c>
      <c r="K80" s="189" t="str">
        <f>IF($G80="","",IF($C80=Listes!$B$37,IF('Instruction Frais Forfaitaires'!$E80&lt;=Listes!$B$48,('Instruction Frais Forfaitaires'!$E80*(VLOOKUP('Instruction Frais Forfaitaires'!$D80,Listes!$A$49:$E$55,2,FALSE))),IF('Instruction Frais Forfaitaires'!$E80&gt;Listes!$D$48,('Instruction Frais Forfaitaires'!$E80*(VLOOKUP('Instruction Frais Forfaitaires'!$D80,Listes!$A$49:$E$55,5,FALSE))),('Instruction Frais Forfaitaires'!$E80*(VLOOKUP('Instruction Frais Forfaitaires'!$D80,Listes!$A$49:$E$55,3,FALSE))+(VLOOKUP('Instruction Frais Forfaitaires'!$D80,Listes!$A$49:$E$55,4,FALSE)))))))</f>
        <v/>
      </c>
      <c r="L80" s="190" t="str">
        <f>IF($G80="","",IF($C80=Listes!$B$40,Listes!$I$37,IF($C80=Listes!$B$41,(VLOOKUP('Instruction Frais Forfaitaires'!$F80,Listes!$E$37:$F$42,2,FALSE)),IF($C80=Listes!$B$39,IF('Instruction Frais Forfaitaires'!$E80&lt;=Listes!$A$70,'Instruction Frais Forfaitaires'!$E80*Listes!$A$71,IF('Instruction Frais Forfaitaires'!$E80&gt;Listes!$D$70,'Instruction Frais Forfaitaires'!$E80*Listes!$D$71,(('Instruction Frais Forfaitaires'!$E80*Listes!$B$71)+Listes!$C$71)))))))</f>
        <v/>
      </c>
      <c r="M80" s="202" t="str">
        <f>IF('Frais Forfaitaires'!M79="","",'Frais Forfaitaires'!M79)</f>
        <v/>
      </c>
      <c r="N80" s="42" t="str">
        <f t="shared" si="5"/>
        <v/>
      </c>
      <c r="O80" s="203" t="str">
        <f t="shared" si="6"/>
        <v/>
      </c>
      <c r="P80" s="204" t="str">
        <f t="shared" si="7"/>
        <v/>
      </c>
      <c r="Q80" s="205" t="str">
        <f t="shared" si="8"/>
        <v/>
      </c>
      <c r="R80" s="206"/>
      <c r="S80" s="66"/>
    </row>
    <row r="81" spans="1:19" ht="20.100000000000001" customHeight="1" x14ac:dyDescent="0.25">
      <c r="A81" s="191">
        <v>75</v>
      </c>
      <c r="B81" s="200" t="str">
        <f>IF('Frais Forfaitaires'!B80="","",'Frais Forfaitaires'!B80)</f>
        <v/>
      </c>
      <c r="C81" s="200" t="str">
        <f>IF('Frais Forfaitaires'!C80="","",'Frais Forfaitaires'!C80)</f>
        <v/>
      </c>
      <c r="D81" s="200" t="str">
        <f>IF('Frais Forfaitaires'!D80="","",'Frais Forfaitaires'!D80)</f>
        <v/>
      </c>
      <c r="E81" s="200" t="str">
        <f>IF('Frais Forfaitaires'!E80="","",'Frais Forfaitaires'!E80)</f>
        <v/>
      </c>
      <c r="F81" s="200" t="str">
        <f>IF('Frais Forfaitaires'!F80="","",'Frais Forfaitaires'!F80)</f>
        <v/>
      </c>
      <c r="G81" s="200" t="str">
        <f>IF('Frais Forfaitaires'!G80="","",'Frais Forfaitaires'!G80)</f>
        <v/>
      </c>
      <c r="H81" s="200" t="str">
        <f>IF('Frais Forfaitaires'!H80="","",'Frais Forfaitaires'!H80)</f>
        <v/>
      </c>
      <c r="I81" s="200" t="str">
        <f>IF('Frais Forfaitaires'!I80="","",'Frais Forfaitaires'!I80)</f>
        <v/>
      </c>
      <c r="J81" s="189" t="str">
        <f>IF($G81="","",IF($C81=Listes!$B$38,IF('Instruction Frais Forfaitaires'!$E81&lt;=Listes!$B$59,('Instruction Frais Forfaitaires'!$E81*(VLOOKUP('Instruction Frais Forfaitaires'!$D81,Listes!$A$60:$E$66,2,FALSE))),IF('Instruction Frais Forfaitaires'!$E81&gt;Listes!$E$59,('Instruction Frais Forfaitaires'!$E81*(VLOOKUP('Instruction Frais Forfaitaires'!$D81,Listes!$A$60:$E$66,5,FALSE))),('Instruction Frais Forfaitaires'!$E81*(VLOOKUP('Instruction Frais Forfaitaires'!$D81,Listes!$A$60:$E$66,3,FALSE))+(VLOOKUP('Instruction Frais Forfaitaires'!$D81,Listes!$A$60:$E$66,4,FALSE)))))))</f>
        <v/>
      </c>
      <c r="K81" s="189" t="str">
        <f>IF($G81="","",IF($C81=Listes!$B$37,IF('Instruction Frais Forfaitaires'!$E81&lt;=Listes!$B$48,('Instruction Frais Forfaitaires'!$E81*(VLOOKUP('Instruction Frais Forfaitaires'!$D81,Listes!$A$49:$E$55,2,FALSE))),IF('Instruction Frais Forfaitaires'!$E81&gt;Listes!$D$48,('Instruction Frais Forfaitaires'!$E81*(VLOOKUP('Instruction Frais Forfaitaires'!$D81,Listes!$A$49:$E$55,5,FALSE))),('Instruction Frais Forfaitaires'!$E81*(VLOOKUP('Instruction Frais Forfaitaires'!$D81,Listes!$A$49:$E$55,3,FALSE))+(VLOOKUP('Instruction Frais Forfaitaires'!$D81,Listes!$A$49:$E$55,4,FALSE)))))))</f>
        <v/>
      </c>
      <c r="L81" s="190" t="str">
        <f>IF($G81="","",IF($C81=Listes!$B$40,Listes!$I$37,IF($C81=Listes!$B$41,(VLOOKUP('Instruction Frais Forfaitaires'!$F81,Listes!$E$37:$F$42,2,FALSE)),IF($C81=Listes!$B$39,IF('Instruction Frais Forfaitaires'!$E81&lt;=Listes!$A$70,'Instruction Frais Forfaitaires'!$E81*Listes!$A$71,IF('Instruction Frais Forfaitaires'!$E81&gt;Listes!$D$70,'Instruction Frais Forfaitaires'!$E81*Listes!$D$71,(('Instruction Frais Forfaitaires'!$E81*Listes!$B$71)+Listes!$C$71)))))))</f>
        <v/>
      </c>
      <c r="M81" s="202" t="str">
        <f>IF('Frais Forfaitaires'!M80="","",'Frais Forfaitaires'!M80)</f>
        <v/>
      </c>
      <c r="N81" s="42" t="str">
        <f t="shared" si="5"/>
        <v/>
      </c>
      <c r="O81" s="203" t="str">
        <f t="shared" si="6"/>
        <v/>
      </c>
      <c r="P81" s="204" t="str">
        <f t="shared" si="7"/>
        <v/>
      </c>
      <c r="Q81" s="205" t="str">
        <f t="shared" si="8"/>
        <v/>
      </c>
      <c r="R81" s="206"/>
      <c r="S81" s="66"/>
    </row>
    <row r="82" spans="1:19" ht="20.100000000000001" customHeight="1" x14ac:dyDescent="0.25">
      <c r="A82" s="191">
        <v>76</v>
      </c>
      <c r="B82" s="200" t="str">
        <f>IF('Frais Forfaitaires'!B81="","",'Frais Forfaitaires'!B81)</f>
        <v/>
      </c>
      <c r="C82" s="200" t="str">
        <f>IF('Frais Forfaitaires'!C81="","",'Frais Forfaitaires'!C81)</f>
        <v/>
      </c>
      <c r="D82" s="200" t="str">
        <f>IF('Frais Forfaitaires'!D81="","",'Frais Forfaitaires'!D81)</f>
        <v/>
      </c>
      <c r="E82" s="200" t="str">
        <f>IF('Frais Forfaitaires'!E81="","",'Frais Forfaitaires'!E81)</f>
        <v/>
      </c>
      <c r="F82" s="200" t="str">
        <f>IF('Frais Forfaitaires'!F81="","",'Frais Forfaitaires'!F81)</f>
        <v/>
      </c>
      <c r="G82" s="200" t="str">
        <f>IF('Frais Forfaitaires'!G81="","",'Frais Forfaitaires'!G81)</f>
        <v/>
      </c>
      <c r="H82" s="200" t="str">
        <f>IF('Frais Forfaitaires'!H81="","",'Frais Forfaitaires'!H81)</f>
        <v/>
      </c>
      <c r="I82" s="200" t="str">
        <f>IF('Frais Forfaitaires'!I81="","",'Frais Forfaitaires'!I81)</f>
        <v/>
      </c>
      <c r="J82" s="189" t="str">
        <f>IF($G82="","",IF($C82=Listes!$B$38,IF('Instruction Frais Forfaitaires'!$E82&lt;=Listes!$B$59,('Instruction Frais Forfaitaires'!$E82*(VLOOKUP('Instruction Frais Forfaitaires'!$D82,Listes!$A$60:$E$66,2,FALSE))),IF('Instruction Frais Forfaitaires'!$E82&gt;Listes!$E$59,('Instruction Frais Forfaitaires'!$E82*(VLOOKUP('Instruction Frais Forfaitaires'!$D82,Listes!$A$60:$E$66,5,FALSE))),('Instruction Frais Forfaitaires'!$E82*(VLOOKUP('Instruction Frais Forfaitaires'!$D82,Listes!$A$60:$E$66,3,FALSE))+(VLOOKUP('Instruction Frais Forfaitaires'!$D82,Listes!$A$60:$E$66,4,FALSE)))))))</f>
        <v/>
      </c>
      <c r="K82" s="189" t="str">
        <f>IF($G82="","",IF($C82=Listes!$B$37,IF('Instruction Frais Forfaitaires'!$E82&lt;=Listes!$B$48,('Instruction Frais Forfaitaires'!$E82*(VLOOKUP('Instruction Frais Forfaitaires'!$D82,Listes!$A$49:$E$55,2,FALSE))),IF('Instruction Frais Forfaitaires'!$E82&gt;Listes!$D$48,('Instruction Frais Forfaitaires'!$E82*(VLOOKUP('Instruction Frais Forfaitaires'!$D82,Listes!$A$49:$E$55,5,FALSE))),('Instruction Frais Forfaitaires'!$E82*(VLOOKUP('Instruction Frais Forfaitaires'!$D82,Listes!$A$49:$E$55,3,FALSE))+(VLOOKUP('Instruction Frais Forfaitaires'!$D82,Listes!$A$49:$E$55,4,FALSE)))))))</f>
        <v/>
      </c>
      <c r="L82" s="190" t="str">
        <f>IF($G82="","",IF($C82=Listes!$B$40,Listes!$I$37,IF($C82=Listes!$B$41,(VLOOKUP('Instruction Frais Forfaitaires'!$F82,Listes!$E$37:$F$42,2,FALSE)),IF($C82=Listes!$B$39,IF('Instruction Frais Forfaitaires'!$E82&lt;=Listes!$A$70,'Instruction Frais Forfaitaires'!$E82*Listes!$A$71,IF('Instruction Frais Forfaitaires'!$E82&gt;Listes!$D$70,'Instruction Frais Forfaitaires'!$E82*Listes!$D$71,(('Instruction Frais Forfaitaires'!$E82*Listes!$B$71)+Listes!$C$71)))))))</f>
        <v/>
      </c>
      <c r="M82" s="202" t="str">
        <f>IF('Frais Forfaitaires'!M81="","",'Frais Forfaitaires'!M81)</f>
        <v/>
      </c>
      <c r="N82" s="42" t="str">
        <f t="shared" si="5"/>
        <v/>
      </c>
      <c r="O82" s="203" t="str">
        <f t="shared" si="6"/>
        <v/>
      </c>
      <c r="P82" s="204" t="str">
        <f t="shared" si="7"/>
        <v/>
      </c>
      <c r="Q82" s="205" t="str">
        <f t="shared" si="8"/>
        <v/>
      </c>
      <c r="R82" s="206"/>
      <c r="S82" s="66"/>
    </row>
    <row r="83" spans="1:19" ht="20.100000000000001" customHeight="1" x14ac:dyDescent="0.25">
      <c r="A83" s="191">
        <v>77</v>
      </c>
      <c r="B83" s="200" t="str">
        <f>IF('Frais Forfaitaires'!B82="","",'Frais Forfaitaires'!B82)</f>
        <v/>
      </c>
      <c r="C83" s="200" t="str">
        <f>IF('Frais Forfaitaires'!C82="","",'Frais Forfaitaires'!C82)</f>
        <v/>
      </c>
      <c r="D83" s="200" t="str">
        <f>IF('Frais Forfaitaires'!D82="","",'Frais Forfaitaires'!D82)</f>
        <v/>
      </c>
      <c r="E83" s="200" t="str">
        <f>IF('Frais Forfaitaires'!E82="","",'Frais Forfaitaires'!E82)</f>
        <v/>
      </c>
      <c r="F83" s="200" t="str">
        <f>IF('Frais Forfaitaires'!F82="","",'Frais Forfaitaires'!F82)</f>
        <v/>
      </c>
      <c r="G83" s="200" t="str">
        <f>IF('Frais Forfaitaires'!G82="","",'Frais Forfaitaires'!G82)</f>
        <v/>
      </c>
      <c r="H83" s="200" t="str">
        <f>IF('Frais Forfaitaires'!H82="","",'Frais Forfaitaires'!H82)</f>
        <v/>
      </c>
      <c r="I83" s="200" t="str">
        <f>IF('Frais Forfaitaires'!I82="","",'Frais Forfaitaires'!I82)</f>
        <v/>
      </c>
      <c r="J83" s="189" t="str">
        <f>IF($G83="","",IF($C83=Listes!$B$38,IF('Instruction Frais Forfaitaires'!$E83&lt;=Listes!$B$59,('Instruction Frais Forfaitaires'!$E83*(VLOOKUP('Instruction Frais Forfaitaires'!$D83,Listes!$A$60:$E$66,2,FALSE))),IF('Instruction Frais Forfaitaires'!$E83&gt;Listes!$E$59,('Instruction Frais Forfaitaires'!$E83*(VLOOKUP('Instruction Frais Forfaitaires'!$D83,Listes!$A$60:$E$66,5,FALSE))),('Instruction Frais Forfaitaires'!$E83*(VLOOKUP('Instruction Frais Forfaitaires'!$D83,Listes!$A$60:$E$66,3,FALSE))+(VLOOKUP('Instruction Frais Forfaitaires'!$D83,Listes!$A$60:$E$66,4,FALSE)))))))</f>
        <v/>
      </c>
      <c r="K83" s="189" t="str">
        <f>IF($G83="","",IF($C83=Listes!$B$37,IF('Instruction Frais Forfaitaires'!$E83&lt;=Listes!$B$48,('Instruction Frais Forfaitaires'!$E83*(VLOOKUP('Instruction Frais Forfaitaires'!$D83,Listes!$A$49:$E$55,2,FALSE))),IF('Instruction Frais Forfaitaires'!$E83&gt;Listes!$D$48,('Instruction Frais Forfaitaires'!$E83*(VLOOKUP('Instruction Frais Forfaitaires'!$D83,Listes!$A$49:$E$55,5,FALSE))),('Instruction Frais Forfaitaires'!$E83*(VLOOKUP('Instruction Frais Forfaitaires'!$D83,Listes!$A$49:$E$55,3,FALSE))+(VLOOKUP('Instruction Frais Forfaitaires'!$D83,Listes!$A$49:$E$55,4,FALSE)))))))</f>
        <v/>
      </c>
      <c r="L83" s="190" t="str">
        <f>IF($G83="","",IF($C83=Listes!$B$40,Listes!$I$37,IF($C83=Listes!$B$41,(VLOOKUP('Instruction Frais Forfaitaires'!$F83,Listes!$E$37:$F$42,2,FALSE)),IF($C83=Listes!$B$39,IF('Instruction Frais Forfaitaires'!$E83&lt;=Listes!$A$70,'Instruction Frais Forfaitaires'!$E83*Listes!$A$71,IF('Instruction Frais Forfaitaires'!$E83&gt;Listes!$D$70,'Instruction Frais Forfaitaires'!$E83*Listes!$D$71,(('Instruction Frais Forfaitaires'!$E83*Listes!$B$71)+Listes!$C$71)))))))</f>
        <v/>
      </c>
      <c r="M83" s="202" t="str">
        <f>IF('Frais Forfaitaires'!M82="","",'Frais Forfaitaires'!M82)</f>
        <v/>
      </c>
      <c r="N83" s="42" t="str">
        <f t="shared" si="5"/>
        <v/>
      </c>
      <c r="O83" s="203" t="str">
        <f t="shared" si="6"/>
        <v/>
      </c>
      <c r="P83" s="204" t="str">
        <f t="shared" si="7"/>
        <v/>
      </c>
      <c r="Q83" s="205" t="str">
        <f t="shared" si="8"/>
        <v/>
      </c>
      <c r="R83" s="206"/>
      <c r="S83" s="66"/>
    </row>
    <row r="84" spans="1:19" ht="20.100000000000001" customHeight="1" x14ac:dyDescent="0.25">
      <c r="A84" s="191">
        <v>78</v>
      </c>
      <c r="B84" s="200" t="str">
        <f>IF('Frais Forfaitaires'!B83="","",'Frais Forfaitaires'!B83)</f>
        <v/>
      </c>
      <c r="C84" s="200" t="str">
        <f>IF('Frais Forfaitaires'!C83="","",'Frais Forfaitaires'!C83)</f>
        <v/>
      </c>
      <c r="D84" s="200" t="str">
        <f>IF('Frais Forfaitaires'!D83="","",'Frais Forfaitaires'!D83)</f>
        <v/>
      </c>
      <c r="E84" s="200" t="str">
        <f>IF('Frais Forfaitaires'!E83="","",'Frais Forfaitaires'!E83)</f>
        <v/>
      </c>
      <c r="F84" s="200" t="str">
        <f>IF('Frais Forfaitaires'!F83="","",'Frais Forfaitaires'!F83)</f>
        <v/>
      </c>
      <c r="G84" s="200" t="str">
        <f>IF('Frais Forfaitaires'!G83="","",'Frais Forfaitaires'!G83)</f>
        <v/>
      </c>
      <c r="H84" s="200" t="str">
        <f>IF('Frais Forfaitaires'!H83="","",'Frais Forfaitaires'!H83)</f>
        <v/>
      </c>
      <c r="I84" s="200" t="str">
        <f>IF('Frais Forfaitaires'!I83="","",'Frais Forfaitaires'!I83)</f>
        <v/>
      </c>
      <c r="J84" s="189" t="str">
        <f>IF($G84="","",IF($C84=Listes!$B$38,IF('Instruction Frais Forfaitaires'!$E84&lt;=Listes!$B$59,('Instruction Frais Forfaitaires'!$E84*(VLOOKUP('Instruction Frais Forfaitaires'!$D84,Listes!$A$60:$E$66,2,FALSE))),IF('Instruction Frais Forfaitaires'!$E84&gt;Listes!$E$59,('Instruction Frais Forfaitaires'!$E84*(VLOOKUP('Instruction Frais Forfaitaires'!$D84,Listes!$A$60:$E$66,5,FALSE))),('Instruction Frais Forfaitaires'!$E84*(VLOOKUP('Instruction Frais Forfaitaires'!$D84,Listes!$A$60:$E$66,3,FALSE))+(VLOOKUP('Instruction Frais Forfaitaires'!$D84,Listes!$A$60:$E$66,4,FALSE)))))))</f>
        <v/>
      </c>
      <c r="K84" s="189" t="str">
        <f>IF($G84="","",IF($C84=Listes!$B$37,IF('Instruction Frais Forfaitaires'!$E84&lt;=Listes!$B$48,('Instruction Frais Forfaitaires'!$E84*(VLOOKUP('Instruction Frais Forfaitaires'!$D84,Listes!$A$49:$E$55,2,FALSE))),IF('Instruction Frais Forfaitaires'!$E84&gt;Listes!$D$48,('Instruction Frais Forfaitaires'!$E84*(VLOOKUP('Instruction Frais Forfaitaires'!$D84,Listes!$A$49:$E$55,5,FALSE))),('Instruction Frais Forfaitaires'!$E84*(VLOOKUP('Instruction Frais Forfaitaires'!$D84,Listes!$A$49:$E$55,3,FALSE))+(VLOOKUP('Instruction Frais Forfaitaires'!$D84,Listes!$A$49:$E$55,4,FALSE)))))))</f>
        <v/>
      </c>
      <c r="L84" s="190" t="str">
        <f>IF($G84="","",IF($C84=Listes!$B$40,Listes!$I$37,IF($C84=Listes!$B$41,(VLOOKUP('Instruction Frais Forfaitaires'!$F84,Listes!$E$37:$F$42,2,FALSE)),IF($C84=Listes!$B$39,IF('Instruction Frais Forfaitaires'!$E84&lt;=Listes!$A$70,'Instruction Frais Forfaitaires'!$E84*Listes!$A$71,IF('Instruction Frais Forfaitaires'!$E84&gt;Listes!$D$70,'Instruction Frais Forfaitaires'!$E84*Listes!$D$71,(('Instruction Frais Forfaitaires'!$E84*Listes!$B$71)+Listes!$C$71)))))))</f>
        <v/>
      </c>
      <c r="M84" s="202" t="str">
        <f>IF('Frais Forfaitaires'!M83="","",'Frais Forfaitaires'!M83)</f>
        <v/>
      </c>
      <c r="N84" s="42" t="str">
        <f t="shared" si="5"/>
        <v/>
      </c>
      <c r="O84" s="203" t="str">
        <f t="shared" si="6"/>
        <v/>
      </c>
      <c r="P84" s="204" t="str">
        <f t="shared" si="7"/>
        <v/>
      </c>
      <c r="Q84" s="205" t="str">
        <f t="shared" si="8"/>
        <v/>
      </c>
      <c r="R84" s="206"/>
      <c r="S84" s="66"/>
    </row>
    <row r="85" spans="1:19" ht="20.100000000000001" customHeight="1" x14ac:dyDescent="0.25">
      <c r="A85" s="191">
        <v>79</v>
      </c>
      <c r="B85" s="200" t="str">
        <f>IF('Frais Forfaitaires'!B84="","",'Frais Forfaitaires'!B84)</f>
        <v/>
      </c>
      <c r="C85" s="200" t="str">
        <f>IF('Frais Forfaitaires'!C84="","",'Frais Forfaitaires'!C84)</f>
        <v/>
      </c>
      <c r="D85" s="200" t="str">
        <f>IF('Frais Forfaitaires'!D84="","",'Frais Forfaitaires'!D84)</f>
        <v/>
      </c>
      <c r="E85" s="200" t="str">
        <f>IF('Frais Forfaitaires'!E84="","",'Frais Forfaitaires'!E84)</f>
        <v/>
      </c>
      <c r="F85" s="200" t="str">
        <f>IF('Frais Forfaitaires'!F84="","",'Frais Forfaitaires'!F84)</f>
        <v/>
      </c>
      <c r="G85" s="200" t="str">
        <f>IF('Frais Forfaitaires'!G84="","",'Frais Forfaitaires'!G84)</f>
        <v/>
      </c>
      <c r="H85" s="200" t="str">
        <f>IF('Frais Forfaitaires'!H84="","",'Frais Forfaitaires'!H84)</f>
        <v/>
      </c>
      <c r="I85" s="200" t="str">
        <f>IF('Frais Forfaitaires'!I84="","",'Frais Forfaitaires'!I84)</f>
        <v/>
      </c>
      <c r="J85" s="189" t="str">
        <f>IF($G85="","",IF($C85=Listes!$B$38,IF('Instruction Frais Forfaitaires'!$E85&lt;=Listes!$B$59,('Instruction Frais Forfaitaires'!$E85*(VLOOKUP('Instruction Frais Forfaitaires'!$D85,Listes!$A$60:$E$66,2,FALSE))),IF('Instruction Frais Forfaitaires'!$E85&gt;Listes!$E$59,('Instruction Frais Forfaitaires'!$E85*(VLOOKUP('Instruction Frais Forfaitaires'!$D85,Listes!$A$60:$E$66,5,FALSE))),('Instruction Frais Forfaitaires'!$E85*(VLOOKUP('Instruction Frais Forfaitaires'!$D85,Listes!$A$60:$E$66,3,FALSE))+(VLOOKUP('Instruction Frais Forfaitaires'!$D85,Listes!$A$60:$E$66,4,FALSE)))))))</f>
        <v/>
      </c>
      <c r="K85" s="189" t="str">
        <f>IF($G85="","",IF($C85=Listes!$B$37,IF('Instruction Frais Forfaitaires'!$E85&lt;=Listes!$B$48,('Instruction Frais Forfaitaires'!$E85*(VLOOKUP('Instruction Frais Forfaitaires'!$D85,Listes!$A$49:$E$55,2,FALSE))),IF('Instruction Frais Forfaitaires'!$E85&gt;Listes!$D$48,('Instruction Frais Forfaitaires'!$E85*(VLOOKUP('Instruction Frais Forfaitaires'!$D85,Listes!$A$49:$E$55,5,FALSE))),('Instruction Frais Forfaitaires'!$E85*(VLOOKUP('Instruction Frais Forfaitaires'!$D85,Listes!$A$49:$E$55,3,FALSE))+(VLOOKUP('Instruction Frais Forfaitaires'!$D85,Listes!$A$49:$E$55,4,FALSE)))))))</f>
        <v/>
      </c>
      <c r="L85" s="190" t="str">
        <f>IF($G85="","",IF($C85=Listes!$B$40,Listes!$I$37,IF($C85=Listes!$B$41,(VLOOKUP('Instruction Frais Forfaitaires'!$F85,Listes!$E$37:$F$42,2,FALSE)),IF($C85=Listes!$B$39,IF('Instruction Frais Forfaitaires'!$E85&lt;=Listes!$A$70,'Instruction Frais Forfaitaires'!$E85*Listes!$A$71,IF('Instruction Frais Forfaitaires'!$E85&gt;Listes!$D$70,'Instruction Frais Forfaitaires'!$E85*Listes!$D$71,(('Instruction Frais Forfaitaires'!$E85*Listes!$B$71)+Listes!$C$71)))))))</f>
        <v/>
      </c>
      <c r="M85" s="202" t="str">
        <f>IF('Frais Forfaitaires'!M84="","",'Frais Forfaitaires'!M84)</f>
        <v/>
      </c>
      <c r="N85" s="42" t="str">
        <f t="shared" si="5"/>
        <v/>
      </c>
      <c r="O85" s="203" t="str">
        <f t="shared" si="6"/>
        <v/>
      </c>
      <c r="P85" s="204" t="str">
        <f t="shared" si="7"/>
        <v/>
      </c>
      <c r="Q85" s="205" t="str">
        <f t="shared" si="8"/>
        <v/>
      </c>
      <c r="R85" s="206"/>
      <c r="S85" s="66"/>
    </row>
    <row r="86" spans="1:19" ht="20.100000000000001" customHeight="1" x14ac:dyDescent="0.25">
      <c r="A86" s="191">
        <v>80</v>
      </c>
      <c r="B86" s="200" t="str">
        <f>IF('Frais Forfaitaires'!B85="","",'Frais Forfaitaires'!B85)</f>
        <v/>
      </c>
      <c r="C86" s="200" t="str">
        <f>IF('Frais Forfaitaires'!C85="","",'Frais Forfaitaires'!C85)</f>
        <v/>
      </c>
      <c r="D86" s="200" t="str">
        <f>IF('Frais Forfaitaires'!D85="","",'Frais Forfaitaires'!D85)</f>
        <v/>
      </c>
      <c r="E86" s="200" t="str">
        <f>IF('Frais Forfaitaires'!E85="","",'Frais Forfaitaires'!E85)</f>
        <v/>
      </c>
      <c r="F86" s="200" t="str">
        <f>IF('Frais Forfaitaires'!F85="","",'Frais Forfaitaires'!F85)</f>
        <v/>
      </c>
      <c r="G86" s="200" t="str">
        <f>IF('Frais Forfaitaires'!G85="","",'Frais Forfaitaires'!G85)</f>
        <v/>
      </c>
      <c r="H86" s="200" t="str">
        <f>IF('Frais Forfaitaires'!H85="","",'Frais Forfaitaires'!H85)</f>
        <v/>
      </c>
      <c r="I86" s="200" t="str">
        <f>IF('Frais Forfaitaires'!I85="","",'Frais Forfaitaires'!I85)</f>
        <v/>
      </c>
      <c r="J86" s="189" t="str">
        <f>IF($G86="","",IF($C86=Listes!$B$38,IF('Instruction Frais Forfaitaires'!$E86&lt;=Listes!$B$59,('Instruction Frais Forfaitaires'!$E86*(VLOOKUP('Instruction Frais Forfaitaires'!$D86,Listes!$A$60:$E$66,2,FALSE))),IF('Instruction Frais Forfaitaires'!$E86&gt;Listes!$E$59,('Instruction Frais Forfaitaires'!$E86*(VLOOKUP('Instruction Frais Forfaitaires'!$D86,Listes!$A$60:$E$66,5,FALSE))),('Instruction Frais Forfaitaires'!$E86*(VLOOKUP('Instruction Frais Forfaitaires'!$D86,Listes!$A$60:$E$66,3,FALSE))+(VLOOKUP('Instruction Frais Forfaitaires'!$D86,Listes!$A$60:$E$66,4,FALSE)))))))</f>
        <v/>
      </c>
      <c r="K86" s="189" t="str">
        <f>IF($G86="","",IF($C86=Listes!$B$37,IF('Instruction Frais Forfaitaires'!$E86&lt;=Listes!$B$48,('Instruction Frais Forfaitaires'!$E86*(VLOOKUP('Instruction Frais Forfaitaires'!$D86,Listes!$A$49:$E$55,2,FALSE))),IF('Instruction Frais Forfaitaires'!$E86&gt;Listes!$D$48,('Instruction Frais Forfaitaires'!$E86*(VLOOKUP('Instruction Frais Forfaitaires'!$D86,Listes!$A$49:$E$55,5,FALSE))),('Instruction Frais Forfaitaires'!$E86*(VLOOKUP('Instruction Frais Forfaitaires'!$D86,Listes!$A$49:$E$55,3,FALSE))+(VLOOKUP('Instruction Frais Forfaitaires'!$D86,Listes!$A$49:$E$55,4,FALSE)))))))</f>
        <v/>
      </c>
      <c r="L86" s="190" t="str">
        <f>IF($G86="","",IF($C86=Listes!$B$40,Listes!$I$37,IF($C86=Listes!$B$41,(VLOOKUP('Instruction Frais Forfaitaires'!$F86,Listes!$E$37:$F$42,2,FALSE)),IF($C86=Listes!$B$39,IF('Instruction Frais Forfaitaires'!$E86&lt;=Listes!$A$70,'Instruction Frais Forfaitaires'!$E86*Listes!$A$71,IF('Instruction Frais Forfaitaires'!$E86&gt;Listes!$D$70,'Instruction Frais Forfaitaires'!$E86*Listes!$D$71,(('Instruction Frais Forfaitaires'!$E86*Listes!$B$71)+Listes!$C$71)))))))</f>
        <v/>
      </c>
      <c r="M86" s="202" t="str">
        <f>IF('Frais Forfaitaires'!M85="","",'Frais Forfaitaires'!M85)</f>
        <v/>
      </c>
      <c r="N86" s="42" t="str">
        <f t="shared" si="5"/>
        <v/>
      </c>
      <c r="O86" s="203" t="str">
        <f t="shared" si="6"/>
        <v/>
      </c>
      <c r="P86" s="204" t="str">
        <f t="shared" si="7"/>
        <v/>
      </c>
      <c r="Q86" s="205" t="str">
        <f t="shared" si="8"/>
        <v/>
      </c>
      <c r="R86" s="206"/>
      <c r="S86" s="66"/>
    </row>
    <row r="87" spans="1:19" ht="20.100000000000001" customHeight="1" x14ac:dyDescent="0.25">
      <c r="A87" s="191">
        <v>81</v>
      </c>
      <c r="B87" s="200" t="str">
        <f>IF('Frais Forfaitaires'!B86="","",'Frais Forfaitaires'!B86)</f>
        <v/>
      </c>
      <c r="C87" s="200" t="str">
        <f>IF('Frais Forfaitaires'!C86="","",'Frais Forfaitaires'!C86)</f>
        <v/>
      </c>
      <c r="D87" s="200" t="str">
        <f>IF('Frais Forfaitaires'!D86="","",'Frais Forfaitaires'!D86)</f>
        <v/>
      </c>
      <c r="E87" s="200" t="str">
        <f>IF('Frais Forfaitaires'!E86="","",'Frais Forfaitaires'!E86)</f>
        <v/>
      </c>
      <c r="F87" s="200" t="str">
        <f>IF('Frais Forfaitaires'!F86="","",'Frais Forfaitaires'!F86)</f>
        <v/>
      </c>
      <c r="G87" s="200" t="str">
        <f>IF('Frais Forfaitaires'!G86="","",'Frais Forfaitaires'!G86)</f>
        <v/>
      </c>
      <c r="H87" s="200" t="str">
        <f>IF('Frais Forfaitaires'!H86="","",'Frais Forfaitaires'!H86)</f>
        <v/>
      </c>
      <c r="I87" s="200" t="str">
        <f>IF('Frais Forfaitaires'!I86="","",'Frais Forfaitaires'!I86)</f>
        <v/>
      </c>
      <c r="J87" s="189" t="str">
        <f>IF($G87="","",IF($C87=Listes!$B$38,IF('Instruction Frais Forfaitaires'!$E87&lt;=Listes!$B$59,('Instruction Frais Forfaitaires'!$E87*(VLOOKUP('Instruction Frais Forfaitaires'!$D87,Listes!$A$60:$E$66,2,FALSE))),IF('Instruction Frais Forfaitaires'!$E87&gt;Listes!$E$59,('Instruction Frais Forfaitaires'!$E87*(VLOOKUP('Instruction Frais Forfaitaires'!$D87,Listes!$A$60:$E$66,5,FALSE))),('Instruction Frais Forfaitaires'!$E87*(VLOOKUP('Instruction Frais Forfaitaires'!$D87,Listes!$A$60:$E$66,3,FALSE))+(VLOOKUP('Instruction Frais Forfaitaires'!$D87,Listes!$A$60:$E$66,4,FALSE)))))))</f>
        <v/>
      </c>
      <c r="K87" s="189" t="str">
        <f>IF($G87="","",IF($C87=Listes!$B$37,IF('Instruction Frais Forfaitaires'!$E87&lt;=Listes!$B$48,('Instruction Frais Forfaitaires'!$E87*(VLOOKUP('Instruction Frais Forfaitaires'!$D87,Listes!$A$49:$E$55,2,FALSE))),IF('Instruction Frais Forfaitaires'!$E87&gt;Listes!$D$48,('Instruction Frais Forfaitaires'!$E87*(VLOOKUP('Instruction Frais Forfaitaires'!$D87,Listes!$A$49:$E$55,5,FALSE))),('Instruction Frais Forfaitaires'!$E87*(VLOOKUP('Instruction Frais Forfaitaires'!$D87,Listes!$A$49:$E$55,3,FALSE))+(VLOOKUP('Instruction Frais Forfaitaires'!$D87,Listes!$A$49:$E$55,4,FALSE)))))))</f>
        <v/>
      </c>
      <c r="L87" s="190" t="str">
        <f>IF($G87="","",IF($C87=Listes!$B$40,Listes!$I$37,IF($C87=Listes!$B$41,(VLOOKUP('Instruction Frais Forfaitaires'!$F87,Listes!$E$37:$F$42,2,FALSE)),IF($C87=Listes!$B$39,IF('Instruction Frais Forfaitaires'!$E87&lt;=Listes!$A$70,'Instruction Frais Forfaitaires'!$E87*Listes!$A$71,IF('Instruction Frais Forfaitaires'!$E87&gt;Listes!$D$70,'Instruction Frais Forfaitaires'!$E87*Listes!$D$71,(('Instruction Frais Forfaitaires'!$E87*Listes!$B$71)+Listes!$C$71)))))))</f>
        <v/>
      </c>
      <c r="M87" s="202" t="str">
        <f>IF('Frais Forfaitaires'!M86="","",'Frais Forfaitaires'!M86)</f>
        <v/>
      </c>
      <c r="N87" s="42" t="str">
        <f t="shared" si="5"/>
        <v/>
      </c>
      <c r="O87" s="203" t="str">
        <f t="shared" si="6"/>
        <v/>
      </c>
      <c r="P87" s="204" t="str">
        <f t="shared" si="7"/>
        <v/>
      </c>
      <c r="Q87" s="205" t="str">
        <f t="shared" si="8"/>
        <v/>
      </c>
      <c r="R87" s="206"/>
      <c r="S87" s="66"/>
    </row>
    <row r="88" spans="1:19" ht="20.100000000000001" customHeight="1" x14ac:dyDescent="0.25">
      <c r="A88" s="191">
        <v>82</v>
      </c>
      <c r="B88" s="200" t="str">
        <f>IF('Frais Forfaitaires'!B87="","",'Frais Forfaitaires'!B87)</f>
        <v/>
      </c>
      <c r="C88" s="200" t="str">
        <f>IF('Frais Forfaitaires'!C87="","",'Frais Forfaitaires'!C87)</f>
        <v/>
      </c>
      <c r="D88" s="200" t="str">
        <f>IF('Frais Forfaitaires'!D87="","",'Frais Forfaitaires'!D87)</f>
        <v/>
      </c>
      <c r="E88" s="200" t="str">
        <f>IF('Frais Forfaitaires'!E87="","",'Frais Forfaitaires'!E87)</f>
        <v/>
      </c>
      <c r="F88" s="200" t="str">
        <f>IF('Frais Forfaitaires'!F87="","",'Frais Forfaitaires'!F87)</f>
        <v/>
      </c>
      <c r="G88" s="200" t="str">
        <f>IF('Frais Forfaitaires'!G87="","",'Frais Forfaitaires'!G87)</f>
        <v/>
      </c>
      <c r="H88" s="200" t="str">
        <f>IF('Frais Forfaitaires'!H87="","",'Frais Forfaitaires'!H87)</f>
        <v/>
      </c>
      <c r="I88" s="200" t="str">
        <f>IF('Frais Forfaitaires'!I87="","",'Frais Forfaitaires'!I87)</f>
        <v/>
      </c>
      <c r="J88" s="189" t="str">
        <f>IF($G88="","",IF($C88=Listes!$B$38,IF('Instruction Frais Forfaitaires'!$E88&lt;=Listes!$B$59,('Instruction Frais Forfaitaires'!$E88*(VLOOKUP('Instruction Frais Forfaitaires'!$D88,Listes!$A$60:$E$66,2,FALSE))),IF('Instruction Frais Forfaitaires'!$E88&gt;Listes!$E$59,('Instruction Frais Forfaitaires'!$E88*(VLOOKUP('Instruction Frais Forfaitaires'!$D88,Listes!$A$60:$E$66,5,FALSE))),('Instruction Frais Forfaitaires'!$E88*(VLOOKUP('Instruction Frais Forfaitaires'!$D88,Listes!$A$60:$E$66,3,FALSE))+(VLOOKUP('Instruction Frais Forfaitaires'!$D88,Listes!$A$60:$E$66,4,FALSE)))))))</f>
        <v/>
      </c>
      <c r="K88" s="189" t="str">
        <f>IF($G88="","",IF($C88=Listes!$B$37,IF('Instruction Frais Forfaitaires'!$E88&lt;=Listes!$B$48,('Instruction Frais Forfaitaires'!$E88*(VLOOKUP('Instruction Frais Forfaitaires'!$D88,Listes!$A$49:$E$55,2,FALSE))),IF('Instruction Frais Forfaitaires'!$E88&gt;Listes!$D$48,('Instruction Frais Forfaitaires'!$E88*(VLOOKUP('Instruction Frais Forfaitaires'!$D88,Listes!$A$49:$E$55,5,FALSE))),('Instruction Frais Forfaitaires'!$E88*(VLOOKUP('Instruction Frais Forfaitaires'!$D88,Listes!$A$49:$E$55,3,FALSE))+(VLOOKUP('Instruction Frais Forfaitaires'!$D88,Listes!$A$49:$E$55,4,FALSE)))))))</f>
        <v/>
      </c>
      <c r="L88" s="190" t="str">
        <f>IF($G88="","",IF($C88=Listes!$B$40,Listes!$I$37,IF($C88=Listes!$B$41,(VLOOKUP('Instruction Frais Forfaitaires'!$F88,Listes!$E$37:$F$42,2,FALSE)),IF($C88=Listes!$B$39,IF('Instruction Frais Forfaitaires'!$E88&lt;=Listes!$A$70,'Instruction Frais Forfaitaires'!$E88*Listes!$A$71,IF('Instruction Frais Forfaitaires'!$E88&gt;Listes!$D$70,'Instruction Frais Forfaitaires'!$E88*Listes!$D$71,(('Instruction Frais Forfaitaires'!$E88*Listes!$B$71)+Listes!$C$71)))))))</f>
        <v/>
      </c>
      <c r="M88" s="202" t="str">
        <f>IF('Frais Forfaitaires'!M87="","",'Frais Forfaitaires'!M87)</f>
        <v/>
      </c>
      <c r="N88" s="42" t="str">
        <f t="shared" si="5"/>
        <v/>
      </c>
      <c r="O88" s="203" t="str">
        <f t="shared" si="6"/>
        <v/>
      </c>
      <c r="P88" s="204" t="str">
        <f t="shared" si="7"/>
        <v/>
      </c>
      <c r="Q88" s="205" t="str">
        <f t="shared" si="8"/>
        <v/>
      </c>
      <c r="R88" s="206"/>
      <c r="S88" s="66"/>
    </row>
    <row r="89" spans="1:19" ht="20.100000000000001" customHeight="1" x14ac:dyDescent="0.25">
      <c r="A89" s="191">
        <v>83</v>
      </c>
      <c r="B89" s="200" t="str">
        <f>IF('Frais Forfaitaires'!B88="","",'Frais Forfaitaires'!B88)</f>
        <v/>
      </c>
      <c r="C89" s="200" t="str">
        <f>IF('Frais Forfaitaires'!C88="","",'Frais Forfaitaires'!C88)</f>
        <v/>
      </c>
      <c r="D89" s="200" t="str">
        <f>IF('Frais Forfaitaires'!D88="","",'Frais Forfaitaires'!D88)</f>
        <v/>
      </c>
      <c r="E89" s="200" t="str">
        <f>IF('Frais Forfaitaires'!E88="","",'Frais Forfaitaires'!E88)</f>
        <v/>
      </c>
      <c r="F89" s="200" t="str">
        <f>IF('Frais Forfaitaires'!F88="","",'Frais Forfaitaires'!F88)</f>
        <v/>
      </c>
      <c r="G89" s="200" t="str">
        <f>IF('Frais Forfaitaires'!G88="","",'Frais Forfaitaires'!G88)</f>
        <v/>
      </c>
      <c r="H89" s="200" t="str">
        <f>IF('Frais Forfaitaires'!H88="","",'Frais Forfaitaires'!H88)</f>
        <v/>
      </c>
      <c r="I89" s="200" t="str">
        <f>IF('Frais Forfaitaires'!I88="","",'Frais Forfaitaires'!I88)</f>
        <v/>
      </c>
      <c r="J89" s="189" t="str">
        <f>IF($G89="","",IF($C89=Listes!$B$38,IF('Instruction Frais Forfaitaires'!$E89&lt;=Listes!$B$59,('Instruction Frais Forfaitaires'!$E89*(VLOOKUP('Instruction Frais Forfaitaires'!$D89,Listes!$A$60:$E$66,2,FALSE))),IF('Instruction Frais Forfaitaires'!$E89&gt;Listes!$E$59,('Instruction Frais Forfaitaires'!$E89*(VLOOKUP('Instruction Frais Forfaitaires'!$D89,Listes!$A$60:$E$66,5,FALSE))),('Instruction Frais Forfaitaires'!$E89*(VLOOKUP('Instruction Frais Forfaitaires'!$D89,Listes!$A$60:$E$66,3,FALSE))+(VLOOKUP('Instruction Frais Forfaitaires'!$D89,Listes!$A$60:$E$66,4,FALSE)))))))</f>
        <v/>
      </c>
      <c r="K89" s="189" t="str">
        <f>IF($G89="","",IF($C89=Listes!$B$37,IF('Instruction Frais Forfaitaires'!$E89&lt;=Listes!$B$48,('Instruction Frais Forfaitaires'!$E89*(VLOOKUP('Instruction Frais Forfaitaires'!$D89,Listes!$A$49:$E$55,2,FALSE))),IF('Instruction Frais Forfaitaires'!$E89&gt;Listes!$D$48,('Instruction Frais Forfaitaires'!$E89*(VLOOKUP('Instruction Frais Forfaitaires'!$D89,Listes!$A$49:$E$55,5,FALSE))),('Instruction Frais Forfaitaires'!$E89*(VLOOKUP('Instruction Frais Forfaitaires'!$D89,Listes!$A$49:$E$55,3,FALSE))+(VLOOKUP('Instruction Frais Forfaitaires'!$D89,Listes!$A$49:$E$55,4,FALSE)))))))</f>
        <v/>
      </c>
      <c r="L89" s="190" t="str">
        <f>IF($G89="","",IF($C89=Listes!$B$40,Listes!$I$37,IF($C89=Listes!$B$41,(VLOOKUP('Instruction Frais Forfaitaires'!$F89,Listes!$E$37:$F$42,2,FALSE)),IF($C89=Listes!$B$39,IF('Instruction Frais Forfaitaires'!$E89&lt;=Listes!$A$70,'Instruction Frais Forfaitaires'!$E89*Listes!$A$71,IF('Instruction Frais Forfaitaires'!$E89&gt;Listes!$D$70,'Instruction Frais Forfaitaires'!$E89*Listes!$D$71,(('Instruction Frais Forfaitaires'!$E89*Listes!$B$71)+Listes!$C$71)))))))</f>
        <v/>
      </c>
      <c r="M89" s="202" t="str">
        <f>IF('Frais Forfaitaires'!M88="","",'Frais Forfaitaires'!M88)</f>
        <v/>
      </c>
      <c r="N89" s="42" t="str">
        <f t="shared" si="5"/>
        <v/>
      </c>
      <c r="O89" s="203" t="str">
        <f t="shared" si="6"/>
        <v/>
      </c>
      <c r="P89" s="204" t="str">
        <f t="shared" si="7"/>
        <v/>
      </c>
      <c r="Q89" s="205" t="str">
        <f t="shared" si="8"/>
        <v/>
      </c>
      <c r="R89" s="206"/>
      <c r="S89" s="66"/>
    </row>
    <row r="90" spans="1:19" ht="20.100000000000001" customHeight="1" x14ac:dyDescent="0.25">
      <c r="A90" s="191">
        <v>84</v>
      </c>
      <c r="B90" s="200" t="str">
        <f>IF('Frais Forfaitaires'!B89="","",'Frais Forfaitaires'!B89)</f>
        <v/>
      </c>
      <c r="C90" s="200" t="str">
        <f>IF('Frais Forfaitaires'!C89="","",'Frais Forfaitaires'!C89)</f>
        <v/>
      </c>
      <c r="D90" s="200" t="str">
        <f>IF('Frais Forfaitaires'!D89="","",'Frais Forfaitaires'!D89)</f>
        <v/>
      </c>
      <c r="E90" s="200" t="str">
        <f>IF('Frais Forfaitaires'!E89="","",'Frais Forfaitaires'!E89)</f>
        <v/>
      </c>
      <c r="F90" s="200" t="str">
        <f>IF('Frais Forfaitaires'!F89="","",'Frais Forfaitaires'!F89)</f>
        <v/>
      </c>
      <c r="G90" s="200" t="str">
        <f>IF('Frais Forfaitaires'!G89="","",'Frais Forfaitaires'!G89)</f>
        <v/>
      </c>
      <c r="H90" s="200" t="str">
        <f>IF('Frais Forfaitaires'!H89="","",'Frais Forfaitaires'!H89)</f>
        <v/>
      </c>
      <c r="I90" s="200" t="str">
        <f>IF('Frais Forfaitaires'!I89="","",'Frais Forfaitaires'!I89)</f>
        <v/>
      </c>
      <c r="J90" s="189" t="str">
        <f>IF($G90="","",IF($C90=Listes!$B$38,IF('Instruction Frais Forfaitaires'!$E90&lt;=Listes!$B$59,('Instruction Frais Forfaitaires'!$E90*(VLOOKUP('Instruction Frais Forfaitaires'!$D90,Listes!$A$60:$E$66,2,FALSE))),IF('Instruction Frais Forfaitaires'!$E90&gt;Listes!$E$59,('Instruction Frais Forfaitaires'!$E90*(VLOOKUP('Instruction Frais Forfaitaires'!$D90,Listes!$A$60:$E$66,5,FALSE))),('Instruction Frais Forfaitaires'!$E90*(VLOOKUP('Instruction Frais Forfaitaires'!$D90,Listes!$A$60:$E$66,3,FALSE))+(VLOOKUP('Instruction Frais Forfaitaires'!$D90,Listes!$A$60:$E$66,4,FALSE)))))))</f>
        <v/>
      </c>
      <c r="K90" s="189" t="str">
        <f>IF($G90="","",IF($C90=Listes!$B$37,IF('Instruction Frais Forfaitaires'!$E90&lt;=Listes!$B$48,('Instruction Frais Forfaitaires'!$E90*(VLOOKUP('Instruction Frais Forfaitaires'!$D90,Listes!$A$49:$E$55,2,FALSE))),IF('Instruction Frais Forfaitaires'!$E90&gt;Listes!$D$48,('Instruction Frais Forfaitaires'!$E90*(VLOOKUP('Instruction Frais Forfaitaires'!$D90,Listes!$A$49:$E$55,5,FALSE))),('Instruction Frais Forfaitaires'!$E90*(VLOOKUP('Instruction Frais Forfaitaires'!$D90,Listes!$A$49:$E$55,3,FALSE))+(VLOOKUP('Instruction Frais Forfaitaires'!$D90,Listes!$A$49:$E$55,4,FALSE)))))))</f>
        <v/>
      </c>
      <c r="L90" s="190" t="str">
        <f>IF($G90="","",IF($C90=Listes!$B$40,Listes!$I$37,IF($C90=Listes!$B$41,(VLOOKUP('Instruction Frais Forfaitaires'!$F90,Listes!$E$37:$F$42,2,FALSE)),IF($C90=Listes!$B$39,IF('Instruction Frais Forfaitaires'!$E90&lt;=Listes!$A$70,'Instruction Frais Forfaitaires'!$E90*Listes!$A$71,IF('Instruction Frais Forfaitaires'!$E90&gt;Listes!$D$70,'Instruction Frais Forfaitaires'!$E90*Listes!$D$71,(('Instruction Frais Forfaitaires'!$E90*Listes!$B$71)+Listes!$C$71)))))))</f>
        <v/>
      </c>
      <c r="M90" s="202" t="str">
        <f>IF('Frais Forfaitaires'!M89="","",'Frais Forfaitaires'!M89)</f>
        <v/>
      </c>
      <c r="N90" s="42" t="str">
        <f t="shared" si="5"/>
        <v/>
      </c>
      <c r="O90" s="203" t="str">
        <f t="shared" si="6"/>
        <v/>
      </c>
      <c r="P90" s="204" t="str">
        <f t="shared" si="7"/>
        <v/>
      </c>
      <c r="Q90" s="205" t="str">
        <f t="shared" si="8"/>
        <v/>
      </c>
      <c r="R90" s="206"/>
      <c r="S90" s="66"/>
    </row>
    <row r="91" spans="1:19" ht="20.100000000000001" customHeight="1" x14ac:dyDescent="0.25">
      <c r="A91" s="191">
        <v>85</v>
      </c>
      <c r="B91" s="200" t="str">
        <f>IF('Frais Forfaitaires'!B90="","",'Frais Forfaitaires'!B90)</f>
        <v/>
      </c>
      <c r="C91" s="200" t="str">
        <f>IF('Frais Forfaitaires'!C90="","",'Frais Forfaitaires'!C90)</f>
        <v/>
      </c>
      <c r="D91" s="200" t="str">
        <f>IF('Frais Forfaitaires'!D90="","",'Frais Forfaitaires'!D90)</f>
        <v/>
      </c>
      <c r="E91" s="200" t="str">
        <f>IF('Frais Forfaitaires'!E90="","",'Frais Forfaitaires'!E90)</f>
        <v/>
      </c>
      <c r="F91" s="200" t="str">
        <f>IF('Frais Forfaitaires'!F90="","",'Frais Forfaitaires'!F90)</f>
        <v/>
      </c>
      <c r="G91" s="200" t="str">
        <f>IF('Frais Forfaitaires'!G90="","",'Frais Forfaitaires'!G90)</f>
        <v/>
      </c>
      <c r="H91" s="200" t="str">
        <f>IF('Frais Forfaitaires'!H90="","",'Frais Forfaitaires'!H90)</f>
        <v/>
      </c>
      <c r="I91" s="200" t="str">
        <f>IF('Frais Forfaitaires'!I90="","",'Frais Forfaitaires'!I90)</f>
        <v/>
      </c>
      <c r="J91" s="189" t="str">
        <f>IF($G91="","",IF($C91=Listes!$B$38,IF('Instruction Frais Forfaitaires'!$E91&lt;=Listes!$B$59,('Instruction Frais Forfaitaires'!$E91*(VLOOKUP('Instruction Frais Forfaitaires'!$D91,Listes!$A$60:$E$66,2,FALSE))),IF('Instruction Frais Forfaitaires'!$E91&gt;Listes!$E$59,('Instruction Frais Forfaitaires'!$E91*(VLOOKUP('Instruction Frais Forfaitaires'!$D91,Listes!$A$60:$E$66,5,FALSE))),('Instruction Frais Forfaitaires'!$E91*(VLOOKUP('Instruction Frais Forfaitaires'!$D91,Listes!$A$60:$E$66,3,FALSE))+(VLOOKUP('Instruction Frais Forfaitaires'!$D91,Listes!$A$60:$E$66,4,FALSE)))))))</f>
        <v/>
      </c>
      <c r="K91" s="189" t="str">
        <f>IF($G91="","",IF($C91=Listes!$B$37,IF('Instruction Frais Forfaitaires'!$E91&lt;=Listes!$B$48,('Instruction Frais Forfaitaires'!$E91*(VLOOKUP('Instruction Frais Forfaitaires'!$D91,Listes!$A$49:$E$55,2,FALSE))),IF('Instruction Frais Forfaitaires'!$E91&gt;Listes!$D$48,('Instruction Frais Forfaitaires'!$E91*(VLOOKUP('Instruction Frais Forfaitaires'!$D91,Listes!$A$49:$E$55,5,FALSE))),('Instruction Frais Forfaitaires'!$E91*(VLOOKUP('Instruction Frais Forfaitaires'!$D91,Listes!$A$49:$E$55,3,FALSE))+(VLOOKUP('Instruction Frais Forfaitaires'!$D91,Listes!$A$49:$E$55,4,FALSE)))))))</f>
        <v/>
      </c>
      <c r="L91" s="190" t="str">
        <f>IF($G91="","",IF($C91=Listes!$B$40,Listes!$I$37,IF($C91=Listes!$B$41,(VLOOKUP('Instruction Frais Forfaitaires'!$F91,Listes!$E$37:$F$42,2,FALSE)),IF($C91=Listes!$B$39,IF('Instruction Frais Forfaitaires'!$E91&lt;=Listes!$A$70,'Instruction Frais Forfaitaires'!$E91*Listes!$A$71,IF('Instruction Frais Forfaitaires'!$E91&gt;Listes!$D$70,'Instruction Frais Forfaitaires'!$E91*Listes!$D$71,(('Instruction Frais Forfaitaires'!$E91*Listes!$B$71)+Listes!$C$71)))))))</f>
        <v/>
      </c>
      <c r="M91" s="202" t="str">
        <f>IF('Frais Forfaitaires'!M90="","",'Frais Forfaitaires'!M90)</f>
        <v/>
      </c>
      <c r="N91" s="42" t="str">
        <f t="shared" si="5"/>
        <v/>
      </c>
      <c r="O91" s="203" t="str">
        <f t="shared" si="6"/>
        <v/>
      </c>
      <c r="P91" s="204" t="str">
        <f t="shared" si="7"/>
        <v/>
      </c>
      <c r="Q91" s="205" t="str">
        <f t="shared" si="8"/>
        <v/>
      </c>
      <c r="R91" s="206"/>
      <c r="S91" s="66"/>
    </row>
    <row r="92" spans="1:19" ht="20.100000000000001" customHeight="1" x14ac:dyDescent="0.25">
      <c r="A92" s="191">
        <v>86</v>
      </c>
      <c r="B92" s="200" t="str">
        <f>IF('Frais Forfaitaires'!B91="","",'Frais Forfaitaires'!B91)</f>
        <v/>
      </c>
      <c r="C92" s="200" t="str">
        <f>IF('Frais Forfaitaires'!C91="","",'Frais Forfaitaires'!C91)</f>
        <v/>
      </c>
      <c r="D92" s="200" t="str">
        <f>IF('Frais Forfaitaires'!D91="","",'Frais Forfaitaires'!D91)</f>
        <v/>
      </c>
      <c r="E92" s="200" t="str">
        <f>IF('Frais Forfaitaires'!E91="","",'Frais Forfaitaires'!E91)</f>
        <v/>
      </c>
      <c r="F92" s="200" t="str">
        <f>IF('Frais Forfaitaires'!F91="","",'Frais Forfaitaires'!F91)</f>
        <v/>
      </c>
      <c r="G92" s="200" t="str">
        <f>IF('Frais Forfaitaires'!G91="","",'Frais Forfaitaires'!G91)</f>
        <v/>
      </c>
      <c r="H92" s="200" t="str">
        <f>IF('Frais Forfaitaires'!H91="","",'Frais Forfaitaires'!H91)</f>
        <v/>
      </c>
      <c r="I92" s="200" t="str">
        <f>IF('Frais Forfaitaires'!I91="","",'Frais Forfaitaires'!I91)</f>
        <v/>
      </c>
      <c r="J92" s="189" t="str">
        <f>IF($G92="","",IF($C92=Listes!$B$38,IF('Instruction Frais Forfaitaires'!$E92&lt;=Listes!$B$59,('Instruction Frais Forfaitaires'!$E92*(VLOOKUP('Instruction Frais Forfaitaires'!$D92,Listes!$A$60:$E$66,2,FALSE))),IF('Instruction Frais Forfaitaires'!$E92&gt;Listes!$E$59,('Instruction Frais Forfaitaires'!$E92*(VLOOKUP('Instruction Frais Forfaitaires'!$D92,Listes!$A$60:$E$66,5,FALSE))),('Instruction Frais Forfaitaires'!$E92*(VLOOKUP('Instruction Frais Forfaitaires'!$D92,Listes!$A$60:$E$66,3,FALSE))+(VLOOKUP('Instruction Frais Forfaitaires'!$D92,Listes!$A$60:$E$66,4,FALSE)))))))</f>
        <v/>
      </c>
      <c r="K92" s="189" t="str">
        <f>IF($G92="","",IF($C92=Listes!$B$37,IF('Instruction Frais Forfaitaires'!$E92&lt;=Listes!$B$48,('Instruction Frais Forfaitaires'!$E92*(VLOOKUP('Instruction Frais Forfaitaires'!$D92,Listes!$A$49:$E$55,2,FALSE))),IF('Instruction Frais Forfaitaires'!$E92&gt;Listes!$D$48,('Instruction Frais Forfaitaires'!$E92*(VLOOKUP('Instruction Frais Forfaitaires'!$D92,Listes!$A$49:$E$55,5,FALSE))),('Instruction Frais Forfaitaires'!$E92*(VLOOKUP('Instruction Frais Forfaitaires'!$D92,Listes!$A$49:$E$55,3,FALSE))+(VLOOKUP('Instruction Frais Forfaitaires'!$D92,Listes!$A$49:$E$55,4,FALSE)))))))</f>
        <v/>
      </c>
      <c r="L92" s="190" t="str">
        <f>IF($G92="","",IF($C92=Listes!$B$40,Listes!$I$37,IF($C92=Listes!$B$41,(VLOOKUP('Instruction Frais Forfaitaires'!$F92,Listes!$E$37:$F$42,2,FALSE)),IF($C92=Listes!$B$39,IF('Instruction Frais Forfaitaires'!$E92&lt;=Listes!$A$70,'Instruction Frais Forfaitaires'!$E92*Listes!$A$71,IF('Instruction Frais Forfaitaires'!$E92&gt;Listes!$D$70,'Instruction Frais Forfaitaires'!$E92*Listes!$D$71,(('Instruction Frais Forfaitaires'!$E92*Listes!$B$71)+Listes!$C$71)))))))</f>
        <v/>
      </c>
      <c r="M92" s="202" t="str">
        <f>IF('Frais Forfaitaires'!M91="","",'Frais Forfaitaires'!M91)</f>
        <v/>
      </c>
      <c r="N92" s="42" t="str">
        <f t="shared" si="5"/>
        <v/>
      </c>
      <c r="O92" s="203" t="str">
        <f t="shared" si="6"/>
        <v/>
      </c>
      <c r="P92" s="204" t="str">
        <f t="shared" si="7"/>
        <v/>
      </c>
      <c r="Q92" s="205" t="str">
        <f t="shared" si="8"/>
        <v/>
      </c>
      <c r="R92" s="206"/>
      <c r="S92" s="66"/>
    </row>
    <row r="93" spans="1:19" ht="20.100000000000001" customHeight="1" x14ac:dyDescent="0.25">
      <c r="A93" s="191">
        <v>87</v>
      </c>
      <c r="B93" s="200" t="str">
        <f>IF('Frais Forfaitaires'!B92="","",'Frais Forfaitaires'!B92)</f>
        <v/>
      </c>
      <c r="C93" s="200" t="str">
        <f>IF('Frais Forfaitaires'!C92="","",'Frais Forfaitaires'!C92)</f>
        <v/>
      </c>
      <c r="D93" s="200" t="str">
        <f>IF('Frais Forfaitaires'!D92="","",'Frais Forfaitaires'!D92)</f>
        <v/>
      </c>
      <c r="E93" s="200" t="str">
        <f>IF('Frais Forfaitaires'!E92="","",'Frais Forfaitaires'!E92)</f>
        <v/>
      </c>
      <c r="F93" s="200" t="str">
        <f>IF('Frais Forfaitaires'!F92="","",'Frais Forfaitaires'!F92)</f>
        <v/>
      </c>
      <c r="G93" s="200" t="str">
        <f>IF('Frais Forfaitaires'!G92="","",'Frais Forfaitaires'!G92)</f>
        <v/>
      </c>
      <c r="H93" s="200" t="str">
        <f>IF('Frais Forfaitaires'!H92="","",'Frais Forfaitaires'!H92)</f>
        <v/>
      </c>
      <c r="I93" s="200" t="str">
        <f>IF('Frais Forfaitaires'!I92="","",'Frais Forfaitaires'!I92)</f>
        <v/>
      </c>
      <c r="J93" s="189" t="str">
        <f>IF($G93="","",IF($C93=Listes!$B$38,IF('Instruction Frais Forfaitaires'!$E93&lt;=Listes!$B$59,('Instruction Frais Forfaitaires'!$E93*(VLOOKUP('Instruction Frais Forfaitaires'!$D93,Listes!$A$60:$E$66,2,FALSE))),IF('Instruction Frais Forfaitaires'!$E93&gt;Listes!$E$59,('Instruction Frais Forfaitaires'!$E93*(VLOOKUP('Instruction Frais Forfaitaires'!$D93,Listes!$A$60:$E$66,5,FALSE))),('Instruction Frais Forfaitaires'!$E93*(VLOOKUP('Instruction Frais Forfaitaires'!$D93,Listes!$A$60:$E$66,3,FALSE))+(VLOOKUP('Instruction Frais Forfaitaires'!$D93,Listes!$A$60:$E$66,4,FALSE)))))))</f>
        <v/>
      </c>
      <c r="K93" s="189" t="str">
        <f>IF($G93="","",IF($C93=Listes!$B$37,IF('Instruction Frais Forfaitaires'!$E93&lt;=Listes!$B$48,('Instruction Frais Forfaitaires'!$E93*(VLOOKUP('Instruction Frais Forfaitaires'!$D93,Listes!$A$49:$E$55,2,FALSE))),IF('Instruction Frais Forfaitaires'!$E93&gt;Listes!$D$48,('Instruction Frais Forfaitaires'!$E93*(VLOOKUP('Instruction Frais Forfaitaires'!$D93,Listes!$A$49:$E$55,5,FALSE))),('Instruction Frais Forfaitaires'!$E93*(VLOOKUP('Instruction Frais Forfaitaires'!$D93,Listes!$A$49:$E$55,3,FALSE))+(VLOOKUP('Instruction Frais Forfaitaires'!$D93,Listes!$A$49:$E$55,4,FALSE)))))))</f>
        <v/>
      </c>
      <c r="L93" s="190" t="str">
        <f>IF($G93="","",IF($C93=Listes!$B$40,Listes!$I$37,IF($C93=Listes!$B$41,(VLOOKUP('Instruction Frais Forfaitaires'!$F93,Listes!$E$37:$F$42,2,FALSE)),IF($C93=Listes!$B$39,IF('Instruction Frais Forfaitaires'!$E93&lt;=Listes!$A$70,'Instruction Frais Forfaitaires'!$E93*Listes!$A$71,IF('Instruction Frais Forfaitaires'!$E93&gt;Listes!$D$70,'Instruction Frais Forfaitaires'!$E93*Listes!$D$71,(('Instruction Frais Forfaitaires'!$E93*Listes!$B$71)+Listes!$C$71)))))))</f>
        <v/>
      </c>
      <c r="M93" s="202" t="str">
        <f>IF('Frais Forfaitaires'!M92="","",'Frais Forfaitaires'!M92)</f>
        <v/>
      </c>
      <c r="N93" s="42" t="str">
        <f t="shared" si="5"/>
        <v/>
      </c>
      <c r="O93" s="203" t="str">
        <f t="shared" si="6"/>
        <v/>
      </c>
      <c r="P93" s="204" t="str">
        <f t="shared" si="7"/>
        <v/>
      </c>
      <c r="Q93" s="205" t="str">
        <f t="shared" si="8"/>
        <v/>
      </c>
      <c r="R93" s="206"/>
      <c r="S93" s="66"/>
    </row>
    <row r="94" spans="1:19" ht="20.100000000000001" customHeight="1" x14ac:dyDescent="0.25">
      <c r="A94" s="191">
        <v>88</v>
      </c>
      <c r="B94" s="200" t="str">
        <f>IF('Frais Forfaitaires'!B93="","",'Frais Forfaitaires'!B93)</f>
        <v/>
      </c>
      <c r="C94" s="200" t="str">
        <f>IF('Frais Forfaitaires'!C93="","",'Frais Forfaitaires'!C93)</f>
        <v/>
      </c>
      <c r="D94" s="200" t="str">
        <f>IF('Frais Forfaitaires'!D93="","",'Frais Forfaitaires'!D93)</f>
        <v/>
      </c>
      <c r="E94" s="200" t="str">
        <f>IF('Frais Forfaitaires'!E93="","",'Frais Forfaitaires'!E93)</f>
        <v/>
      </c>
      <c r="F94" s="200" t="str">
        <f>IF('Frais Forfaitaires'!F93="","",'Frais Forfaitaires'!F93)</f>
        <v/>
      </c>
      <c r="G94" s="200" t="str">
        <f>IF('Frais Forfaitaires'!G93="","",'Frais Forfaitaires'!G93)</f>
        <v/>
      </c>
      <c r="H94" s="200" t="str">
        <f>IF('Frais Forfaitaires'!H93="","",'Frais Forfaitaires'!H93)</f>
        <v/>
      </c>
      <c r="I94" s="200" t="str">
        <f>IF('Frais Forfaitaires'!I93="","",'Frais Forfaitaires'!I93)</f>
        <v/>
      </c>
      <c r="J94" s="189" t="str">
        <f>IF($G94="","",IF($C94=Listes!$B$38,IF('Instruction Frais Forfaitaires'!$E94&lt;=Listes!$B$59,('Instruction Frais Forfaitaires'!$E94*(VLOOKUP('Instruction Frais Forfaitaires'!$D94,Listes!$A$60:$E$66,2,FALSE))),IF('Instruction Frais Forfaitaires'!$E94&gt;Listes!$E$59,('Instruction Frais Forfaitaires'!$E94*(VLOOKUP('Instruction Frais Forfaitaires'!$D94,Listes!$A$60:$E$66,5,FALSE))),('Instruction Frais Forfaitaires'!$E94*(VLOOKUP('Instruction Frais Forfaitaires'!$D94,Listes!$A$60:$E$66,3,FALSE))+(VLOOKUP('Instruction Frais Forfaitaires'!$D94,Listes!$A$60:$E$66,4,FALSE)))))))</f>
        <v/>
      </c>
      <c r="K94" s="189" t="str">
        <f>IF($G94="","",IF($C94=Listes!$B$37,IF('Instruction Frais Forfaitaires'!$E94&lt;=Listes!$B$48,('Instruction Frais Forfaitaires'!$E94*(VLOOKUP('Instruction Frais Forfaitaires'!$D94,Listes!$A$49:$E$55,2,FALSE))),IF('Instruction Frais Forfaitaires'!$E94&gt;Listes!$D$48,('Instruction Frais Forfaitaires'!$E94*(VLOOKUP('Instruction Frais Forfaitaires'!$D94,Listes!$A$49:$E$55,5,FALSE))),('Instruction Frais Forfaitaires'!$E94*(VLOOKUP('Instruction Frais Forfaitaires'!$D94,Listes!$A$49:$E$55,3,FALSE))+(VLOOKUP('Instruction Frais Forfaitaires'!$D94,Listes!$A$49:$E$55,4,FALSE)))))))</f>
        <v/>
      </c>
      <c r="L94" s="190" t="str">
        <f>IF($G94="","",IF($C94=Listes!$B$40,Listes!$I$37,IF($C94=Listes!$B$41,(VLOOKUP('Instruction Frais Forfaitaires'!$F94,Listes!$E$37:$F$42,2,FALSE)),IF($C94=Listes!$B$39,IF('Instruction Frais Forfaitaires'!$E94&lt;=Listes!$A$70,'Instruction Frais Forfaitaires'!$E94*Listes!$A$71,IF('Instruction Frais Forfaitaires'!$E94&gt;Listes!$D$70,'Instruction Frais Forfaitaires'!$E94*Listes!$D$71,(('Instruction Frais Forfaitaires'!$E94*Listes!$B$71)+Listes!$C$71)))))))</f>
        <v/>
      </c>
      <c r="M94" s="202" t="str">
        <f>IF('Frais Forfaitaires'!M93="","",'Frais Forfaitaires'!M93)</f>
        <v/>
      </c>
      <c r="N94" s="42" t="str">
        <f t="shared" si="5"/>
        <v/>
      </c>
      <c r="O94" s="203" t="str">
        <f t="shared" si="6"/>
        <v/>
      </c>
      <c r="P94" s="204" t="str">
        <f t="shared" si="7"/>
        <v/>
      </c>
      <c r="Q94" s="205" t="str">
        <f t="shared" si="8"/>
        <v/>
      </c>
      <c r="R94" s="206"/>
      <c r="S94" s="66"/>
    </row>
    <row r="95" spans="1:19" ht="20.100000000000001" customHeight="1" x14ac:dyDescent="0.25">
      <c r="A95" s="191">
        <v>89</v>
      </c>
      <c r="B95" s="200" t="str">
        <f>IF('Frais Forfaitaires'!B94="","",'Frais Forfaitaires'!B94)</f>
        <v/>
      </c>
      <c r="C95" s="200" t="str">
        <f>IF('Frais Forfaitaires'!C94="","",'Frais Forfaitaires'!C94)</f>
        <v/>
      </c>
      <c r="D95" s="200" t="str">
        <f>IF('Frais Forfaitaires'!D94="","",'Frais Forfaitaires'!D94)</f>
        <v/>
      </c>
      <c r="E95" s="200" t="str">
        <f>IF('Frais Forfaitaires'!E94="","",'Frais Forfaitaires'!E94)</f>
        <v/>
      </c>
      <c r="F95" s="200" t="str">
        <f>IF('Frais Forfaitaires'!F94="","",'Frais Forfaitaires'!F94)</f>
        <v/>
      </c>
      <c r="G95" s="200" t="str">
        <f>IF('Frais Forfaitaires'!G94="","",'Frais Forfaitaires'!G94)</f>
        <v/>
      </c>
      <c r="H95" s="200" t="str">
        <f>IF('Frais Forfaitaires'!H94="","",'Frais Forfaitaires'!H94)</f>
        <v/>
      </c>
      <c r="I95" s="200" t="str">
        <f>IF('Frais Forfaitaires'!I94="","",'Frais Forfaitaires'!I94)</f>
        <v/>
      </c>
      <c r="J95" s="189" t="str">
        <f>IF($G95="","",IF($C95=Listes!$B$38,IF('Instruction Frais Forfaitaires'!$E95&lt;=Listes!$B$59,('Instruction Frais Forfaitaires'!$E95*(VLOOKUP('Instruction Frais Forfaitaires'!$D95,Listes!$A$60:$E$66,2,FALSE))),IF('Instruction Frais Forfaitaires'!$E95&gt;Listes!$E$59,('Instruction Frais Forfaitaires'!$E95*(VLOOKUP('Instruction Frais Forfaitaires'!$D95,Listes!$A$60:$E$66,5,FALSE))),('Instruction Frais Forfaitaires'!$E95*(VLOOKUP('Instruction Frais Forfaitaires'!$D95,Listes!$A$60:$E$66,3,FALSE))+(VLOOKUP('Instruction Frais Forfaitaires'!$D95,Listes!$A$60:$E$66,4,FALSE)))))))</f>
        <v/>
      </c>
      <c r="K95" s="189" t="str">
        <f>IF($G95="","",IF($C95=Listes!$B$37,IF('Instruction Frais Forfaitaires'!$E95&lt;=Listes!$B$48,('Instruction Frais Forfaitaires'!$E95*(VLOOKUP('Instruction Frais Forfaitaires'!$D95,Listes!$A$49:$E$55,2,FALSE))),IF('Instruction Frais Forfaitaires'!$E95&gt;Listes!$D$48,('Instruction Frais Forfaitaires'!$E95*(VLOOKUP('Instruction Frais Forfaitaires'!$D95,Listes!$A$49:$E$55,5,FALSE))),('Instruction Frais Forfaitaires'!$E95*(VLOOKUP('Instruction Frais Forfaitaires'!$D95,Listes!$A$49:$E$55,3,FALSE))+(VLOOKUP('Instruction Frais Forfaitaires'!$D95,Listes!$A$49:$E$55,4,FALSE)))))))</f>
        <v/>
      </c>
      <c r="L95" s="190" t="str">
        <f>IF($G95="","",IF($C95=Listes!$B$40,Listes!$I$37,IF($C95=Listes!$B$41,(VLOOKUP('Instruction Frais Forfaitaires'!$F95,Listes!$E$37:$F$42,2,FALSE)),IF($C95=Listes!$B$39,IF('Instruction Frais Forfaitaires'!$E95&lt;=Listes!$A$70,'Instruction Frais Forfaitaires'!$E95*Listes!$A$71,IF('Instruction Frais Forfaitaires'!$E95&gt;Listes!$D$70,'Instruction Frais Forfaitaires'!$E95*Listes!$D$71,(('Instruction Frais Forfaitaires'!$E95*Listes!$B$71)+Listes!$C$71)))))))</f>
        <v/>
      </c>
      <c r="M95" s="202" t="str">
        <f>IF('Frais Forfaitaires'!M94="","",'Frais Forfaitaires'!M94)</f>
        <v/>
      </c>
      <c r="N95" s="42" t="str">
        <f t="shared" si="5"/>
        <v/>
      </c>
      <c r="O95" s="203" t="str">
        <f t="shared" si="6"/>
        <v/>
      </c>
      <c r="P95" s="204" t="str">
        <f t="shared" si="7"/>
        <v/>
      </c>
      <c r="Q95" s="205" t="str">
        <f t="shared" si="8"/>
        <v/>
      </c>
      <c r="R95" s="206"/>
      <c r="S95" s="66"/>
    </row>
    <row r="96" spans="1:19" ht="20.100000000000001" customHeight="1" x14ac:dyDescent="0.25">
      <c r="A96" s="191">
        <v>90</v>
      </c>
      <c r="B96" s="200" t="str">
        <f>IF('Frais Forfaitaires'!B95="","",'Frais Forfaitaires'!B95)</f>
        <v/>
      </c>
      <c r="C96" s="200" t="str">
        <f>IF('Frais Forfaitaires'!C95="","",'Frais Forfaitaires'!C95)</f>
        <v/>
      </c>
      <c r="D96" s="200" t="str">
        <f>IF('Frais Forfaitaires'!D95="","",'Frais Forfaitaires'!D95)</f>
        <v/>
      </c>
      <c r="E96" s="200" t="str">
        <f>IF('Frais Forfaitaires'!E95="","",'Frais Forfaitaires'!E95)</f>
        <v/>
      </c>
      <c r="F96" s="200" t="str">
        <f>IF('Frais Forfaitaires'!F95="","",'Frais Forfaitaires'!F95)</f>
        <v/>
      </c>
      <c r="G96" s="200" t="str">
        <f>IF('Frais Forfaitaires'!G95="","",'Frais Forfaitaires'!G95)</f>
        <v/>
      </c>
      <c r="H96" s="200" t="str">
        <f>IF('Frais Forfaitaires'!H95="","",'Frais Forfaitaires'!H95)</f>
        <v/>
      </c>
      <c r="I96" s="200" t="str">
        <f>IF('Frais Forfaitaires'!I95="","",'Frais Forfaitaires'!I95)</f>
        <v/>
      </c>
      <c r="J96" s="189" t="str">
        <f>IF($G96="","",IF($C96=Listes!$B$38,IF('Instruction Frais Forfaitaires'!$E96&lt;=Listes!$B$59,('Instruction Frais Forfaitaires'!$E96*(VLOOKUP('Instruction Frais Forfaitaires'!$D96,Listes!$A$60:$E$66,2,FALSE))),IF('Instruction Frais Forfaitaires'!$E96&gt;Listes!$E$59,('Instruction Frais Forfaitaires'!$E96*(VLOOKUP('Instruction Frais Forfaitaires'!$D96,Listes!$A$60:$E$66,5,FALSE))),('Instruction Frais Forfaitaires'!$E96*(VLOOKUP('Instruction Frais Forfaitaires'!$D96,Listes!$A$60:$E$66,3,FALSE))+(VLOOKUP('Instruction Frais Forfaitaires'!$D96,Listes!$A$60:$E$66,4,FALSE)))))))</f>
        <v/>
      </c>
      <c r="K96" s="189" t="str">
        <f>IF($G96="","",IF($C96=Listes!$B$37,IF('Instruction Frais Forfaitaires'!$E96&lt;=Listes!$B$48,('Instruction Frais Forfaitaires'!$E96*(VLOOKUP('Instruction Frais Forfaitaires'!$D96,Listes!$A$49:$E$55,2,FALSE))),IF('Instruction Frais Forfaitaires'!$E96&gt;Listes!$D$48,('Instruction Frais Forfaitaires'!$E96*(VLOOKUP('Instruction Frais Forfaitaires'!$D96,Listes!$A$49:$E$55,5,FALSE))),('Instruction Frais Forfaitaires'!$E96*(VLOOKUP('Instruction Frais Forfaitaires'!$D96,Listes!$A$49:$E$55,3,FALSE))+(VLOOKUP('Instruction Frais Forfaitaires'!$D96,Listes!$A$49:$E$55,4,FALSE)))))))</f>
        <v/>
      </c>
      <c r="L96" s="190" t="str">
        <f>IF($G96="","",IF($C96=Listes!$B$40,Listes!$I$37,IF($C96=Listes!$B$41,(VLOOKUP('Instruction Frais Forfaitaires'!$F96,Listes!$E$37:$F$42,2,FALSE)),IF($C96=Listes!$B$39,IF('Instruction Frais Forfaitaires'!$E96&lt;=Listes!$A$70,'Instruction Frais Forfaitaires'!$E96*Listes!$A$71,IF('Instruction Frais Forfaitaires'!$E96&gt;Listes!$D$70,'Instruction Frais Forfaitaires'!$E96*Listes!$D$71,(('Instruction Frais Forfaitaires'!$E96*Listes!$B$71)+Listes!$C$71)))))))</f>
        <v/>
      </c>
      <c r="M96" s="202" t="str">
        <f>IF('Frais Forfaitaires'!M95="","",'Frais Forfaitaires'!M95)</f>
        <v/>
      </c>
      <c r="N96" s="42" t="str">
        <f t="shared" si="5"/>
        <v/>
      </c>
      <c r="O96" s="203" t="str">
        <f t="shared" si="6"/>
        <v/>
      </c>
      <c r="P96" s="204" t="str">
        <f t="shared" si="7"/>
        <v/>
      </c>
      <c r="Q96" s="205" t="str">
        <f t="shared" si="8"/>
        <v/>
      </c>
      <c r="R96" s="206"/>
      <c r="S96" s="66"/>
    </row>
    <row r="97" spans="1:19" ht="20.100000000000001" customHeight="1" x14ac:dyDescent="0.25">
      <c r="A97" s="191">
        <v>91</v>
      </c>
      <c r="B97" s="200" t="str">
        <f>IF('Frais Forfaitaires'!B96="","",'Frais Forfaitaires'!B96)</f>
        <v/>
      </c>
      <c r="C97" s="200" t="str">
        <f>IF('Frais Forfaitaires'!C96="","",'Frais Forfaitaires'!C96)</f>
        <v/>
      </c>
      <c r="D97" s="200" t="str">
        <f>IF('Frais Forfaitaires'!D96="","",'Frais Forfaitaires'!D96)</f>
        <v/>
      </c>
      <c r="E97" s="200" t="str">
        <f>IF('Frais Forfaitaires'!E96="","",'Frais Forfaitaires'!E96)</f>
        <v/>
      </c>
      <c r="F97" s="200" t="str">
        <f>IF('Frais Forfaitaires'!F96="","",'Frais Forfaitaires'!F96)</f>
        <v/>
      </c>
      <c r="G97" s="200" t="str">
        <f>IF('Frais Forfaitaires'!G96="","",'Frais Forfaitaires'!G96)</f>
        <v/>
      </c>
      <c r="H97" s="200" t="str">
        <f>IF('Frais Forfaitaires'!H96="","",'Frais Forfaitaires'!H96)</f>
        <v/>
      </c>
      <c r="I97" s="200" t="str">
        <f>IF('Frais Forfaitaires'!I96="","",'Frais Forfaitaires'!I96)</f>
        <v/>
      </c>
      <c r="J97" s="189" t="str">
        <f>IF($G97="","",IF($C97=Listes!$B$38,IF('Instruction Frais Forfaitaires'!$E97&lt;=Listes!$B$59,('Instruction Frais Forfaitaires'!$E97*(VLOOKUP('Instruction Frais Forfaitaires'!$D97,Listes!$A$60:$E$66,2,FALSE))),IF('Instruction Frais Forfaitaires'!$E97&gt;Listes!$E$59,('Instruction Frais Forfaitaires'!$E97*(VLOOKUP('Instruction Frais Forfaitaires'!$D97,Listes!$A$60:$E$66,5,FALSE))),('Instruction Frais Forfaitaires'!$E97*(VLOOKUP('Instruction Frais Forfaitaires'!$D97,Listes!$A$60:$E$66,3,FALSE))+(VLOOKUP('Instruction Frais Forfaitaires'!$D97,Listes!$A$60:$E$66,4,FALSE)))))))</f>
        <v/>
      </c>
      <c r="K97" s="189" t="str">
        <f>IF($G97="","",IF($C97=Listes!$B$37,IF('Instruction Frais Forfaitaires'!$E97&lt;=Listes!$B$48,('Instruction Frais Forfaitaires'!$E97*(VLOOKUP('Instruction Frais Forfaitaires'!$D97,Listes!$A$49:$E$55,2,FALSE))),IF('Instruction Frais Forfaitaires'!$E97&gt;Listes!$D$48,('Instruction Frais Forfaitaires'!$E97*(VLOOKUP('Instruction Frais Forfaitaires'!$D97,Listes!$A$49:$E$55,5,FALSE))),('Instruction Frais Forfaitaires'!$E97*(VLOOKUP('Instruction Frais Forfaitaires'!$D97,Listes!$A$49:$E$55,3,FALSE))+(VLOOKUP('Instruction Frais Forfaitaires'!$D97,Listes!$A$49:$E$55,4,FALSE)))))))</f>
        <v/>
      </c>
      <c r="L97" s="190" t="str">
        <f>IF($G97="","",IF($C97=Listes!$B$40,Listes!$I$37,IF($C97=Listes!$B$41,(VLOOKUP('Instruction Frais Forfaitaires'!$F97,Listes!$E$37:$F$42,2,FALSE)),IF($C97=Listes!$B$39,IF('Instruction Frais Forfaitaires'!$E97&lt;=Listes!$A$70,'Instruction Frais Forfaitaires'!$E97*Listes!$A$71,IF('Instruction Frais Forfaitaires'!$E97&gt;Listes!$D$70,'Instruction Frais Forfaitaires'!$E97*Listes!$D$71,(('Instruction Frais Forfaitaires'!$E97*Listes!$B$71)+Listes!$C$71)))))))</f>
        <v/>
      </c>
      <c r="M97" s="202" t="str">
        <f>IF('Frais Forfaitaires'!M96="","",'Frais Forfaitaires'!M96)</f>
        <v/>
      </c>
      <c r="N97" s="42" t="str">
        <f t="shared" si="5"/>
        <v/>
      </c>
      <c r="O97" s="203" t="str">
        <f t="shared" si="6"/>
        <v/>
      </c>
      <c r="P97" s="204" t="str">
        <f t="shared" si="7"/>
        <v/>
      </c>
      <c r="Q97" s="205" t="str">
        <f t="shared" si="8"/>
        <v/>
      </c>
      <c r="R97" s="206"/>
      <c r="S97" s="66"/>
    </row>
    <row r="98" spans="1:19" ht="20.100000000000001" customHeight="1" x14ac:dyDescent="0.25">
      <c r="A98" s="191">
        <v>92</v>
      </c>
      <c r="B98" s="200" t="str">
        <f>IF('Frais Forfaitaires'!B97="","",'Frais Forfaitaires'!B97)</f>
        <v/>
      </c>
      <c r="C98" s="200" t="str">
        <f>IF('Frais Forfaitaires'!C97="","",'Frais Forfaitaires'!C97)</f>
        <v/>
      </c>
      <c r="D98" s="200" t="str">
        <f>IF('Frais Forfaitaires'!D97="","",'Frais Forfaitaires'!D97)</f>
        <v/>
      </c>
      <c r="E98" s="200" t="str">
        <f>IF('Frais Forfaitaires'!E97="","",'Frais Forfaitaires'!E97)</f>
        <v/>
      </c>
      <c r="F98" s="200" t="str">
        <f>IF('Frais Forfaitaires'!F97="","",'Frais Forfaitaires'!F97)</f>
        <v/>
      </c>
      <c r="G98" s="200" t="str">
        <f>IF('Frais Forfaitaires'!G97="","",'Frais Forfaitaires'!G97)</f>
        <v/>
      </c>
      <c r="H98" s="200" t="str">
        <f>IF('Frais Forfaitaires'!H97="","",'Frais Forfaitaires'!H97)</f>
        <v/>
      </c>
      <c r="I98" s="200" t="str">
        <f>IF('Frais Forfaitaires'!I97="","",'Frais Forfaitaires'!I97)</f>
        <v/>
      </c>
      <c r="J98" s="189" t="str">
        <f>IF($G98="","",IF($C98=Listes!$B$38,IF('Instruction Frais Forfaitaires'!$E98&lt;=Listes!$B$59,('Instruction Frais Forfaitaires'!$E98*(VLOOKUP('Instruction Frais Forfaitaires'!$D98,Listes!$A$60:$E$66,2,FALSE))),IF('Instruction Frais Forfaitaires'!$E98&gt;Listes!$E$59,('Instruction Frais Forfaitaires'!$E98*(VLOOKUP('Instruction Frais Forfaitaires'!$D98,Listes!$A$60:$E$66,5,FALSE))),('Instruction Frais Forfaitaires'!$E98*(VLOOKUP('Instruction Frais Forfaitaires'!$D98,Listes!$A$60:$E$66,3,FALSE))+(VLOOKUP('Instruction Frais Forfaitaires'!$D98,Listes!$A$60:$E$66,4,FALSE)))))))</f>
        <v/>
      </c>
      <c r="K98" s="189" t="str">
        <f>IF($G98="","",IF($C98=Listes!$B$37,IF('Instruction Frais Forfaitaires'!$E98&lt;=Listes!$B$48,('Instruction Frais Forfaitaires'!$E98*(VLOOKUP('Instruction Frais Forfaitaires'!$D98,Listes!$A$49:$E$55,2,FALSE))),IF('Instruction Frais Forfaitaires'!$E98&gt;Listes!$D$48,('Instruction Frais Forfaitaires'!$E98*(VLOOKUP('Instruction Frais Forfaitaires'!$D98,Listes!$A$49:$E$55,5,FALSE))),('Instruction Frais Forfaitaires'!$E98*(VLOOKUP('Instruction Frais Forfaitaires'!$D98,Listes!$A$49:$E$55,3,FALSE))+(VLOOKUP('Instruction Frais Forfaitaires'!$D98,Listes!$A$49:$E$55,4,FALSE)))))))</f>
        <v/>
      </c>
      <c r="L98" s="190" t="str">
        <f>IF($G98="","",IF($C98=Listes!$B$40,Listes!$I$37,IF($C98=Listes!$B$41,(VLOOKUP('Instruction Frais Forfaitaires'!$F98,Listes!$E$37:$F$42,2,FALSE)),IF($C98=Listes!$B$39,IF('Instruction Frais Forfaitaires'!$E98&lt;=Listes!$A$70,'Instruction Frais Forfaitaires'!$E98*Listes!$A$71,IF('Instruction Frais Forfaitaires'!$E98&gt;Listes!$D$70,'Instruction Frais Forfaitaires'!$E98*Listes!$D$71,(('Instruction Frais Forfaitaires'!$E98*Listes!$B$71)+Listes!$C$71)))))))</f>
        <v/>
      </c>
      <c r="M98" s="202" t="str">
        <f>IF('Frais Forfaitaires'!M97="","",'Frais Forfaitaires'!M97)</f>
        <v/>
      </c>
      <c r="N98" s="42" t="str">
        <f t="shared" si="5"/>
        <v/>
      </c>
      <c r="O98" s="203" t="str">
        <f t="shared" si="6"/>
        <v/>
      </c>
      <c r="P98" s="204" t="str">
        <f t="shared" si="7"/>
        <v/>
      </c>
      <c r="Q98" s="205" t="str">
        <f t="shared" si="8"/>
        <v/>
      </c>
      <c r="R98" s="206"/>
      <c r="S98" s="66"/>
    </row>
    <row r="99" spans="1:19" ht="20.100000000000001" customHeight="1" x14ac:dyDescent="0.25">
      <c r="A99" s="191">
        <v>93</v>
      </c>
      <c r="B99" s="200" t="str">
        <f>IF('Frais Forfaitaires'!B98="","",'Frais Forfaitaires'!B98)</f>
        <v/>
      </c>
      <c r="C99" s="200" t="str">
        <f>IF('Frais Forfaitaires'!C98="","",'Frais Forfaitaires'!C98)</f>
        <v/>
      </c>
      <c r="D99" s="200" t="str">
        <f>IF('Frais Forfaitaires'!D98="","",'Frais Forfaitaires'!D98)</f>
        <v/>
      </c>
      <c r="E99" s="200" t="str">
        <f>IF('Frais Forfaitaires'!E98="","",'Frais Forfaitaires'!E98)</f>
        <v/>
      </c>
      <c r="F99" s="200" t="str">
        <f>IF('Frais Forfaitaires'!F98="","",'Frais Forfaitaires'!F98)</f>
        <v/>
      </c>
      <c r="G99" s="200" t="str">
        <f>IF('Frais Forfaitaires'!G98="","",'Frais Forfaitaires'!G98)</f>
        <v/>
      </c>
      <c r="H99" s="200" t="str">
        <f>IF('Frais Forfaitaires'!H98="","",'Frais Forfaitaires'!H98)</f>
        <v/>
      </c>
      <c r="I99" s="200" t="str">
        <f>IF('Frais Forfaitaires'!I98="","",'Frais Forfaitaires'!I98)</f>
        <v/>
      </c>
      <c r="J99" s="189" t="str">
        <f>IF($G99="","",IF($C99=Listes!$B$38,IF('Instruction Frais Forfaitaires'!$E99&lt;=Listes!$B$59,('Instruction Frais Forfaitaires'!$E99*(VLOOKUP('Instruction Frais Forfaitaires'!$D99,Listes!$A$60:$E$66,2,FALSE))),IF('Instruction Frais Forfaitaires'!$E99&gt;Listes!$E$59,('Instruction Frais Forfaitaires'!$E99*(VLOOKUP('Instruction Frais Forfaitaires'!$D99,Listes!$A$60:$E$66,5,FALSE))),('Instruction Frais Forfaitaires'!$E99*(VLOOKUP('Instruction Frais Forfaitaires'!$D99,Listes!$A$60:$E$66,3,FALSE))+(VLOOKUP('Instruction Frais Forfaitaires'!$D99,Listes!$A$60:$E$66,4,FALSE)))))))</f>
        <v/>
      </c>
      <c r="K99" s="189" t="str">
        <f>IF($G99="","",IF($C99=Listes!$B$37,IF('Instruction Frais Forfaitaires'!$E99&lt;=Listes!$B$48,('Instruction Frais Forfaitaires'!$E99*(VLOOKUP('Instruction Frais Forfaitaires'!$D99,Listes!$A$49:$E$55,2,FALSE))),IF('Instruction Frais Forfaitaires'!$E99&gt;Listes!$D$48,('Instruction Frais Forfaitaires'!$E99*(VLOOKUP('Instruction Frais Forfaitaires'!$D99,Listes!$A$49:$E$55,5,FALSE))),('Instruction Frais Forfaitaires'!$E99*(VLOOKUP('Instruction Frais Forfaitaires'!$D99,Listes!$A$49:$E$55,3,FALSE))+(VLOOKUP('Instruction Frais Forfaitaires'!$D99,Listes!$A$49:$E$55,4,FALSE)))))))</f>
        <v/>
      </c>
      <c r="L99" s="190" t="str">
        <f>IF($G99="","",IF($C99=Listes!$B$40,Listes!$I$37,IF($C99=Listes!$B$41,(VLOOKUP('Instruction Frais Forfaitaires'!$F99,Listes!$E$37:$F$42,2,FALSE)),IF($C99=Listes!$B$39,IF('Instruction Frais Forfaitaires'!$E99&lt;=Listes!$A$70,'Instruction Frais Forfaitaires'!$E99*Listes!$A$71,IF('Instruction Frais Forfaitaires'!$E99&gt;Listes!$D$70,'Instruction Frais Forfaitaires'!$E99*Listes!$D$71,(('Instruction Frais Forfaitaires'!$E99*Listes!$B$71)+Listes!$C$71)))))))</f>
        <v/>
      </c>
      <c r="M99" s="202" t="str">
        <f>IF('Frais Forfaitaires'!M98="","",'Frais Forfaitaires'!M98)</f>
        <v/>
      </c>
      <c r="N99" s="42" t="str">
        <f t="shared" si="5"/>
        <v/>
      </c>
      <c r="O99" s="203" t="str">
        <f t="shared" si="6"/>
        <v/>
      </c>
      <c r="P99" s="204" t="str">
        <f t="shared" si="7"/>
        <v/>
      </c>
      <c r="Q99" s="205" t="str">
        <f t="shared" si="8"/>
        <v/>
      </c>
      <c r="R99" s="206"/>
      <c r="S99" s="66"/>
    </row>
    <row r="100" spans="1:19" ht="20.100000000000001" customHeight="1" x14ac:dyDescent="0.25">
      <c r="A100" s="191">
        <v>94</v>
      </c>
      <c r="B100" s="200" t="str">
        <f>IF('Frais Forfaitaires'!B99="","",'Frais Forfaitaires'!B99)</f>
        <v/>
      </c>
      <c r="C100" s="200" t="str">
        <f>IF('Frais Forfaitaires'!C99="","",'Frais Forfaitaires'!C99)</f>
        <v/>
      </c>
      <c r="D100" s="200" t="str">
        <f>IF('Frais Forfaitaires'!D99="","",'Frais Forfaitaires'!D99)</f>
        <v/>
      </c>
      <c r="E100" s="200" t="str">
        <f>IF('Frais Forfaitaires'!E99="","",'Frais Forfaitaires'!E99)</f>
        <v/>
      </c>
      <c r="F100" s="200" t="str">
        <f>IF('Frais Forfaitaires'!F99="","",'Frais Forfaitaires'!F99)</f>
        <v/>
      </c>
      <c r="G100" s="200" t="str">
        <f>IF('Frais Forfaitaires'!G99="","",'Frais Forfaitaires'!G99)</f>
        <v/>
      </c>
      <c r="H100" s="200" t="str">
        <f>IF('Frais Forfaitaires'!H99="","",'Frais Forfaitaires'!H99)</f>
        <v/>
      </c>
      <c r="I100" s="200" t="str">
        <f>IF('Frais Forfaitaires'!I99="","",'Frais Forfaitaires'!I99)</f>
        <v/>
      </c>
      <c r="J100" s="189" t="str">
        <f>IF($G100="","",IF($C100=Listes!$B$38,IF('Instruction Frais Forfaitaires'!$E100&lt;=Listes!$B$59,('Instruction Frais Forfaitaires'!$E100*(VLOOKUP('Instruction Frais Forfaitaires'!$D100,Listes!$A$60:$E$66,2,FALSE))),IF('Instruction Frais Forfaitaires'!$E100&gt;Listes!$E$59,('Instruction Frais Forfaitaires'!$E100*(VLOOKUP('Instruction Frais Forfaitaires'!$D100,Listes!$A$60:$E$66,5,FALSE))),('Instruction Frais Forfaitaires'!$E100*(VLOOKUP('Instruction Frais Forfaitaires'!$D100,Listes!$A$60:$E$66,3,FALSE))+(VLOOKUP('Instruction Frais Forfaitaires'!$D100,Listes!$A$60:$E$66,4,FALSE)))))))</f>
        <v/>
      </c>
      <c r="K100" s="189" t="str">
        <f>IF($G100="","",IF($C100=Listes!$B$37,IF('Instruction Frais Forfaitaires'!$E100&lt;=Listes!$B$48,('Instruction Frais Forfaitaires'!$E100*(VLOOKUP('Instruction Frais Forfaitaires'!$D100,Listes!$A$49:$E$55,2,FALSE))),IF('Instruction Frais Forfaitaires'!$E100&gt;Listes!$D$48,('Instruction Frais Forfaitaires'!$E100*(VLOOKUP('Instruction Frais Forfaitaires'!$D100,Listes!$A$49:$E$55,5,FALSE))),('Instruction Frais Forfaitaires'!$E100*(VLOOKUP('Instruction Frais Forfaitaires'!$D100,Listes!$A$49:$E$55,3,FALSE))+(VLOOKUP('Instruction Frais Forfaitaires'!$D100,Listes!$A$49:$E$55,4,FALSE)))))))</f>
        <v/>
      </c>
      <c r="L100" s="190" t="str">
        <f>IF($G100="","",IF($C100=Listes!$B$40,Listes!$I$37,IF($C100=Listes!$B$41,(VLOOKUP('Instruction Frais Forfaitaires'!$F100,Listes!$E$37:$F$42,2,FALSE)),IF($C100=Listes!$B$39,IF('Instruction Frais Forfaitaires'!$E100&lt;=Listes!$A$70,'Instruction Frais Forfaitaires'!$E100*Listes!$A$71,IF('Instruction Frais Forfaitaires'!$E100&gt;Listes!$D$70,'Instruction Frais Forfaitaires'!$E100*Listes!$D$71,(('Instruction Frais Forfaitaires'!$E100*Listes!$B$71)+Listes!$C$71)))))))</f>
        <v/>
      </c>
      <c r="M100" s="202" t="str">
        <f>IF('Frais Forfaitaires'!M99="","",'Frais Forfaitaires'!M99)</f>
        <v/>
      </c>
      <c r="N100" s="42" t="str">
        <f t="shared" si="5"/>
        <v/>
      </c>
      <c r="O100" s="203" t="str">
        <f t="shared" si="6"/>
        <v/>
      </c>
      <c r="P100" s="204" t="str">
        <f t="shared" si="7"/>
        <v/>
      </c>
      <c r="Q100" s="205" t="str">
        <f t="shared" si="8"/>
        <v/>
      </c>
      <c r="R100" s="206"/>
      <c r="S100" s="66"/>
    </row>
    <row r="101" spans="1:19" ht="20.100000000000001" customHeight="1" x14ac:dyDescent="0.25">
      <c r="A101" s="191">
        <v>95</v>
      </c>
      <c r="B101" s="200" t="str">
        <f>IF('Frais Forfaitaires'!B100="","",'Frais Forfaitaires'!B100)</f>
        <v/>
      </c>
      <c r="C101" s="200" t="str">
        <f>IF('Frais Forfaitaires'!C100="","",'Frais Forfaitaires'!C100)</f>
        <v/>
      </c>
      <c r="D101" s="200" t="str">
        <f>IF('Frais Forfaitaires'!D100="","",'Frais Forfaitaires'!D100)</f>
        <v/>
      </c>
      <c r="E101" s="200" t="str">
        <f>IF('Frais Forfaitaires'!E100="","",'Frais Forfaitaires'!E100)</f>
        <v/>
      </c>
      <c r="F101" s="200" t="str">
        <f>IF('Frais Forfaitaires'!F100="","",'Frais Forfaitaires'!F100)</f>
        <v/>
      </c>
      <c r="G101" s="200" t="str">
        <f>IF('Frais Forfaitaires'!G100="","",'Frais Forfaitaires'!G100)</f>
        <v/>
      </c>
      <c r="H101" s="200" t="str">
        <f>IF('Frais Forfaitaires'!H100="","",'Frais Forfaitaires'!H100)</f>
        <v/>
      </c>
      <c r="I101" s="200" t="str">
        <f>IF('Frais Forfaitaires'!I100="","",'Frais Forfaitaires'!I100)</f>
        <v/>
      </c>
      <c r="J101" s="189" t="str">
        <f>IF($G101="","",IF($C101=Listes!$B$38,IF('Instruction Frais Forfaitaires'!$E101&lt;=Listes!$B$59,('Instruction Frais Forfaitaires'!$E101*(VLOOKUP('Instruction Frais Forfaitaires'!$D101,Listes!$A$60:$E$66,2,FALSE))),IF('Instruction Frais Forfaitaires'!$E101&gt;Listes!$E$59,('Instruction Frais Forfaitaires'!$E101*(VLOOKUP('Instruction Frais Forfaitaires'!$D101,Listes!$A$60:$E$66,5,FALSE))),('Instruction Frais Forfaitaires'!$E101*(VLOOKUP('Instruction Frais Forfaitaires'!$D101,Listes!$A$60:$E$66,3,FALSE))+(VLOOKUP('Instruction Frais Forfaitaires'!$D101,Listes!$A$60:$E$66,4,FALSE)))))))</f>
        <v/>
      </c>
      <c r="K101" s="189" t="str">
        <f>IF($G101="","",IF($C101=Listes!$B$37,IF('Instruction Frais Forfaitaires'!$E101&lt;=Listes!$B$48,('Instruction Frais Forfaitaires'!$E101*(VLOOKUP('Instruction Frais Forfaitaires'!$D101,Listes!$A$49:$E$55,2,FALSE))),IF('Instruction Frais Forfaitaires'!$E101&gt;Listes!$D$48,('Instruction Frais Forfaitaires'!$E101*(VLOOKUP('Instruction Frais Forfaitaires'!$D101,Listes!$A$49:$E$55,5,FALSE))),('Instruction Frais Forfaitaires'!$E101*(VLOOKUP('Instruction Frais Forfaitaires'!$D101,Listes!$A$49:$E$55,3,FALSE))+(VLOOKUP('Instruction Frais Forfaitaires'!$D101,Listes!$A$49:$E$55,4,FALSE)))))))</f>
        <v/>
      </c>
      <c r="L101" s="190" t="str">
        <f>IF($G101="","",IF($C101=Listes!$B$40,Listes!$I$37,IF($C101=Listes!$B$41,(VLOOKUP('Instruction Frais Forfaitaires'!$F101,Listes!$E$37:$F$42,2,FALSE)),IF($C101=Listes!$B$39,IF('Instruction Frais Forfaitaires'!$E101&lt;=Listes!$A$70,'Instruction Frais Forfaitaires'!$E101*Listes!$A$71,IF('Instruction Frais Forfaitaires'!$E101&gt;Listes!$D$70,'Instruction Frais Forfaitaires'!$E101*Listes!$D$71,(('Instruction Frais Forfaitaires'!$E101*Listes!$B$71)+Listes!$C$71)))))))</f>
        <v/>
      </c>
      <c r="M101" s="202" t="str">
        <f>IF('Frais Forfaitaires'!M100="","",'Frais Forfaitaires'!M100)</f>
        <v/>
      </c>
      <c r="N101" s="42" t="str">
        <f t="shared" si="5"/>
        <v/>
      </c>
      <c r="O101" s="203" t="str">
        <f t="shared" si="6"/>
        <v/>
      </c>
      <c r="P101" s="204" t="str">
        <f t="shared" si="7"/>
        <v/>
      </c>
      <c r="Q101" s="205" t="str">
        <f t="shared" si="8"/>
        <v/>
      </c>
      <c r="R101" s="206"/>
      <c r="S101" s="66"/>
    </row>
    <row r="102" spans="1:19" ht="20.100000000000001" customHeight="1" x14ac:dyDescent="0.25">
      <c r="A102" s="191">
        <v>96</v>
      </c>
      <c r="B102" s="200" t="str">
        <f>IF('Frais Forfaitaires'!B101="","",'Frais Forfaitaires'!B101)</f>
        <v/>
      </c>
      <c r="C102" s="200" t="str">
        <f>IF('Frais Forfaitaires'!C101="","",'Frais Forfaitaires'!C101)</f>
        <v/>
      </c>
      <c r="D102" s="200" t="str">
        <f>IF('Frais Forfaitaires'!D101="","",'Frais Forfaitaires'!D101)</f>
        <v/>
      </c>
      <c r="E102" s="200" t="str">
        <f>IF('Frais Forfaitaires'!E101="","",'Frais Forfaitaires'!E101)</f>
        <v/>
      </c>
      <c r="F102" s="200" t="str">
        <f>IF('Frais Forfaitaires'!F101="","",'Frais Forfaitaires'!F101)</f>
        <v/>
      </c>
      <c r="G102" s="200" t="str">
        <f>IF('Frais Forfaitaires'!G101="","",'Frais Forfaitaires'!G101)</f>
        <v/>
      </c>
      <c r="H102" s="200" t="str">
        <f>IF('Frais Forfaitaires'!H101="","",'Frais Forfaitaires'!H101)</f>
        <v/>
      </c>
      <c r="I102" s="200" t="str">
        <f>IF('Frais Forfaitaires'!I101="","",'Frais Forfaitaires'!I101)</f>
        <v/>
      </c>
      <c r="J102" s="189" t="str">
        <f>IF($G102="","",IF($C102=Listes!$B$38,IF('Instruction Frais Forfaitaires'!$E102&lt;=Listes!$B$59,('Instruction Frais Forfaitaires'!$E102*(VLOOKUP('Instruction Frais Forfaitaires'!$D102,Listes!$A$60:$E$66,2,FALSE))),IF('Instruction Frais Forfaitaires'!$E102&gt;Listes!$E$59,('Instruction Frais Forfaitaires'!$E102*(VLOOKUP('Instruction Frais Forfaitaires'!$D102,Listes!$A$60:$E$66,5,FALSE))),('Instruction Frais Forfaitaires'!$E102*(VLOOKUP('Instruction Frais Forfaitaires'!$D102,Listes!$A$60:$E$66,3,FALSE))+(VLOOKUP('Instruction Frais Forfaitaires'!$D102,Listes!$A$60:$E$66,4,FALSE)))))))</f>
        <v/>
      </c>
      <c r="K102" s="189" t="str">
        <f>IF($G102="","",IF($C102=Listes!$B$37,IF('Instruction Frais Forfaitaires'!$E102&lt;=Listes!$B$48,('Instruction Frais Forfaitaires'!$E102*(VLOOKUP('Instruction Frais Forfaitaires'!$D102,Listes!$A$49:$E$55,2,FALSE))),IF('Instruction Frais Forfaitaires'!$E102&gt;Listes!$D$48,('Instruction Frais Forfaitaires'!$E102*(VLOOKUP('Instruction Frais Forfaitaires'!$D102,Listes!$A$49:$E$55,5,FALSE))),('Instruction Frais Forfaitaires'!$E102*(VLOOKUP('Instruction Frais Forfaitaires'!$D102,Listes!$A$49:$E$55,3,FALSE))+(VLOOKUP('Instruction Frais Forfaitaires'!$D102,Listes!$A$49:$E$55,4,FALSE)))))))</f>
        <v/>
      </c>
      <c r="L102" s="190" t="str">
        <f>IF($G102="","",IF($C102=Listes!$B$40,Listes!$I$37,IF($C102=Listes!$B$41,(VLOOKUP('Instruction Frais Forfaitaires'!$F102,Listes!$E$37:$F$42,2,FALSE)),IF($C102=Listes!$B$39,IF('Instruction Frais Forfaitaires'!$E102&lt;=Listes!$A$70,'Instruction Frais Forfaitaires'!$E102*Listes!$A$71,IF('Instruction Frais Forfaitaires'!$E102&gt;Listes!$D$70,'Instruction Frais Forfaitaires'!$E102*Listes!$D$71,(('Instruction Frais Forfaitaires'!$E102*Listes!$B$71)+Listes!$C$71)))))))</f>
        <v/>
      </c>
      <c r="M102" s="202" t="str">
        <f>IF('Frais Forfaitaires'!M101="","",'Frais Forfaitaires'!M101)</f>
        <v/>
      </c>
      <c r="N102" s="42" t="str">
        <f t="shared" si="5"/>
        <v/>
      </c>
      <c r="O102" s="203" t="str">
        <f t="shared" si="6"/>
        <v/>
      </c>
      <c r="P102" s="204" t="str">
        <f t="shared" si="7"/>
        <v/>
      </c>
      <c r="Q102" s="205" t="str">
        <f t="shared" si="8"/>
        <v/>
      </c>
      <c r="R102" s="206"/>
      <c r="S102" s="66"/>
    </row>
    <row r="103" spans="1:19" ht="20.100000000000001" customHeight="1" x14ac:dyDescent="0.25">
      <c r="A103" s="191">
        <v>97</v>
      </c>
      <c r="B103" s="200" t="str">
        <f>IF('Frais Forfaitaires'!B102="","",'Frais Forfaitaires'!B102)</f>
        <v/>
      </c>
      <c r="C103" s="200" t="str">
        <f>IF('Frais Forfaitaires'!C102="","",'Frais Forfaitaires'!C102)</f>
        <v/>
      </c>
      <c r="D103" s="200" t="str">
        <f>IF('Frais Forfaitaires'!D102="","",'Frais Forfaitaires'!D102)</f>
        <v/>
      </c>
      <c r="E103" s="200" t="str">
        <f>IF('Frais Forfaitaires'!E102="","",'Frais Forfaitaires'!E102)</f>
        <v/>
      </c>
      <c r="F103" s="200" t="str">
        <f>IF('Frais Forfaitaires'!F102="","",'Frais Forfaitaires'!F102)</f>
        <v/>
      </c>
      <c r="G103" s="200" t="str">
        <f>IF('Frais Forfaitaires'!G102="","",'Frais Forfaitaires'!G102)</f>
        <v/>
      </c>
      <c r="H103" s="200" t="str">
        <f>IF('Frais Forfaitaires'!H102="","",'Frais Forfaitaires'!H102)</f>
        <v/>
      </c>
      <c r="I103" s="200" t="str">
        <f>IF('Frais Forfaitaires'!I102="","",'Frais Forfaitaires'!I102)</f>
        <v/>
      </c>
      <c r="J103" s="189" t="str">
        <f>IF($G103="","",IF($C103=Listes!$B$38,IF('Instruction Frais Forfaitaires'!$E103&lt;=Listes!$B$59,('Instruction Frais Forfaitaires'!$E103*(VLOOKUP('Instruction Frais Forfaitaires'!$D103,Listes!$A$60:$E$66,2,FALSE))),IF('Instruction Frais Forfaitaires'!$E103&gt;Listes!$E$59,('Instruction Frais Forfaitaires'!$E103*(VLOOKUP('Instruction Frais Forfaitaires'!$D103,Listes!$A$60:$E$66,5,FALSE))),('Instruction Frais Forfaitaires'!$E103*(VLOOKUP('Instruction Frais Forfaitaires'!$D103,Listes!$A$60:$E$66,3,FALSE))+(VLOOKUP('Instruction Frais Forfaitaires'!$D103,Listes!$A$60:$E$66,4,FALSE)))))))</f>
        <v/>
      </c>
      <c r="K103" s="189" t="str">
        <f>IF($G103="","",IF($C103=Listes!$B$37,IF('Instruction Frais Forfaitaires'!$E103&lt;=Listes!$B$48,('Instruction Frais Forfaitaires'!$E103*(VLOOKUP('Instruction Frais Forfaitaires'!$D103,Listes!$A$49:$E$55,2,FALSE))),IF('Instruction Frais Forfaitaires'!$E103&gt;Listes!$D$48,('Instruction Frais Forfaitaires'!$E103*(VLOOKUP('Instruction Frais Forfaitaires'!$D103,Listes!$A$49:$E$55,5,FALSE))),('Instruction Frais Forfaitaires'!$E103*(VLOOKUP('Instruction Frais Forfaitaires'!$D103,Listes!$A$49:$E$55,3,FALSE))+(VLOOKUP('Instruction Frais Forfaitaires'!$D103,Listes!$A$49:$E$55,4,FALSE)))))))</f>
        <v/>
      </c>
      <c r="L103" s="190" t="str">
        <f>IF($G103="","",IF($C103=Listes!$B$40,Listes!$I$37,IF($C103=Listes!$B$41,(VLOOKUP('Instruction Frais Forfaitaires'!$F103,Listes!$E$37:$F$42,2,FALSE)),IF($C103=Listes!$B$39,IF('Instruction Frais Forfaitaires'!$E103&lt;=Listes!$A$70,'Instruction Frais Forfaitaires'!$E103*Listes!$A$71,IF('Instruction Frais Forfaitaires'!$E103&gt;Listes!$D$70,'Instruction Frais Forfaitaires'!$E103*Listes!$D$71,(('Instruction Frais Forfaitaires'!$E103*Listes!$B$71)+Listes!$C$71)))))))</f>
        <v/>
      </c>
      <c r="M103" s="202" t="str">
        <f>IF('Frais Forfaitaires'!M102="","",'Frais Forfaitaires'!M102)</f>
        <v/>
      </c>
      <c r="N103" s="42" t="str">
        <f t="shared" si="5"/>
        <v/>
      </c>
      <c r="O103" s="203" t="str">
        <f t="shared" si="6"/>
        <v/>
      </c>
      <c r="P103" s="204" t="str">
        <f t="shared" si="7"/>
        <v/>
      </c>
      <c r="Q103" s="205" t="str">
        <f t="shared" si="8"/>
        <v/>
      </c>
      <c r="R103" s="206"/>
      <c r="S103" s="66"/>
    </row>
    <row r="104" spans="1:19" ht="20.100000000000001" customHeight="1" x14ac:dyDescent="0.25">
      <c r="A104" s="191">
        <v>98</v>
      </c>
      <c r="B104" s="200" t="str">
        <f>IF('Frais Forfaitaires'!B103="","",'Frais Forfaitaires'!B103)</f>
        <v/>
      </c>
      <c r="C104" s="200" t="str">
        <f>IF('Frais Forfaitaires'!C103="","",'Frais Forfaitaires'!C103)</f>
        <v/>
      </c>
      <c r="D104" s="200" t="str">
        <f>IF('Frais Forfaitaires'!D103="","",'Frais Forfaitaires'!D103)</f>
        <v/>
      </c>
      <c r="E104" s="200" t="str">
        <f>IF('Frais Forfaitaires'!E103="","",'Frais Forfaitaires'!E103)</f>
        <v/>
      </c>
      <c r="F104" s="200" t="str">
        <f>IF('Frais Forfaitaires'!F103="","",'Frais Forfaitaires'!F103)</f>
        <v/>
      </c>
      <c r="G104" s="200" t="str">
        <f>IF('Frais Forfaitaires'!G103="","",'Frais Forfaitaires'!G103)</f>
        <v/>
      </c>
      <c r="H104" s="200" t="str">
        <f>IF('Frais Forfaitaires'!H103="","",'Frais Forfaitaires'!H103)</f>
        <v/>
      </c>
      <c r="I104" s="200" t="str">
        <f>IF('Frais Forfaitaires'!I103="","",'Frais Forfaitaires'!I103)</f>
        <v/>
      </c>
      <c r="J104" s="189" t="str">
        <f>IF($G104="","",IF($C104=Listes!$B$38,IF('Instruction Frais Forfaitaires'!$E104&lt;=Listes!$B$59,('Instruction Frais Forfaitaires'!$E104*(VLOOKUP('Instruction Frais Forfaitaires'!$D104,Listes!$A$60:$E$66,2,FALSE))),IF('Instruction Frais Forfaitaires'!$E104&gt;Listes!$E$59,('Instruction Frais Forfaitaires'!$E104*(VLOOKUP('Instruction Frais Forfaitaires'!$D104,Listes!$A$60:$E$66,5,FALSE))),('Instruction Frais Forfaitaires'!$E104*(VLOOKUP('Instruction Frais Forfaitaires'!$D104,Listes!$A$60:$E$66,3,FALSE))+(VLOOKUP('Instruction Frais Forfaitaires'!$D104,Listes!$A$60:$E$66,4,FALSE)))))))</f>
        <v/>
      </c>
      <c r="K104" s="189" t="str">
        <f>IF($G104="","",IF($C104=Listes!$B$37,IF('Instruction Frais Forfaitaires'!$E104&lt;=Listes!$B$48,('Instruction Frais Forfaitaires'!$E104*(VLOOKUP('Instruction Frais Forfaitaires'!$D104,Listes!$A$49:$E$55,2,FALSE))),IF('Instruction Frais Forfaitaires'!$E104&gt;Listes!$D$48,('Instruction Frais Forfaitaires'!$E104*(VLOOKUP('Instruction Frais Forfaitaires'!$D104,Listes!$A$49:$E$55,5,FALSE))),('Instruction Frais Forfaitaires'!$E104*(VLOOKUP('Instruction Frais Forfaitaires'!$D104,Listes!$A$49:$E$55,3,FALSE))+(VLOOKUP('Instruction Frais Forfaitaires'!$D104,Listes!$A$49:$E$55,4,FALSE)))))))</f>
        <v/>
      </c>
      <c r="L104" s="190" t="str">
        <f>IF($G104="","",IF($C104=Listes!$B$40,Listes!$I$37,IF($C104=Listes!$B$41,(VLOOKUP('Instruction Frais Forfaitaires'!$F104,Listes!$E$37:$F$42,2,FALSE)),IF($C104=Listes!$B$39,IF('Instruction Frais Forfaitaires'!$E104&lt;=Listes!$A$70,'Instruction Frais Forfaitaires'!$E104*Listes!$A$71,IF('Instruction Frais Forfaitaires'!$E104&gt;Listes!$D$70,'Instruction Frais Forfaitaires'!$E104*Listes!$D$71,(('Instruction Frais Forfaitaires'!$E104*Listes!$B$71)+Listes!$C$71)))))))</f>
        <v/>
      </c>
      <c r="M104" s="202" t="str">
        <f>IF('Frais Forfaitaires'!M103="","",'Frais Forfaitaires'!M103)</f>
        <v/>
      </c>
      <c r="N104" s="42" t="str">
        <f t="shared" si="5"/>
        <v/>
      </c>
      <c r="O104" s="203" t="str">
        <f t="shared" si="6"/>
        <v/>
      </c>
      <c r="P104" s="204" t="str">
        <f t="shared" si="7"/>
        <v/>
      </c>
      <c r="Q104" s="205" t="str">
        <f t="shared" si="8"/>
        <v/>
      </c>
      <c r="R104" s="206"/>
      <c r="S104" s="66"/>
    </row>
    <row r="105" spans="1:19" ht="20.100000000000001" customHeight="1" x14ac:dyDescent="0.25">
      <c r="A105" s="191">
        <v>99</v>
      </c>
      <c r="B105" s="200" t="str">
        <f>IF('Frais Forfaitaires'!B104="","",'Frais Forfaitaires'!B104)</f>
        <v/>
      </c>
      <c r="C105" s="200" t="str">
        <f>IF('Frais Forfaitaires'!C104="","",'Frais Forfaitaires'!C104)</f>
        <v/>
      </c>
      <c r="D105" s="200" t="str">
        <f>IF('Frais Forfaitaires'!D104="","",'Frais Forfaitaires'!D104)</f>
        <v/>
      </c>
      <c r="E105" s="200" t="str">
        <f>IF('Frais Forfaitaires'!E104="","",'Frais Forfaitaires'!E104)</f>
        <v/>
      </c>
      <c r="F105" s="200" t="str">
        <f>IF('Frais Forfaitaires'!F104="","",'Frais Forfaitaires'!F104)</f>
        <v/>
      </c>
      <c r="G105" s="200" t="str">
        <f>IF('Frais Forfaitaires'!G104="","",'Frais Forfaitaires'!G104)</f>
        <v/>
      </c>
      <c r="H105" s="200" t="str">
        <f>IF('Frais Forfaitaires'!H104="","",'Frais Forfaitaires'!H104)</f>
        <v/>
      </c>
      <c r="I105" s="200" t="str">
        <f>IF('Frais Forfaitaires'!I104="","",'Frais Forfaitaires'!I104)</f>
        <v/>
      </c>
      <c r="J105" s="189" t="str">
        <f>IF($G105="","",IF($C105=Listes!$B$38,IF('Instruction Frais Forfaitaires'!$E105&lt;=Listes!$B$59,('Instruction Frais Forfaitaires'!$E105*(VLOOKUP('Instruction Frais Forfaitaires'!$D105,Listes!$A$60:$E$66,2,FALSE))),IF('Instruction Frais Forfaitaires'!$E105&gt;Listes!$E$59,('Instruction Frais Forfaitaires'!$E105*(VLOOKUP('Instruction Frais Forfaitaires'!$D105,Listes!$A$60:$E$66,5,FALSE))),('Instruction Frais Forfaitaires'!$E105*(VLOOKUP('Instruction Frais Forfaitaires'!$D105,Listes!$A$60:$E$66,3,FALSE))+(VLOOKUP('Instruction Frais Forfaitaires'!$D105,Listes!$A$60:$E$66,4,FALSE)))))))</f>
        <v/>
      </c>
      <c r="K105" s="189" t="str">
        <f>IF($G105="","",IF($C105=Listes!$B$37,IF('Instruction Frais Forfaitaires'!$E105&lt;=Listes!$B$48,('Instruction Frais Forfaitaires'!$E105*(VLOOKUP('Instruction Frais Forfaitaires'!$D105,Listes!$A$49:$E$55,2,FALSE))),IF('Instruction Frais Forfaitaires'!$E105&gt;Listes!$D$48,('Instruction Frais Forfaitaires'!$E105*(VLOOKUP('Instruction Frais Forfaitaires'!$D105,Listes!$A$49:$E$55,5,FALSE))),('Instruction Frais Forfaitaires'!$E105*(VLOOKUP('Instruction Frais Forfaitaires'!$D105,Listes!$A$49:$E$55,3,FALSE))+(VLOOKUP('Instruction Frais Forfaitaires'!$D105,Listes!$A$49:$E$55,4,FALSE)))))))</f>
        <v/>
      </c>
      <c r="L105" s="190" t="str">
        <f>IF($G105="","",IF($C105=Listes!$B$40,Listes!$I$37,IF($C105=Listes!$B$41,(VLOOKUP('Instruction Frais Forfaitaires'!$F105,Listes!$E$37:$F$42,2,FALSE)),IF($C105=Listes!$B$39,IF('Instruction Frais Forfaitaires'!$E105&lt;=Listes!$A$70,'Instruction Frais Forfaitaires'!$E105*Listes!$A$71,IF('Instruction Frais Forfaitaires'!$E105&gt;Listes!$D$70,'Instruction Frais Forfaitaires'!$E105*Listes!$D$71,(('Instruction Frais Forfaitaires'!$E105*Listes!$B$71)+Listes!$C$71)))))))</f>
        <v/>
      </c>
      <c r="M105" s="202" t="str">
        <f>IF('Frais Forfaitaires'!M104="","",'Frais Forfaitaires'!M104)</f>
        <v/>
      </c>
      <c r="N105" s="42" t="str">
        <f t="shared" si="5"/>
        <v/>
      </c>
      <c r="O105" s="203" t="str">
        <f t="shared" si="6"/>
        <v/>
      </c>
      <c r="P105" s="204" t="str">
        <f t="shared" si="7"/>
        <v/>
      </c>
      <c r="Q105" s="205" t="str">
        <f t="shared" si="8"/>
        <v/>
      </c>
      <c r="R105" s="206"/>
      <c r="S105" s="66"/>
    </row>
    <row r="106" spans="1:19" ht="20.100000000000001" customHeight="1" x14ac:dyDescent="0.25">
      <c r="A106" s="191">
        <v>100</v>
      </c>
      <c r="B106" s="200" t="str">
        <f>IF('Frais Forfaitaires'!B105="","",'Frais Forfaitaires'!B105)</f>
        <v/>
      </c>
      <c r="C106" s="200" t="str">
        <f>IF('Frais Forfaitaires'!C105="","",'Frais Forfaitaires'!C105)</f>
        <v/>
      </c>
      <c r="D106" s="200" t="str">
        <f>IF('Frais Forfaitaires'!D105="","",'Frais Forfaitaires'!D105)</f>
        <v/>
      </c>
      <c r="E106" s="200" t="str">
        <f>IF('Frais Forfaitaires'!E105="","",'Frais Forfaitaires'!E105)</f>
        <v/>
      </c>
      <c r="F106" s="200" t="str">
        <f>IF('Frais Forfaitaires'!F105="","",'Frais Forfaitaires'!F105)</f>
        <v/>
      </c>
      <c r="G106" s="200" t="str">
        <f>IF('Frais Forfaitaires'!G105="","",'Frais Forfaitaires'!G105)</f>
        <v/>
      </c>
      <c r="H106" s="200" t="str">
        <f>IF('Frais Forfaitaires'!H105="","",'Frais Forfaitaires'!H105)</f>
        <v/>
      </c>
      <c r="I106" s="200" t="str">
        <f>IF('Frais Forfaitaires'!I105="","",'Frais Forfaitaires'!I105)</f>
        <v/>
      </c>
      <c r="J106" s="189" t="str">
        <f>IF($G106="","",IF($C106=Listes!$B$38,IF('Instruction Frais Forfaitaires'!$E106&lt;=Listes!$B$59,('Instruction Frais Forfaitaires'!$E106*(VLOOKUP('Instruction Frais Forfaitaires'!$D106,Listes!$A$60:$E$66,2,FALSE))),IF('Instruction Frais Forfaitaires'!$E106&gt;Listes!$E$59,('Instruction Frais Forfaitaires'!$E106*(VLOOKUP('Instruction Frais Forfaitaires'!$D106,Listes!$A$60:$E$66,5,FALSE))),('Instruction Frais Forfaitaires'!$E106*(VLOOKUP('Instruction Frais Forfaitaires'!$D106,Listes!$A$60:$E$66,3,FALSE))+(VLOOKUP('Instruction Frais Forfaitaires'!$D106,Listes!$A$60:$E$66,4,FALSE)))))))</f>
        <v/>
      </c>
      <c r="K106" s="189" t="str">
        <f>IF($G106="","",IF($C106=Listes!$B$37,IF('Instruction Frais Forfaitaires'!$E106&lt;=Listes!$B$48,('Instruction Frais Forfaitaires'!$E106*(VLOOKUP('Instruction Frais Forfaitaires'!$D106,Listes!$A$49:$E$55,2,FALSE))),IF('Instruction Frais Forfaitaires'!$E106&gt;Listes!$D$48,('Instruction Frais Forfaitaires'!$E106*(VLOOKUP('Instruction Frais Forfaitaires'!$D106,Listes!$A$49:$E$55,5,FALSE))),('Instruction Frais Forfaitaires'!$E106*(VLOOKUP('Instruction Frais Forfaitaires'!$D106,Listes!$A$49:$E$55,3,FALSE))+(VLOOKUP('Instruction Frais Forfaitaires'!$D106,Listes!$A$49:$E$55,4,FALSE)))))))</f>
        <v/>
      </c>
      <c r="L106" s="190" t="str">
        <f>IF($G106="","",IF($C106=Listes!$B$40,Listes!$I$37,IF($C106=Listes!$B$41,(VLOOKUP('Instruction Frais Forfaitaires'!$F106,Listes!$E$37:$F$42,2,FALSE)),IF($C106=Listes!$B$39,IF('Instruction Frais Forfaitaires'!$E106&lt;=Listes!$A$70,'Instruction Frais Forfaitaires'!$E106*Listes!$A$71,IF('Instruction Frais Forfaitaires'!$E106&gt;Listes!$D$70,'Instruction Frais Forfaitaires'!$E106*Listes!$D$71,(('Instruction Frais Forfaitaires'!$E106*Listes!$B$71)+Listes!$C$71)))))))</f>
        <v/>
      </c>
      <c r="M106" s="202" t="str">
        <f>IF('Frais Forfaitaires'!M105="","",'Frais Forfaitaires'!M105)</f>
        <v/>
      </c>
      <c r="N106" s="42" t="str">
        <f t="shared" si="5"/>
        <v/>
      </c>
      <c r="O106" s="203" t="str">
        <f t="shared" si="6"/>
        <v/>
      </c>
      <c r="P106" s="204" t="str">
        <f t="shared" si="7"/>
        <v/>
      </c>
      <c r="Q106" s="205" t="str">
        <f t="shared" si="8"/>
        <v/>
      </c>
      <c r="R106" s="206"/>
      <c r="S106" s="66"/>
    </row>
    <row r="107" spans="1:19" ht="20.100000000000001" customHeight="1" x14ac:dyDescent="0.25">
      <c r="A107" s="191">
        <v>101</v>
      </c>
      <c r="B107" s="200" t="str">
        <f>IF('Frais Forfaitaires'!B106="","",'Frais Forfaitaires'!B106)</f>
        <v/>
      </c>
      <c r="C107" s="200" t="str">
        <f>IF('Frais Forfaitaires'!C106="","",'Frais Forfaitaires'!C106)</f>
        <v/>
      </c>
      <c r="D107" s="200" t="str">
        <f>IF('Frais Forfaitaires'!D106="","",'Frais Forfaitaires'!D106)</f>
        <v/>
      </c>
      <c r="E107" s="200" t="str">
        <f>IF('Frais Forfaitaires'!E106="","",'Frais Forfaitaires'!E106)</f>
        <v/>
      </c>
      <c r="F107" s="200" t="str">
        <f>IF('Frais Forfaitaires'!F106="","",'Frais Forfaitaires'!F106)</f>
        <v/>
      </c>
      <c r="G107" s="200" t="str">
        <f>IF('Frais Forfaitaires'!G106="","",'Frais Forfaitaires'!G106)</f>
        <v/>
      </c>
      <c r="H107" s="200" t="str">
        <f>IF('Frais Forfaitaires'!H106="","",'Frais Forfaitaires'!H106)</f>
        <v/>
      </c>
      <c r="I107" s="200" t="str">
        <f>IF('Frais Forfaitaires'!I106="","",'Frais Forfaitaires'!I106)</f>
        <v/>
      </c>
      <c r="J107" s="189" t="str">
        <f>IF($G107="","",IF($C107=Listes!$B$38,IF('Instruction Frais Forfaitaires'!$E107&lt;=Listes!$B$59,('Instruction Frais Forfaitaires'!$E107*(VLOOKUP('Instruction Frais Forfaitaires'!$D107,Listes!$A$60:$E$66,2,FALSE))),IF('Instruction Frais Forfaitaires'!$E107&gt;Listes!$E$59,('Instruction Frais Forfaitaires'!$E107*(VLOOKUP('Instruction Frais Forfaitaires'!$D107,Listes!$A$60:$E$66,5,FALSE))),('Instruction Frais Forfaitaires'!$E107*(VLOOKUP('Instruction Frais Forfaitaires'!$D107,Listes!$A$60:$E$66,3,FALSE))+(VLOOKUP('Instruction Frais Forfaitaires'!$D107,Listes!$A$60:$E$66,4,FALSE)))))))</f>
        <v/>
      </c>
      <c r="K107" s="189" t="str">
        <f>IF($G107="","",IF($C107=Listes!$B$37,IF('Instruction Frais Forfaitaires'!$E107&lt;=Listes!$B$48,('Instruction Frais Forfaitaires'!$E107*(VLOOKUP('Instruction Frais Forfaitaires'!$D107,Listes!$A$49:$E$55,2,FALSE))),IF('Instruction Frais Forfaitaires'!$E107&gt;Listes!$D$48,('Instruction Frais Forfaitaires'!$E107*(VLOOKUP('Instruction Frais Forfaitaires'!$D107,Listes!$A$49:$E$55,5,FALSE))),('Instruction Frais Forfaitaires'!$E107*(VLOOKUP('Instruction Frais Forfaitaires'!$D107,Listes!$A$49:$E$55,3,FALSE))+(VLOOKUP('Instruction Frais Forfaitaires'!$D107,Listes!$A$49:$E$55,4,FALSE)))))))</f>
        <v/>
      </c>
      <c r="L107" s="190" t="str">
        <f>IF($G107="","",IF($C107=Listes!$B$40,Listes!$I$37,IF($C107=Listes!$B$41,(VLOOKUP('Instruction Frais Forfaitaires'!$F107,Listes!$E$37:$F$42,2,FALSE)),IF($C107=Listes!$B$39,IF('Instruction Frais Forfaitaires'!$E107&lt;=Listes!$A$70,'Instruction Frais Forfaitaires'!$E107*Listes!$A$71,IF('Instruction Frais Forfaitaires'!$E107&gt;Listes!$D$70,'Instruction Frais Forfaitaires'!$E107*Listes!$D$71,(('Instruction Frais Forfaitaires'!$E107*Listes!$B$71)+Listes!$C$71)))))))</f>
        <v/>
      </c>
      <c r="M107" s="202" t="str">
        <f>IF('Frais Forfaitaires'!M106="","",'Frais Forfaitaires'!M106)</f>
        <v/>
      </c>
      <c r="N107" s="42" t="str">
        <f t="shared" si="5"/>
        <v/>
      </c>
      <c r="O107" s="203" t="str">
        <f t="shared" si="6"/>
        <v/>
      </c>
      <c r="P107" s="204" t="str">
        <f t="shared" si="7"/>
        <v/>
      </c>
      <c r="Q107" s="205" t="str">
        <f t="shared" si="8"/>
        <v/>
      </c>
      <c r="R107" s="206"/>
      <c r="S107" s="66"/>
    </row>
    <row r="108" spans="1:19" ht="20.100000000000001" customHeight="1" x14ac:dyDescent="0.25">
      <c r="A108" s="191">
        <v>102</v>
      </c>
      <c r="B108" s="200" t="str">
        <f>IF('Frais Forfaitaires'!B107="","",'Frais Forfaitaires'!B107)</f>
        <v/>
      </c>
      <c r="C108" s="200" t="str">
        <f>IF('Frais Forfaitaires'!C107="","",'Frais Forfaitaires'!C107)</f>
        <v/>
      </c>
      <c r="D108" s="200" t="str">
        <f>IF('Frais Forfaitaires'!D107="","",'Frais Forfaitaires'!D107)</f>
        <v/>
      </c>
      <c r="E108" s="200" t="str">
        <f>IF('Frais Forfaitaires'!E107="","",'Frais Forfaitaires'!E107)</f>
        <v/>
      </c>
      <c r="F108" s="200" t="str">
        <f>IF('Frais Forfaitaires'!F107="","",'Frais Forfaitaires'!F107)</f>
        <v/>
      </c>
      <c r="G108" s="200" t="str">
        <f>IF('Frais Forfaitaires'!G107="","",'Frais Forfaitaires'!G107)</f>
        <v/>
      </c>
      <c r="H108" s="200" t="str">
        <f>IF('Frais Forfaitaires'!H107="","",'Frais Forfaitaires'!H107)</f>
        <v/>
      </c>
      <c r="I108" s="200" t="str">
        <f>IF('Frais Forfaitaires'!I107="","",'Frais Forfaitaires'!I107)</f>
        <v/>
      </c>
      <c r="J108" s="189" t="str">
        <f>IF($G108="","",IF($C108=Listes!$B$38,IF('Instruction Frais Forfaitaires'!$E108&lt;=Listes!$B$59,('Instruction Frais Forfaitaires'!$E108*(VLOOKUP('Instruction Frais Forfaitaires'!$D108,Listes!$A$60:$E$66,2,FALSE))),IF('Instruction Frais Forfaitaires'!$E108&gt;Listes!$E$59,('Instruction Frais Forfaitaires'!$E108*(VLOOKUP('Instruction Frais Forfaitaires'!$D108,Listes!$A$60:$E$66,5,FALSE))),('Instruction Frais Forfaitaires'!$E108*(VLOOKUP('Instruction Frais Forfaitaires'!$D108,Listes!$A$60:$E$66,3,FALSE))+(VLOOKUP('Instruction Frais Forfaitaires'!$D108,Listes!$A$60:$E$66,4,FALSE)))))))</f>
        <v/>
      </c>
      <c r="K108" s="189" t="str">
        <f>IF($G108="","",IF($C108=Listes!$B$37,IF('Instruction Frais Forfaitaires'!$E108&lt;=Listes!$B$48,('Instruction Frais Forfaitaires'!$E108*(VLOOKUP('Instruction Frais Forfaitaires'!$D108,Listes!$A$49:$E$55,2,FALSE))),IF('Instruction Frais Forfaitaires'!$E108&gt;Listes!$D$48,('Instruction Frais Forfaitaires'!$E108*(VLOOKUP('Instruction Frais Forfaitaires'!$D108,Listes!$A$49:$E$55,5,FALSE))),('Instruction Frais Forfaitaires'!$E108*(VLOOKUP('Instruction Frais Forfaitaires'!$D108,Listes!$A$49:$E$55,3,FALSE))+(VLOOKUP('Instruction Frais Forfaitaires'!$D108,Listes!$A$49:$E$55,4,FALSE)))))))</f>
        <v/>
      </c>
      <c r="L108" s="190" t="str">
        <f>IF($G108="","",IF($C108=Listes!$B$40,Listes!$I$37,IF($C108=Listes!$B$41,(VLOOKUP('Instruction Frais Forfaitaires'!$F108,Listes!$E$37:$F$42,2,FALSE)),IF($C108=Listes!$B$39,IF('Instruction Frais Forfaitaires'!$E108&lt;=Listes!$A$70,'Instruction Frais Forfaitaires'!$E108*Listes!$A$71,IF('Instruction Frais Forfaitaires'!$E108&gt;Listes!$D$70,'Instruction Frais Forfaitaires'!$E108*Listes!$D$71,(('Instruction Frais Forfaitaires'!$E108*Listes!$B$71)+Listes!$C$71)))))))</f>
        <v/>
      </c>
      <c r="M108" s="202" t="str">
        <f>IF('Frais Forfaitaires'!M107="","",'Frais Forfaitaires'!M107)</f>
        <v/>
      </c>
      <c r="N108" s="42" t="str">
        <f t="shared" si="5"/>
        <v/>
      </c>
      <c r="O108" s="203" t="str">
        <f t="shared" si="6"/>
        <v/>
      </c>
      <c r="P108" s="204" t="str">
        <f t="shared" si="7"/>
        <v/>
      </c>
      <c r="Q108" s="205" t="str">
        <f t="shared" si="8"/>
        <v/>
      </c>
      <c r="R108" s="206"/>
      <c r="S108" s="66"/>
    </row>
    <row r="109" spans="1:19" ht="20.100000000000001" customHeight="1" x14ac:dyDescent="0.25">
      <c r="A109" s="191">
        <v>103</v>
      </c>
      <c r="B109" s="200" t="str">
        <f>IF('Frais Forfaitaires'!B108="","",'Frais Forfaitaires'!B108)</f>
        <v/>
      </c>
      <c r="C109" s="200" t="str">
        <f>IF('Frais Forfaitaires'!C108="","",'Frais Forfaitaires'!C108)</f>
        <v/>
      </c>
      <c r="D109" s="200" t="str">
        <f>IF('Frais Forfaitaires'!D108="","",'Frais Forfaitaires'!D108)</f>
        <v/>
      </c>
      <c r="E109" s="200" t="str">
        <f>IF('Frais Forfaitaires'!E108="","",'Frais Forfaitaires'!E108)</f>
        <v/>
      </c>
      <c r="F109" s="200" t="str">
        <f>IF('Frais Forfaitaires'!F108="","",'Frais Forfaitaires'!F108)</f>
        <v/>
      </c>
      <c r="G109" s="200" t="str">
        <f>IF('Frais Forfaitaires'!G108="","",'Frais Forfaitaires'!G108)</f>
        <v/>
      </c>
      <c r="H109" s="200" t="str">
        <f>IF('Frais Forfaitaires'!H108="","",'Frais Forfaitaires'!H108)</f>
        <v/>
      </c>
      <c r="I109" s="200" t="str">
        <f>IF('Frais Forfaitaires'!I108="","",'Frais Forfaitaires'!I108)</f>
        <v/>
      </c>
      <c r="J109" s="189" t="str">
        <f>IF($G109="","",IF($C109=Listes!$B$38,IF('Instruction Frais Forfaitaires'!$E109&lt;=Listes!$B$59,('Instruction Frais Forfaitaires'!$E109*(VLOOKUP('Instruction Frais Forfaitaires'!$D109,Listes!$A$60:$E$66,2,FALSE))),IF('Instruction Frais Forfaitaires'!$E109&gt;Listes!$E$59,('Instruction Frais Forfaitaires'!$E109*(VLOOKUP('Instruction Frais Forfaitaires'!$D109,Listes!$A$60:$E$66,5,FALSE))),('Instruction Frais Forfaitaires'!$E109*(VLOOKUP('Instruction Frais Forfaitaires'!$D109,Listes!$A$60:$E$66,3,FALSE))+(VLOOKUP('Instruction Frais Forfaitaires'!$D109,Listes!$A$60:$E$66,4,FALSE)))))))</f>
        <v/>
      </c>
      <c r="K109" s="189" t="str">
        <f>IF($G109="","",IF($C109=Listes!$B$37,IF('Instruction Frais Forfaitaires'!$E109&lt;=Listes!$B$48,('Instruction Frais Forfaitaires'!$E109*(VLOOKUP('Instruction Frais Forfaitaires'!$D109,Listes!$A$49:$E$55,2,FALSE))),IF('Instruction Frais Forfaitaires'!$E109&gt;Listes!$D$48,('Instruction Frais Forfaitaires'!$E109*(VLOOKUP('Instruction Frais Forfaitaires'!$D109,Listes!$A$49:$E$55,5,FALSE))),('Instruction Frais Forfaitaires'!$E109*(VLOOKUP('Instruction Frais Forfaitaires'!$D109,Listes!$A$49:$E$55,3,FALSE))+(VLOOKUP('Instruction Frais Forfaitaires'!$D109,Listes!$A$49:$E$55,4,FALSE)))))))</f>
        <v/>
      </c>
      <c r="L109" s="190" t="str">
        <f>IF($G109="","",IF($C109=Listes!$B$40,Listes!$I$37,IF($C109=Listes!$B$41,(VLOOKUP('Instruction Frais Forfaitaires'!$F109,Listes!$E$37:$F$42,2,FALSE)),IF($C109=Listes!$B$39,IF('Instruction Frais Forfaitaires'!$E109&lt;=Listes!$A$70,'Instruction Frais Forfaitaires'!$E109*Listes!$A$71,IF('Instruction Frais Forfaitaires'!$E109&gt;Listes!$D$70,'Instruction Frais Forfaitaires'!$E109*Listes!$D$71,(('Instruction Frais Forfaitaires'!$E109*Listes!$B$71)+Listes!$C$71)))))))</f>
        <v/>
      </c>
      <c r="M109" s="202" t="str">
        <f>IF('Frais Forfaitaires'!M108="","",'Frais Forfaitaires'!M108)</f>
        <v/>
      </c>
      <c r="N109" s="42" t="str">
        <f t="shared" si="5"/>
        <v/>
      </c>
      <c r="O109" s="203" t="str">
        <f t="shared" si="6"/>
        <v/>
      </c>
      <c r="P109" s="204" t="str">
        <f t="shared" si="7"/>
        <v/>
      </c>
      <c r="Q109" s="205" t="str">
        <f t="shared" si="8"/>
        <v/>
      </c>
      <c r="R109" s="206"/>
      <c r="S109" s="66"/>
    </row>
    <row r="110" spans="1:19" ht="20.100000000000001" customHeight="1" x14ac:dyDescent="0.25">
      <c r="A110" s="191">
        <v>104</v>
      </c>
      <c r="B110" s="200" t="str">
        <f>IF('Frais Forfaitaires'!B109="","",'Frais Forfaitaires'!B109)</f>
        <v/>
      </c>
      <c r="C110" s="200" t="str">
        <f>IF('Frais Forfaitaires'!C109="","",'Frais Forfaitaires'!C109)</f>
        <v/>
      </c>
      <c r="D110" s="200" t="str">
        <f>IF('Frais Forfaitaires'!D109="","",'Frais Forfaitaires'!D109)</f>
        <v/>
      </c>
      <c r="E110" s="200" t="str">
        <f>IF('Frais Forfaitaires'!E109="","",'Frais Forfaitaires'!E109)</f>
        <v/>
      </c>
      <c r="F110" s="200" t="str">
        <f>IF('Frais Forfaitaires'!F109="","",'Frais Forfaitaires'!F109)</f>
        <v/>
      </c>
      <c r="G110" s="200" t="str">
        <f>IF('Frais Forfaitaires'!G109="","",'Frais Forfaitaires'!G109)</f>
        <v/>
      </c>
      <c r="H110" s="200" t="str">
        <f>IF('Frais Forfaitaires'!H109="","",'Frais Forfaitaires'!H109)</f>
        <v/>
      </c>
      <c r="I110" s="200" t="str">
        <f>IF('Frais Forfaitaires'!I109="","",'Frais Forfaitaires'!I109)</f>
        <v/>
      </c>
      <c r="J110" s="189" t="str">
        <f>IF($G110="","",IF($C110=Listes!$B$38,IF('Instruction Frais Forfaitaires'!$E110&lt;=Listes!$B$59,('Instruction Frais Forfaitaires'!$E110*(VLOOKUP('Instruction Frais Forfaitaires'!$D110,Listes!$A$60:$E$66,2,FALSE))),IF('Instruction Frais Forfaitaires'!$E110&gt;Listes!$E$59,('Instruction Frais Forfaitaires'!$E110*(VLOOKUP('Instruction Frais Forfaitaires'!$D110,Listes!$A$60:$E$66,5,FALSE))),('Instruction Frais Forfaitaires'!$E110*(VLOOKUP('Instruction Frais Forfaitaires'!$D110,Listes!$A$60:$E$66,3,FALSE))+(VLOOKUP('Instruction Frais Forfaitaires'!$D110,Listes!$A$60:$E$66,4,FALSE)))))))</f>
        <v/>
      </c>
      <c r="K110" s="189" t="str">
        <f>IF($G110="","",IF($C110=Listes!$B$37,IF('Instruction Frais Forfaitaires'!$E110&lt;=Listes!$B$48,('Instruction Frais Forfaitaires'!$E110*(VLOOKUP('Instruction Frais Forfaitaires'!$D110,Listes!$A$49:$E$55,2,FALSE))),IF('Instruction Frais Forfaitaires'!$E110&gt;Listes!$D$48,('Instruction Frais Forfaitaires'!$E110*(VLOOKUP('Instruction Frais Forfaitaires'!$D110,Listes!$A$49:$E$55,5,FALSE))),('Instruction Frais Forfaitaires'!$E110*(VLOOKUP('Instruction Frais Forfaitaires'!$D110,Listes!$A$49:$E$55,3,FALSE))+(VLOOKUP('Instruction Frais Forfaitaires'!$D110,Listes!$A$49:$E$55,4,FALSE)))))))</f>
        <v/>
      </c>
      <c r="L110" s="190" t="str">
        <f>IF($G110="","",IF($C110=Listes!$B$40,Listes!$I$37,IF($C110=Listes!$B$41,(VLOOKUP('Instruction Frais Forfaitaires'!$F110,Listes!$E$37:$F$42,2,FALSE)),IF($C110=Listes!$B$39,IF('Instruction Frais Forfaitaires'!$E110&lt;=Listes!$A$70,'Instruction Frais Forfaitaires'!$E110*Listes!$A$71,IF('Instruction Frais Forfaitaires'!$E110&gt;Listes!$D$70,'Instruction Frais Forfaitaires'!$E110*Listes!$D$71,(('Instruction Frais Forfaitaires'!$E110*Listes!$B$71)+Listes!$C$71)))))))</f>
        <v/>
      </c>
      <c r="M110" s="202" t="str">
        <f>IF('Frais Forfaitaires'!M109="","",'Frais Forfaitaires'!M109)</f>
        <v/>
      </c>
      <c r="N110" s="42" t="str">
        <f t="shared" si="5"/>
        <v/>
      </c>
      <c r="O110" s="203" t="str">
        <f t="shared" si="6"/>
        <v/>
      </c>
      <c r="P110" s="204" t="str">
        <f t="shared" si="7"/>
        <v/>
      </c>
      <c r="Q110" s="205" t="str">
        <f t="shared" si="8"/>
        <v/>
      </c>
      <c r="R110" s="206"/>
      <c r="S110" s="66"/>
    </row>
    <row r="111" spans="1:19" ht="20.100000000000001" customHeight="1" x14ac:dyDescent="0.25">
      <c r="A111" s="191">
        <v>105</v>
      </c>
      <c r="B111" s="200" t="str">
        <f>IF('Frais Forfaitaires'!B110="","",'Frais Forfaitaires'!B110)</f>
        <v/>
      </c>
      <c r="C111" s="200" t="str">
        <f>IF('Frais Forfaitaires'!C110="","",'Frais Forfaitaires'!C110)</f>
        <v/>
      </c>
      <c r="D111" s="200" t="str">
        <f>IF('Frais Forfaitaires'!D110="","",'Frais Forfaitaires'!D110)</f>
        <v/>
      </c>
      <c r="E111" s="200" t="str">
        <f>IF('Frais Forfaitaires'!E110="","",'Frais Forfaitaires'!E110)</f>
        <v/>
      </c>
      <c r="F111" s="200" t="str">
        <f>IF('Frais Forfaitaires'!F110="","",'Frais Forfaitaires'!F110)</f>
        <v/>
      </c>
      <c r="G111" s="200" t="str">
        <f>IF('Frais Forfaitaires'!G110="","",'Frais Forfaitaires'!G110)</f>
        <v/>
      </c>
      <c r="H111" s="200" t="str">
        <f>IF('Frais Forfaitaires'!H110="","",'Frais Forfaitaires'!H110)</f>
        <v/>
      </c>
      <c r="I111" s="200" t="str">
        <f>IF('Frais Forfaitaires'!I110="","",'Frais Forfaitaires'!I110)</f>
        <v/>
      </c>
      <c r="J111" s="189" t="str">
        <f>IF($G111="","",IF($C111=Listes!$B$38,IF('Instruction Frais Forfaitaires'!$E111&lt;=Listes!$B$59,('Instruction Frais Forfaitaires'!$E111*(VLOOKUP('Instruction Frais Forfaitaires'!$D111,Listes!$A$60:$E$66,2,FALSE))),IF('Instruction Frais Forfaitaires'!$E111&gt;Listes!$E$59,('Instruction Frais Forfaitaires'!$E111*(VLOOKUP('Instruction Frais Forfaitaires'!$D111,Listes!$A$60:$E$66,5,FALSE))),('Instruction Frais Forfaitaires'!$E111*(VLOOKUP('Instruction Frais Forfaitaires'!$D111,Listes!$A$60:$E$66,3,FALSE))+(VLOOKUP('Instruction Frais Forfaitaires'!$D111,Listes!$A$60:$E$66,4,FALSE)))))))</f>
        <v/>
      </c>
      <c r="K111" s="189" t="str">
        <f>IF($G111="","",IF($C111=Listes!$B$37,IF('Instruction Frais Forfaitaires'!$E111&lt;=Listes!$B$48,('Instruction Frais Forfaitaires'!$E111*(VLOOKUP('Instruction Frais Forfaitaires'!$D111,Listes!$A$49:$E$55,2,FALSE))),IF('Instruction Frais Forfaitaires'!$E111&gt;Listes!$D$48,('Instruction Frais Forfaitaires'!$E111*(VLOOKUP('Instruction Frais Forfaitaires'!$D111,Listes!$A$49:$E$55,5,FALSE))),('Instruction Frais Forfaitaires'!$E111*(VLOOKUP('Instruction Frais Forfaitaires'!$D111,Listes!$A$49:$E$55,3,FALSE))+(VLOOKUP('Instruction Frais Forfaitaires'!$D111,Listes!$A$49:$E$55,4,FALSE)))))))</f>
        <v/>
      </c>
      <c r="L111" s="190" t="str">
        <f>IF($G111="","",IF($C111=Listes!$B$40,Listes!$I$37,IF($C111=Listes!$B$41,(VLOOKUP('Instruction Frais Forfaitaires'!$F111,Listes!$E$37:$F$42,2,FALSE)),IF($C111=Listes!$B$39,IF('Instruction Frais Forfaitaires'!$E111&lt;=Listes!$A$70,'Instruction Frais Forfaitaires'!$E111*Listes!$A$71,IF('Instruction Frais Forfaitaires'!$E111&gt;Listes!$D$70,'Instruction Frais Forfaitaires'!$E111*Listes!$D$71,(('Instruction Frais Forfaitaires'!$E111*Listes!$B$71)+Listes!$C$71)))))))</f>
        <v/>
      </c>
      <c r="M111" s="202" t="str">
        <f>IF('Frais Forfaitaires'!M110="","",'Frais Forfaitaires'!M110)</f>
        <v/>
      </c>
      <c r="N111" s="42" t="str">
        <f t="shared" si="5"/>
        <v/>
      </c>
      <c r="O111" s="203" t="str">
        <f t="shared" si="6"/>
        <v/>
      </c>
      <c r="P111" s="204" t="str">
        <f t="shared" si="7"/>
        <v/>
      </c>
      <c r="Q111" s="205" t="str">
        <f t="shared" si="8"/>
        <v/>
      </c>
      <c r="R111" s="206"/>
      <c r="S111" s="66"/>
    </row>
    <row r="112" spans="1:19" ht="20.100000000000001" customHeight="1" x14ac:dyDescent="0.25">
      <c r="A112" s="191">
        <v>106</v>
      </c>
      <c r="B112" s="200" t="str">
        <f>IF('Frais Forfaitaires'!B111="","",'Frais Forfaitaires'!B111)</f>
        <v/>
      </c>
      <c r="C112" s="200" t="str">
        <f>IF('Frais Forfaitaires'!C111="","",'Frais Forfaitaires'!C111)</f>
        <v/>
      </c>
      <c r="D112" s="200" t="str">
        <f>IF('Frais Forfaitaires'!D111="","",'Frais Forfaitaires'!D111)</f>
        <v/>
      </c>
      <c r="E112" s="200" t="str">
        <f>IF('Frais Forfaitaires'!E111="","",'Frais Forfaitaires'!E111)</f>
        <v/>
      </c>
      <c r="F112" s="200" t="str">
        <f>IF('Frais Forfaitaires'!F111="","",'Frais Forfaitaires'!F111)</f>
        <v/>
      </c>
      <c r="G112" s="200" t="str">
        <f>IF('Frais Forfaitaires'!G111="","",'Frais Forfaitaires'!G111)</f>
        <v/>
      </c>
      <c r="H112" s="200" t="str">
        <f>IF('Frais Forfaitaires'!H111="","",'Frais Forfaitaires'!H111)</f>
        <v/>
      </c>
      <c r="I112" s="200" t="str">
        <f>IF('Frais Forfaitaires'!I111="","",'Frais Forfaitaires'!I111)</f>
        <v/>
      </c>
      <c r="J112" s="189" t="str">
        <f>IF($G112="","",IF($C112=Listes!$B$38,IF('Instruction Frais Forfaitaires'!$E112&lt;=Listes!$B$59,('Instruction Frais Forfaitaires'!$E112*(VLOOKUP('Instruction Frais Forfaitaires'!$D112,Listes!$A$60:$E$66,2,FALSE))),IF('Instruction Frais Forfaitaires'!$E112&gt;Listes!$E$59,('Instruction Frais Forfaitaires'!$E112*(VLOOKUP('Instruction Frais Forfaitaires'!$D112,Listes!$A$60:$E$66,5,FALSE))),('Instruction Frais Forfaitaires'!$E112*(VLOOKUP('Instruction Frais Forfaitaires'!$D112,Listes!$A$60:$E$66,3,FALSE))+(VLOOKUP('Instruction Frais Forfaitaires'!$D112,Listes!$A$60:$E$66,4,FALSE)))))))</f>
        <v/>
      </c>
      <c r="K112" s="189" t="str">
        <f>IF($G112="","",IF($C112=Listes!$B$37,IF('Instruction Frais Forfaitaires'!$E112&lt;=Listes!$B$48,('Instruction Frais Forfaitaires'!$E112*(VLOOKUP('Instruction Frais Forfaitaires'!$D112,Listes!$A$49:$E$55,2,FALSE))),IF('Instruction Frais Forfaitaires'!$E112&gt;Listes!$D$48,('Instruction Frais Forfaitaires'!$E112*(VLOOKUP('Instruction Frais Forfaitaires'!$D112,Listes!$A$49:$E$55,5,FALSE))),('Instruction Frais Forfaitaires'!$E112*(VLOOKUP('Instruction Frais Forfaitaires'!$D112,Listes!$A$49:$E$55,3,FALSE))+(VLOOKUP('Instruction Frais Forfaitaires'!$D112,Listes!$A$49:$E$55,4,FALSE)))))))</f>
        <v/>
      </c>
      <c r="L112" s="190" t="str">
        <f>IF($G112="","",IF($C112=Listes!$B$40,Listes!$I$37,IF($C112=Listes!$B$41,(VLOOKUP('Instruction Frais Forfaitaires'!$F112,Listes!$E$37:$F$42,2,FALSE)),IF($C112=Listes!$B$39,IF('Instruction Frais Forfaitaires'!$E112&lt;=Listes!$A$70,'Instruction Frais Forfaitaires'!$E112*Listes!$A$71,IF('Instruction Frais Forfaitaires'!$E112&gt;Listes!$D$70,'Instruction Frais Forfaitaires'!$E112*Listes!$D$71,(('Instruction Frais Forfaitaires'!$E112*Listes!$B$71)+Listes!$C$71)))))))</f>
        <v/>
      </c>
      <c r="M112" s="202" t="str">
        <f>IF('Frais Forfaitaires'!M111="","",'Frais Forfaitaires'!M111)</f>
        <v/>
      </c>
      <c r="N112" s="42" t="str">
        <f t="shared" si="5"/>
        <v/>
      </c>
      <c r="O112" s="203" t="str">
        <f t="shared" si="6"/>
        <v/>
      </c>
      <c r="P112" s="204" t="str">
        <f t="shared" si="7"/>
        <v/>
      </c>
      <c r="Q112" s="205" t="str">
        <f t="shared" si="8"/>
        <v/>
      </c>
      <c r="R112" s="206"/>
      <c r="S112" s="66"/>
    </row>
    <row r="113" spans="1:19" ht="20.100000000000001" customHeight="1" x14ac:dyDescent="0.25">
      <c r="A113" s="191">
        <v>107</v>
      </c>
      <c r="B113" s="200" t="str">
        <f>IF('Frais Forfaitaires'!B112="","",'Frais Forfaitaires'!B112)</f>
        <v/>
      </c>
      <c r="C113" s="200" t="str">
        <f>IF('Frais Forfaitaires'!C112="","",'Frais Forfaitaires'!C112)</f>
        <v/>
      </c>
      <c r="D113" s="200" t="str">
        <f>IF('Frais Forfaitaires'!D112="","",'Frais Forfaitaires'!D112)</f>
        <v/>
      </c>
      <c r="E113" s="200" t="str">
        <f>IF('Frais Forfaitaires'!E112="","",'Frais Forfaitaires'!E112)</f>
        <v/>
      </c>
      <c r="F113" s="200" t="str">
        <f>IF('Frais Forfaitaires'!F112="","",'Frais Forfaitaires'!F112)</f>
        <v/>
      </c>
      <c r="G113" s="200" t="str">
        <f>IF('Frais Forfaitaires'!G112="","",'Frais Forfaitaires'!G112)</f>
        <v/>
      </c>
      <c r="H113" s="200" t="str">
        <f>IF('Frais Forfaitaires'!H112="","",'Frais Forfaitaires'!H112)</f>
        <v/>
      </c>
      <c r="I113" s="200" t="str">
        <f>IF('Frais Forfaitaires'!I112="","",'Frais Forfaitaires'!I112)</f>
        <v/>
      </c>
      <c r="J113" s="189" t="str">
        <f>IF($G113="","",IF($C113=Listes!$B$38,IF('Instruction Frais Forfaitaires'!$E113&lt;=Listes!$B$59,('Instruction Frais Forfaitaires'!$E113*(VLOOKUP('Instruction Frais Forfaitaires'!$D113,Listes!$A$60:$E$66,2,FALSE))),IF('Instruction Frais Forfaitaires'!$E113&gt;Listes!$E$59,('Instruction Frais Forfaitaires'!$E113*(VLOOKUP('Instruction Frais Forfaitaires'!$D113,Listes!$A$60:$E$66,5,FALSE))),('Instruction Frais Forfaitaires'!$E113*(VLOOKUP('Instruction Frais Forfaitaires'!$D113,Listes!$A$60:$E$66,3,FALSE))+(VLOOKUP('Instruction Frais Forfaitaires'!$D113,Listes!$A$60:$E$66,4,FALSE)))))))</f>
        <v/>
      </c>
      <c r="K113" s="189" t="str">
        <f>IF($G113="","",IF($C113=Listes!$B$37,IF('Instruction Frais Forfaitaires'!$E113&lt;=Listes!$B$48,('Instruction Frais Forfaitaires'!$E113*(VLOOKUP('Instruction Frais Forfaitaires'!$D113,Listes!$A$49:$E$55,2,FALSE))),IF('Instruction Frais Forfaitaires'!$E113&gt;Listes!$D$48,('Instruction Frais Forfaitaires'!$E113*(VLOOKUP('Instruction Frais Forfaitaires'!$D113,Listes!$A$49:$E$55,5,FALSE))),('Instruction Frais Forfaitaires'!$E113*(VLOOKUP('Instruction Frais Forfaitaires'!$D113,Listes!$A$49:$E$55,3,FALSE))+(VLOOKUP('Instruction Frais Forfaitaires'!$D113,Listes!$A$49:$E$55,4,FALSE)))))))</f>
        <v/>
      </c>
      <c r="L113" s="190" t="str">
        <f>IF($G113="","",IF($C113=Listes!$B$40,Listes!$I$37,IF($C113=Listes!$B$41,(VLOOKUP('Instruction Frais Forfaitaires'!$F113,Listes!$E$37:$F$42,2,FALSE)),IF($C113=Listes!$B$39,IF('Instruction Frais Forfaitaires'!$E113&lt;=Listes!$A$70,'Instruction Frais Forfaitaires'!$E113*Listes!$A$71,IF('Instruction Frais Forfaitaires'!$E113&gt;Listes!$D$70,'Instruction Frais Forfaitaires'!$E113*Listes!$D$71,(('Instruction Frais Forfaitaires'!$E113*Listes!$B$71)+Listes!$C$71)))))))</f>
        <v/>
      </c>
      <c r="M113" s="202" t="str">
        <f>IF('Frais Forfaitaires'!M112="","",'Frais Forfaitaires'!M112)</f>
        <v/>
      </c>
      <c r="N113" s="42" t="str">
        <f t="shared" si="5"/>
        <v/>
      </c>
      <c r="O113" s="203" t="str">
        <f t="shared" si="6"/>
        <v/>
      </c>
      <c r="P113" s="204" t="str">
        <f t="shared" si="7"/>
        <v/>
      </c>
      <c r="Q113" s="205" t="str">
        <f t="shared" si="8"/>
        <v/>
      </c>
      <c r="R113" s="206"/>
      <c r="S113" s="66"/>
    </row>
    <row r="114" spans="1:19" ht="20.100000000000001" customHeight="1" x14ac:dyDescent="0.25">
      <c r="A114" s="191">
        <v>108</v>
      </c>
      <c r="B114" s="200" t="str">
        <f>IF('Frais Forfaitaires'!B113="","",'Frais Forfaitaires'!B113)</f>
        <v/>
      </c>
      <c r="C114" s="200" t="str">
        <f>IF('Frais Forfaitaires'!C113="","",'Frais Forfaitaires'!C113)</f>
        <v/>
      </c>
      <c r="D114" s="200" t="str">
        <f>IF('Frais Forfaitaires'!D113="","",'Frais Forfaitaires'!D113)</f>
        <v/>
      </c>
      <c r="E114" s="200" t="str">
        <f>IF('Frais Forfaitaires'!E113="","",'Frais Forfaitaires'!E113)</f>
        <v/>
      </c>
      <c r="F114" s="200" t="str">
        <f>IF('Frais Forfaitaires'!F113="","",'Frais Forfaitaires'!F113)</f>
        <v/>
      </c>
      <c r="G114" s="200" t="str">
        <f>IF('Frais Forfaitaires'!G113="","",'Frais Forfaitaires'!G113)</f>
        <v/>
      </c>
      <c r="H114" s="200" t="str">
        <f>IF('Frais Forfaitaires'!H113="","",'Frais Forfaitaires'!H113)</f>
        <v/>
      </c>
      <c r="I114" s="200" t="str">
        <f>IF('Frais Forfaitaires'!I113="","",'Frais Forfaitaires'!I113)</f>
        <v/>
      </c>
      <c r="J114" s="189" t="str">
        <f>IF($G114="","",IF($C114=Listes!$B$38,IF('Instruction Frais Forfaitaires'!$E114&lt;=Listes!$B$59,('Instruction Frais Forfaitaires'!$E114*(VLOOKUP('Instruction Frais Forfaitaires'!$D114,Listes!$A$60:$E$66,2,FALSE))),IF('Instruction Frais Forfaitaires'!$E114&gt;Listes!$E$59,('Instruction Frais Forfaitaires'!$E114*(VLOOKUP('Instruction Frais Forfaitaires'!$D114,Listes!$A$60:$E$66,5,FALSE))),('Instruction Frais Forfaitaires'!$E114*(VLOOKUP('Instruction Frais Forfaitaires'!$D114,Listes!$A$60:$E$66,3,FALSE))+(VLOOKUP('Instruction Frais Forfaitaires'!$D114,Listes!$A$60:$E$66,4,FALSE)))))))</f>
        <v/>
      </c>
      <c r="K114" s="189" t="str">
        <f>IF($G114="","",IF($C114=Listes!$B$37,IF('Instruction Frais Forfaitaires'!$E114&lt;=Listes!$B$48,('Instruction Frais Forfaitaires'!$E114*(VLOOKUP('Instruction Frais Forfaitaires'!$D114,Listes!$A$49:$E$55,2,FALSE))),IF('Instruction Frais Forfaitaires'!$E114&gt;Listes!$D$48,('Instruction Frais Forfaitaires'!$E114*(VLOOKUP('Instruction Frais Forfaitaires'!$D114,Listes!$A$49:$E$55,5,FALSE))),('Instruction Frais Forfaitaires'!$E114*(VLOOKUP('Instruction Frais Forfaitaires'!$D114,Listes!$A$49:$E$55,3,FALSE))+(VLOOKUP('Instruction Frais Forfaitaires'!$D114,Listes!$A$49:$E$55,4,FALSE)))))))</f>
        <v/>
      </c>
      <c r="L114" s="190" t="str">
        <f>IF($G114="","",IF($C114=Listes!$B$40,Listes!$I$37,IF($C114=Listes!$B$41,(VLOOKUP('Instruction Frais Forfaitaires'!$F114,Listes!$E$37:$F$42,2,FALSE)),IF($C114=Listes!$B$39,IF('Instruction Frais Forfaitaires'!$E114&lt;=Listes!$A$70,'Instruction Frais Forfaitaires'!$E114*Listes!$A$71,IF('Instruction Frais Forfaitaires'!$E114&gt;Listes!$D$70,'Instruction Frais Forfaitaires'!$E114*Listes!$D$71,(('Instruction Frais Forfaitaires'!$E114*Listes!$B$71)+Listes!$C$71)))))))</f>
        <v/>
      </c>
      <c r="M114" s="202" t="str">
        <f>IF('Frais Forfaitaires'!M113="","",'Frais Forfaitaires'!M113)</f>
        <v/>
      </c>
      <c r="N114" s="42" t="str">
        <f t="shared" si="5"/>
        <v/>
      </c>
      <c r="O114" s="203" t="str">
        <f t="shared" si="6"/>
        <v/>
      </c>
      <c r="P114" s="204" t="str">
        <f t="shared" si="7"/>
        <v/>
      </c>
      <c r="Q114" s="205" t="str">
        <f t="shared" si="8"/>
        <v/>
      </c>
      <c r="R114" s="206"/>
      <c r="S114" s="66"/>
    </row>
    <row r="115" spans="1:19" ht="20.100000000000001" customHeight="1" x14ac:dyDescent="0.25">
      <c r="A115" s="191">
        <v>109</v>
      </c>
      <c r="B115" s="200" t="str">
        <f>IF('Frais Forfaitaires'!B114="","",'Frais Forfaitaires'!B114)</f>
        <v/>
      </c>
      <c r="C115" s="200" t="str">
        <f>IF('Frais Forfaitaires'!C114="","",'Frais Forfaitaires'!C114)</f>
        <v/>
      </c>
      <c r="D115" s="200" t="str">
        <f>IF('Frais Forfaitaires'!D114="","",'Frais Forfaitaires'!D114)</f>
        <v/>
      </c>
      <c r="E115" s="200" t="str">
        <f>IF('Frais Forfaitaires'!E114="","",'Frais Forfaitaires'!E114)</f>
        <v/>
      </c>
      <c r="F115" s="200" t="str">
        <f>IF('Frais Forfaitaires'!F114="","",'Frais Forfaitaires'!F114)</f>
        <v/>
      </c>
      <c r="G115" s="200" t="str">
        <f>IF('Frais Forfaitaires'!G114="","",'Frais Forfaitaires'!G114)</f>
        <v/>
      </c>
      <c r="H115" s="200" t="str">
        <f>IF('Frais Forfaitaires'!H114="","",'Frais Forfaitaires'!H114)</f>
        <v/>
      </c>
      <c r="I115" s="200" t="str">
        <f>IF('Frais Forfaitaires'!I114="","",'Frais Forfaitaires'!I114)</f>
        <v/>
      </c>
      <c r="J115" s="189" t="str">
        <f>IF($G115="","",IF($C115=Listes!$B$38,IF('Instruction Frais Forfaitaires'!$E115&lt;=Listes!$B$59,('Instruction Frais Forfaitaires'!$E115*(VLOOKUP('Instruction Frais Forfaitaires'!$D115,Listes!$A$60:$E$66,2,FALSE))),IF('Instruction Frais Forfaitaires'!$E115&gt;Listes!$E$59,('Instruction Frais Forfaitaires'!$E115*(VLOOKUP('Instruction Frais Forfaitaires'!$D115,Listes!$A$60:$E$66,5,FALSE))),('Instruction Frais Forfaitaires'!$E115*(VLOOKUP('Instruction Frais Forfaitaires'!$D115,Listes!$A$60:$E$66,3,FALSE))+(VLOOKUP('Instruction Frais Forfaitaires'!$D115,Listes!$A$60:$E$66,4,FALSE)))))))</f>
        <v/>
      </c>
      <c r="K115" s="189" t="str">
        <f>IF($G115="","",IF($C115=Listes!$B$37,IF('Instruction Frais Forfaitaires'!$E115&lt;=Listes!$B$48,('Instruction Frais Forfaitaires'!$E115*(VLOOKUP('Instruction Frais Forfaitaires'!$D115,Listes!$A$49:$E$55,2,FALSE))),IF('Instruction Frais Forfaitaires'!$E115&gt;Listes!$D$48,('Instruction Frais Forfaitaires'!$E115*(VLOOKUP('Instruction Frais Forfaitaires'!$D115,Listes!$A$49:$E$55,5,FALSE))),('Instruction Frais Forfaitaires'!$E115*(VLOOKUP('Instruction Frais Forfaitaires'!$D115,Listes!$A$49:$E$55,3,FALSE))+(VLOOKUP('Instruction Frais Forfaitaires'!$D115,Listes!$A$49:$E$55,4,FALSE)))))))</f>
        <v/>
      </c>
      <c r="L115" s="190" t="str">
        <f>IF($G115="","",IF($C115=Listes!$B$40,Listes!$I$37,IF($C115=Listes!$B$41,(VLOOKUP('Instruction Frais Forfaitaires'!$F115,Listes!$E$37:$F$42,2,FALSE)),IF($C115=Listes!$B$39,IF('Instruction Frais Forfaitaires'!$E115&lt;=Listes!$A$70,'Instruction Frais Forfaitaires'!$E115*Listes!$A$71,IF('Instruction Frais Forfaitaires'!$E115&gt;Listes!$D$70,'Instruction Frais Forfaitaires'!$E115*Listes!$D$71,(('Instruction Frais Forfaitaires'!$E115*Listes!$B$71)+Listes!$C$71)))))))</f>
        <v/>
      </c>
      <c r="M115" s="202" t="str">
        <f>IF('Frais Forfaitaires'!M114="","",'Frais Forfaitaires'!M114)</f>
        <v/>
      </c>
      <c r="N115" s="42" t="str">
        <f t="shared" si="5"/>
        <v/>
      </c>
      <c r="O115" s="203" t="str">
        <f t="shared" si="6"/>
        <v/>
      </c>
      <c r="P115" s="204" t="str">
        <f t="shared" si="7"/>
        <v/>
      </c>
      <c r="Q115" s="205" t="str">
        <f t="shared" si="8"/>
        <v/>
      </c>
      <c r="R115" s="206"/>
      <c r="S115" s="66"/>
    </row>
    <row r="116" spans="1:19" ht="20.100000000000001" customHeight="1" x14ac:dyDescent="0.25">
      <c r="A116" s="191">
        <v>110</v>
      </c>
      <c r="B116" s="200" t="str">
        <f>IF('Frais Forfaitaires'!B115="","",'Frais Forfaitaires'!B115)</f>
        <v/>
      </c>
      <c r="C116" s="200" t="str">
        <f>IF('Frais Forfaitaires'!C115="","",'Frais Forfaitaires'!C115)</f>
        <v/>
      </c>
      <c r="D116" s="200" t="str">
        <f>IF('Frais Forfaitaires'!D115="","",'Frais Forfaitaires'!D115)</f>
        <v/>
      </c>
      <c r="E116" s="200" t="str">
        <f>IF('Frais Forfaitaires'!E115="","",'Frais Forfaitaires'!E115)</f>
        <v/>
      </c>
      <c r="F116" s="200" t="str">
        <f>IF('Frais Forfaitaires'!F115="","",'Frais Forfaitaires'!F115)</f>
        <v/>
      </c>
      <c r="G116" s="200" t="str">
        <f>IF('Frais Forfaitaires'!G115="","",'Frais Forfaitaires'!G115)</f>
        <v/>
      </c>
      <c r="H116" s="200" t="str">
        <f>IF('Frais Forfaitaires'!H115="","",'Frais Forfaitaires'!H115)</f>
        <v/>
      </c>
      <c r="I116" s="200" t="str">
        <f>IF('Frais Forfaitaires'!I115="","",'Frais Forfaitaires'!I115)</f>
        <v/>
      </c>
      <c r="J116" s="189" t="str">
        <f>IF($G116="","",IF($C116=Listes!$B$38,IF('Instruction Frais Forfaitaires'!$E116&lt;=Listes!$B$59,('Instruction Frais Forfaitaires'!$E116*(VLOOKUP('Instruction Frais Forfaitaires'!$D116,Listes!$A$60:$E$66,2,FALSE))),IF('Instruction Frais Forfaitaires'!$E116&gt;Listes!$E$59,('Instruction Frais Forfaitaires'!$E116*(VLOOKUP('Instruction Frais Forfaitaires'!$D116,Listes!$A$60:$E$66,5,FALSE))),('Instruction Frais Forfaitaires'!$E116*(VLOOKUP('Instruction Frais Forfaitaires'!$D116,Listes!$A$60:$E$66,3,FALSE))+(VLOOKUP('Instruction Frais Forfaitaires'!$D116,Listes!$A$60:$E$66,4,FALSE)))))))</f>
        <v/>
      </c>
      <c r="K116" s="189" t="str">
        <f>IF($G116="","",IF($C116=Listes!$B$37,IF('Instruction Frais Forfaitaires'!$E116&lt;=Listes!$B$48,('Instruction Frais Forfaitaires'!$E116*(VLOOKUP('Instruction Frais Forfaitaires'!$D116,Listes!$A$49:$E$55,2,FALSE))),IF('Instruction Frais Forfaitaires'!$E116&gt;Listes!$D$48,('Instruction Frais Forfaitaires'!$E116*(VLOOKUP('Instruction Frais Forfaitaires'!$D116,Listes!$A$49:$E$55,5,FALSE))),('Instruction Frais Forfaitaires'!$E116*(VLOOKUP('Instruction Frais Forfaitaires'!$D116,Listes!$A$49:$E$55,3,FALSE))+(VLOOKUP('Instruction Frais Forfaitaires'!$D116,Listes!$A$49:$E$55,4,FALSE)))))))</f>
        <v/>
      </c>
      <c r="L116" s="190" t="str">
        <f>IF($G116="","",IF($C116=Listes!$B$40,Listes!$I$37,IF($C116=Listes!$B$41,(VLOOKUP('Instruction Frais Forfaitaires'!$F116,Listes!$E$37:$F$42,2,FALSE)),IF($C116=Listes!$B$39,IF('Instruction Frais Forfaitaires'!$E116&lt;=Listes!$A$70,'Instruction Frais Forfaitaires'!$E116*Listes!$A$71,IF('Instruction Frais Forfaitaires'!$E116&gt;Listes!$D$70,'Instruction Frais Forfaitaires'!$E116*Listes!$D$71,(('Instruction Frais Forfaitaires'!$E116*Listes!$B$71)+Listes!$C$71)))))))</f>
        <v/>
      </c>
      <c r="M116" s="202" t="str">
        <f>IF('Frais Forfaitaires'!M115="","",'Frais Forfaitaires'!M115)</f>
        <v/>
      </c>
      <c r="N116" s="42" t="str">
        <f t="shared" si="5"/>
        <v/>
      </c>
      <c r="O116" s="203" t="str">
        <f t="shared" si="6"/>
        <v/>
      </c>
      <c r="P116" s="204" t="str">
        <f t="shared" si="7"/>
        <v/>
      </c>
      <c r="Q116" s="205" t="str">
        <f t="shared" si="8"/>
        <v/>
      </c>
      <c r="R116" s="206"/>
      <c r="S116" s="66"/>
    </row>
    <row r="117" spans="1:19" ht="20.100000000000001" customHeight="1" x14ac:dyDescent="0.25">
      <c r="A117" s="191">
        <v>111</v>
      </c>
      <c r="B117" s="200" t="str">
        <f>IF('Frais Forfaitaires'!B116="","",'Frais Forfaitaires'!B116)</f>
        <v/>
      </c>
      <c r="C117" s="200" t="str">
        <f>IF('Frais Forfaitaires'!C116="","",'Frais Forfaitaires'!C116)</f>
        <v/>
      </c>
      <c r="D117" s="200" t="str">
        <f>IF('Frais Forfaitaires'!D116="","",'Frais Forfaitaires'!D116)</f>
        <v/>
      </c>
      <c r="E117" s="200" t="str">
        <f>IF('Frais Forfaitaires'!E116="","",'Frais Forfaitaires'!E116)</f>
        <v/>
      </c>
      <c r="F117" s="200" t="str">
        <f>IF('Frais Forfaitaires'!F116="","",'Frais Forfaitaires'!F116)</f>
        <v/>
      </c>
      <c r="G117" s="200" t="str">
        <f>IF('Frais Forfaitaires'!G116="","",'Frais Forfaitaires'!G116)</f>
        <v/>
      </c>
      <c r="H117" s="200" t="str">
        <f>IF('Frais Forfaitaires'!H116="","",'Frais Forfaitaires'!H116)</f>
        <v/>
      </c>
      <c r="I117" s="200" t="str">
        <f>IF('Frais Forfaitaires'!I116="","",'Frais Forfaitaires'!I116)</f>
        <v/>
      </c>
      <c r="J117" s="189" t="str">
        <f>IF($G117="","",IF($C117=Listes!$B$38,IF('Instruction Frais Forfaitaires'!$E117&lt;=Listes!$B$59,('Instruction Frais Forfaitaires'!$E117*(VLOOKUP('Instruction Frais Forfaitaires'!$D117,Listes!$A$60:$E$66,2,FALSE))),IF('Instruction Frais Forfaitaires'!$E117&gt;Listes!$E$59,('Instruction Frais Forfaitaires'!$E117*(VLOOKUP('Instruction Frais Forfaitaires'!$D117,Listes!$A$60:$E$66,5,FALSE))),('Instruction Frais Forfaitaires'!$E117*(VLOOKUP('Instruction Frais Forfaitaires'!$D117,Listes!$A$60:$E$66,3,FALSE))+(VLOOKUP('Instruction Frais Forfaitaires'!$D117,Listes!$A$60:$E$66,4,FALSE)))))))</f>
        <v/>
      </c>
      <c r="K117" s="189" t="str">
        <f>IF($G117="","",IF($C117=Listes!$B$37,IF('Instruction Frais Forfaitaires'!$E117&lt;=Listes!$B$48,('Instruction Frais Forfaitaires'!$E117*(VLOOKUP('Instruction Frais Forfaitaires'!$D117,Listes!$A$49:$E$55,2,FALSE))),IF('Instruction Frais Forfaitaires'!$E117&gt;Listes!$D$48,('Instruction Frais Forfaitaires'!$E117*(VLOOKUP('Instruction Frais Forfaitaires'!$D117,Listes!$A$49:$E$55,5,FALSE))),('Instruction Frais Forfaitaires'!$E117*(VLOOKUP('Instruction Frais Forfaitaires'!$D117,Listes!$A$49:$E$55,3,FALSE))+(VLOOKUP('Instruction Frais Forfaitaires'!$D117,Listes!$A$49:$E$55,4,FALSE)))))))</f>
        <v/>
      </c>
      <c r="L117" s="190" t="str">
        <f>IF($G117="","",IF($C117=Listes!$B$40,Listes!$I$37,IF($C117=Listes!$B$41,(VLOOKUP('Instruction Frais Forfaitaires'!$F117,Listes!$E$37:$F$42,2,FALSE)),IF($C117=Listes!$B$39,IF('Instruction Frais Forfaitaires'!$E117&lt;=Listes!$A$70,'Instruction Frais Forfaitaires'!$E117*Listes!$A$71,IF('Instruction Frais Forfaitaires'!$E117&gt;Listes!$D$70,'Instruction Frais Forfaitaires'!$E117*Listes!$D$71,(('Instruction Frais Forfaitaires'!$E117*Listes!$B$71)+Listes!$C$71)))))))</f>
        <v/>
      </c>
      <c r="M117" s="202" t="str">
        <f>IF('Frais Forfaitaires'!M116="","",'Frais Forfaitaires'!M116)</f>
        <v/>
      </c>
      <c r="N117" s="42" t="str">
        <f t="shared" si="5"/>
        <v/>
      </c>
      <c r="O117" s="203" t="str">
        <f t="shared" si="6"/>
        <v/>
      </c>
      <c r="P117" s="204" t="str">
        <f t="shared" si="7"/>
        <v/>
      </c>
      <c r="Q117" s="205" t="str">
        <f t="shared" si="8"/>
        <v/>
      </c>
      <c r="R117" s="206"/>
      <c r="S117" s="66"/>
    </row>
    <row r="118" spans="1:19" ht="20.100000000000001" customHeight="1" x14ac:dyDescent="0.25">
      <c r="A118" s="191">
        <v>112</v>
      </c>
      <c r="B118" s="200" t="str">
        <f>IF('Frais Forfaitaires'!B117="","",'Frais Forfaitaires'!B117)</f>
        <v/>
      </c>
      <c r="C118" s="200" t="str">
        <f>IF('Frais Forfaitaires'!C117="","",'Frais Forfaitaires'!C117)</f>
        <v/>
      </c>
      <c r="D118" s="200" t="str">
        <f>IF('Frais Forfaitaires'!D117="","",'Frais Forfaitaires'!D117)</f>
        <v/>
      </c>
      <c r="E118" s="200" t="str">
        <f>IF('Frais Forfaitaires'!E117="","",'Frais Forfaitaires'!E117)</f>
        <v/>
      </c>
      <c r="F118" s="200" t="str">
        <f>IF('Frais Forfaitaires'!F117="","",'Frais Forfaitaires'!F117)</f>
        <v/>
      </c>
      <c r="G118" s="200" t="str">
        <f>IF('Frais Forfaitaires'!G117="","",'Frais Forfaitaires'!G117)</f>
        <v/>
      </c>
      <c r="H118" s="200" t="str">
        <f>IF('Frais Forfaitaires'!H117="","",'Frais Forfaitaires'!H117)</f>
        <v/>
      </c>
      <c r="I118" s="200" t="str">
        <f>IF('Frais Forfaitaires'!I117="","",'Frais Forfaitaires'!I117)</f>
        <v/>
      </c>
      <c r="J118" s="189" t="str">
        <f>IF($G118="","",IF($C118=Listes!$B$38,IF('Instruction Frais Forfaitaires'!$E118&lt;=Listes!$B$59,('Instruction Frais Forfaitaires'!$E118*(VLOOKUP('Instruction Frais Forfaitaires'!$D118,Listes!$A$60:$E$66,2,FALSE))),IF('Instruction Frais Forfaitaires'!$E118&gt;Listes!$E$59,('Instruction Frais Forfaitaires'!$E118*(VLOOKUP('Instruction Frais Forfaitaires'!$D118,Listes!$A$60:$E$66,5,FALSE))),('Instruction Frais Forfaitaires'!$E118*(VLOOKUP('Instruction Frais Forfaitaires'!$D118,Listes!$A$60:$E$66,3,FALSE))+(VLOOKUP('Instruction Frais Forfaitaires'!$D118,Listes!$A$60:$E$66,4,FALSE)))))))</f>
        <v/>
      </c>
      <c r="K118" s="189" t="str">
        <f>IF($G118="","",IF($C118=Listes!$B$37,IF('Instruction Frais Forfaitaires'!$E118&lt;=Listes!$B$48,('Instruction Frais Forfaitaires'!$E118*(VLOOKUP('Instruction Frais Forfaitaires'!$D118,Listes!$A$49:$E$55,2,FALSE))),IF('Instruction Frais Forfaitaires'!$E118&gt;Listes!$D$48,('Instruction Frais Forfaitaires'!$E118*(VLOOKUP('Instruction Frais Forfaitaires'!$D118,Listes!$A$49:$E$55,5,FALSE))),('Instruction Frais Forfaitaires'!$E118*(VLOOKUP('Instruction Frais Forfaitaires'!$D118,Listes!$A$49:$E$55,3,FALSE))+(VLOOKUP('Instruction Frais Forfaitaires'!$D118,Listes!$A$49:$E$55,4,FALSE)))))))</f>
        <v/>
      </c>
      <c r="L118" s="190" t="str">
        <f>IF($G118="","",IF($C118=Listes!$B$40,Listes!$I$37,IF($C118=Listes!$B$41,(VLOOKUP('Instruction Frais Forfaitaires'!$F118,Listes!$E$37:$F$42,2,FALSE)),IF($C118=Listes!$B$39,IF('Instruction Frais Forfaitaires'!$E118&lt;=Listes!$A$70,'Instruction Frais Forfaitaires'!$E118*Listes!$A$71,IF('Instruction Frais Forfaitaires'!$E118&gt;Listes!$D$70,'Instruction Frais Forfaitaires'!$E118*Listes!$D$71,(('Instruction Frais Forfaitaires'!$E118*Listes!$B$71)+Listes!$C$71)))))))</f>
        <v/>
      </c>
      <c r="M118" s="202" t="str">
        <f>IF('Frais Forfaitaires'!M117="","",'Frais Forfaitaires'!M117)</f>
        <v/>
      </c>
      <c r="N118" s="42" t="str">
        <f t="shared" si="5"/>
        <v/>
      </c>
      <c r="O118" s="203" t="str">
        <f t="shared" si="6"/>
        <v/>
      </c>
      <c r="P118" s="204" t="str">
        <f t="shared" si="7"/>
        <v/>
      </c>
      <c r="Q118" s="205" t="str">
        <f t="shared" si="8"/>
        <v/>
      </c>
      <c r="R118" s="206"/>
      <c r="S118" s="66"/>
    </row>
    <row r="119" spans="1:19" ht="20.100000000000001" customHeight="1" x14ac:dyDescent="0.25">
      <c r="A119" s="191">
        <v>113</v>
      </c>
      <c r="B119" s="200" t="str">
        <f>IF('Frais Forfaitaires'!B118="","",'Frais Forfaitaires'!B118)</f>
        <v/>
      </c>
      <c r="C119" s="200" t="str">
        <f>IF('Frais Forfaitaires'!C118="","",'Frais Forfaitaires'!C118)</f>
        <v/>
      </c>
      <c r="D119" s="200" t="str">
        <f>IF('Frais Forfaitaires'!D118="","",'Frais Forfaitaires'!D118)</f>
        <v/>
      </c>
      <c r="E119" s="200" t="str">
        <f>IF('Frais Forfaitaires'!E118="","",'Frais Forfaitaires'!E118)</f>
        <v/>
      </c>
      <c r="F119" s="200" t="str">
        <f>IF('Frais Forfaitaires'!F118="","",'Frais Forfaitaires'!F118)</f>
        <v/>
      </c>
      <c r="G119" s="200" t="str">
        <f>IF('Frais Forfaitaires'!G118="","",'Frais Forfaitaires'!G118)</f>
        <v/>
      </c>
      <c r="H119" s="200" t="str">
        <f>IF('Frais Forfaitaires'!H118="","",'Frais Forfaitaires'!H118)</f>
        <v/>
      </c>
      <c r="I119" s="200" t="str">
        <f>IF('Frais Forfaitaires'!I118="","",'Frais Forfaitaires'!I118)</f>
        <v/>
      </c>
      <c r="J119" s="189" t="str">
        <f>IF($G119="","",IF($C119=Listes!$B$38,IF('Instruction Frais Forfaitaires'!$E119&lt;=Listes!$B$59,('Instruction Frais Forfaitaires'!$E119*(VLOOKUP('Instruction Frais Forfaitaires'!$D119,Listes!$A$60:$E$66,2,FALSE))),IF('Instruction Frais Forfaitaires'!$E119&gt;Listes!$E$59,('Instruction Frais Forfaitaires'!$E119*(VLOOKUP('Instruction Frais Forfaitaires'!$D119,Listes!$A$60:$E$66,5,FALSE))),('Instruction Frais Forfaitaires'!$E119*(VLOOKUP('Instruction Frais Forfaitaires'!$D119,Listes!$A$60:$E$66,3,FALSE))+(VLOOKUP('Instruction Frais Forfaitaires'!$D119,Listes!$A$60:$E$66,4,FALSE)))))))</f>
        <v/>
      </c>
      <c r="K119" s="189" t="str">
        <f>IF($G119="","",IF($C119=Listes!$B$37,IF('Instruction Frais Forfaitaires'!$E119&lt;=Listes!$B$48,('Instruction Frais Forfaitaires'!$E119*(VLOOKUP('Instruction Frais Forfaitaires'!$D119,Listes!$A$49:$E$55,2,FALSE))),IF('Instruction Frais Forfaitaires'!$E119&gt;Listes!$D$48,('Instruction Frais Forfaitaires'!$E119*(VLOOKUP('Instruction Frais Forfaitaires'!$D119,Listes!$A$49:$E$55,5,FALSE))),('Instruction Frais Forfaitaires'!$E119*(VLOOKUP('Instruction Frais Forfaitaires'!$D119,Listes!$A$49:$E$55,3,FALSE))+(VLOOKUP('Instruction Frais Forfaitaires'!$D119,Listes!$A$49:$E$55,4,FALSE)))))))</f>
        <v/>
      </c>
      <c r="L119" s="190" t="str">
        <f>IF($G119="","",IF($C119=Listes!$B$40,Listes!$I$37,IF($C119=Listes!$B$41,(VLOOKUP('Instruction Frais Forfaitaires'!$F119,Listes!$E$37:$F$42,2,FALSE)),IF($C119=Listes!$B$39,IF('Instruction Frais Forfaitaires'!$E119&lt;=Listes!$A$70,'Instruction Frais Forfaitaires'!$E119*Listes!$A$71,IF('Instruction Frais Forfaitaires'!$E119&gt;Listes!$D$70,'Instruction Frais Forfaitaires'!$E119*Listes!$D$71,(('Instruction Frais Forfaitaires'!$E119*Listes!$B$71)+Listes!$C$71)))))))</f>
        <v/>
      </c>
      <c r="M119" s="202" t="str">
        <f>IF('Frais Forfaitaires'!M118="","",'Frais Forfaitaires'!M118)</f>
        <v/>
      </c>
      <c r="N119" s="42" t="str">
        <f t="shared" si="5"/>
        <v/>
      </c>
      <c r="O119" s="203" t="str">
        <f t="shared" si="6"/>
        <v/>
      </c>
      <c r="P119" s="204" t="str">
        <f t="shared" si="7"/>
        <v/>
      </c>
      <c r="Q119" s="205" t="str">
        <f t="shared" si="8"/>
        <v/>
      </c>
      <c r="R119" s="206"/>
      <c r="S119" s="66"/>
    </row>
    <row r="120" spans="1:19" ht="20.100000000000001" customHeight="1" x14ac:dyDescent="0.25">
      <c r="A120" s="191">
        <v>114</v>
      </c>
      <c r="B120" s="200" t="str">
        <f>IF('Frais Forfaitaires'!B119="","",'Frais Forfaitaires'!B119)</f>
        <v/>
      </c>
      <c r="C120" s="200" t="str">
        <f>IF('Frais Forfaitaires'!C119="","",'Frais Forfaitaires'!C119)</f>
        <v/>
      </c>
      <c r="D120" s="200" t="str">
        <f>IF('Frais Forfaitaires'!D119="","",'Frais Forfaitaires'!D119)</f>
        <v/>
      </c>
      <c r="E120" s="200" t="str">
        <f>IF('Frais Forfaitaires'!E119="","",'Frais Forfaitaires'!E119)</f>
        <v/>
      </c>
      <c r="F120" s="200" t="str">
        <f>IF('Frais Forfaitaires'!F119="","",'Frais Forfaitaires'!F119)</f>
        <v/>
      </c>
      <c r="G120" s="200" t="str">
        <f>IF('Frais Forfaitaires'!G119="","",'Frais Forfaitaires'!G119)</f>
        <v/>
      </c>
      <c r="H120" s="200" t="str">
        <f>IF('Frais Forfaitaires'!H119="","",'Frais Forfaitaires'!H119)</f>
        <v/>
      </c>
      <c r="I120" s="200" t="str">
        <f>IF('Frais Forfaitaires'!I119="","",'Frais Forfaitaires'!I119)</f>
        <v/>
      </c>
      <c r="J120" s="189" t="str">
        <f>IF($G120="","",IF($C120=Listes!$B$38,IF('Instruction Frais Forfaitaires'!$E120&lt;=Listes!$B$59,('Instruction Frais Forfaitaires'!$E120*(VLOOKUP('Instruction Frais Forfaitaires'!$D120,Listes!$A$60:$E$66,2,FALSE))),IF('Instruction Frais Forfaitaires'!$E120&gt;Listes!$E$59,('Instruction Frais Forfaitaires'!$E120*(VLOOKUP('Instruction Frais Forfaitaires'!$D120,Listes!$A$60:$E$66,5,FALSE))),('Instruction Frais Forfaitaires'!$E120*(VLOOKUP('Instruction Frais Forfaitaires'!$D120,Listes!$A$60:$E$66,3,FALSE))+(VLOOKUP('Instruction Frais Forfaitaires'!$D120,Listes!$A$60:$E$66,4,FALSE)))))))</f>
        <v/>
      </c>
      <c r="K120" s="189" t="str">
        <f>IF($G120="","",IF($C120=Listes!$B$37,IF('Instruction Frais Forfaitaires'!$E120&lt;=Listes!$B$48,('Instruction Frais Forfaitaires'!$E120*(VLOOKUP('Instruction Frais Forfaitaires'!$D120,Listes!$A$49:$E$55,2,FALSE))),IF('Instruction Frais Forfaitaires'!$E120&gt;Listes!$D$48,('Instruction Frais Forfaitaires'!$E120*(VLOOKUP('Instruction Frais Forfaitaires'!$D120,Listes!$A$49:$E$55,5,FALSE))),('Instruction Frais Forfaitaires'!$E120*(VLOOKUP('Instruction Frais Forfaitaires'!$D120,Listes!$A$49:$E$55,3,FALSE))+(VLOOKUP('Instruction Frais Forfaitaires'!$D120,Listes!$A$49:$E$55,4,FALSE)))))))</f>
        <v/>
      </c>
      <c r="L120" s="190" t="str">
        <f>IF($G120="","",IF($C120=Listes!$B$40,Listes!$I$37,IF($C120=Listes!$B$41,(VLOOKUP('Instruction Frais Forfaitaires'!$F120,Listes!$E$37:$F$42,2,FALSE)),IF($C120=Listes!$B$39,IF('Instruction Frais Forfaitaires'!$E120&lt;=Listes!$A$70,'Instruction Frais Forfaitaires'!$E120*Listes!$A$71,IF('Instruction Frais Forfaitaires'!$E120&gt;Listes!$D$70,'Instruction Frais Forfaitaires'!$E120*Listes!$D$71,(('Instruction Frais Forfaitaires'!$E120*Listes!$B$71)+Listes!$C$71)))))))</f>
        <v/>
      </c>
      <c r="M120" s="202" t="str">
        <f>IF('Frais Forfaitaires'!M119="","",'Frais Forfaitaires'!M119)</f>
        <v/>
      </c>
      <c r="N120" s="42" t="str">
        <f t="shared" si="5"/>
        <v/>
      </c>
      <c r="O120" s="203" t="str">
        <f t="shared" si="6"/>
        <v/>
      </c>
      <c r="P120" s="204" t="str">
        <f t="shared" si="7"/>
        <v/>
      </c>
      <c r="Q120" s="205" t="str">
        <f t="shared" si="8"/>
        <v/>
      </c>
      <c r="R120" s="206"/>
      <c r="S120" s="66"/>
    </row>
    <row r="121" spans="1:19" ht="20.100000000000001" customHeight="1" x14ac:dyDescent="0.25">
      <c r="A121" s="191">
        <v>115</v>
      </c>
      <c r="B121" s="200" t="str">
        <f>IF('Frais Forfaitaires'!B120="","",'Frais Forfaitaires'!B120)</f>
        <v/>
      </c>
      <c r="C121" s="200" t="str">
        <f>IF('Frais Forfaitaires'!C120="","",'Frais Forfaitaires'!C120)</f>
        <v/>
      </c>
      <c r="D121" s="200" t="str">
        <f>IF('Frais Forfaitaires'!D120="","",'Frais Forfaitaires'!D120)</f>
        <v/>
      </c>
      <c r="E121" s="200" t="str">
        <f>IF('Frais Forfaitaires'!E120="","",'Frais Forfaitaires'!E120)</f>
        <v/>
      </c>
      <c r="F121" s="200" t="str">
        <f>IF('Frais Forfaitaires'!F120="","",'Frais Forfaitaires'!F120)</f>
        <v/>
      </c>
      <c r="G121" s="200" t="str">
        <f>IF('Frais Forfaitaires'!G120="","",'Frais Forfaitaires'!G120)</f>
        <v/>
      </c>
      <c r="H121" s="200" t="str">
        <f>IF('Frais Forfaitaires'!H120="","",'Frais Forfaitaires'!H120)</f>
        <v/>
      </c>
      <c r="I121" s="200" t="str">
        <f>IF('Frais Forfaitaires'!I120="","",'Frais Forfaitaires'!I120)</f>
        <v/>
      </c>
      <c r="J121" s="189" t="str">
        <f>IF($G121="","",IF($C121=Listes!$B$38,IF('Instruction Frais Forfaitaires'!$E121&lt;=Listes!$B$59,('Instruction Frais Forfaitaires'!$E121*(VLOOKUP('Instruction Frais Forfaitaires'!$D121,Listes!$A$60:$E$66,2,FALSE))),IF('Instruction Frais Forfaitaires'!$E121&gt;Listes!$E$59,('Instruction Frais Forfaitaires'!$E121*(VLOOKUP('Instruction Frais Forfaitaires'!$D121,Listes!$A$60:$E$66,5,FALSE))),('Instruction Frais Forfaitaires'!$E121*(VLOOKUP('Instruction Frais Forfaitaires'!$D121,Listes!$A$60:$E$66,3,FALSE))+(VLOOKUP('Instruction Frais Forfaitaires'!$D121,Listes!$A$60:$E$66,4,FALSE)))))))</f>
        <v/>
      </c>
      <c r="K121" s="189" t="str">
        <f>IF($G121="","",IF($C121=Listes!$B$37,IF('Instruction Frais Forfaitaires'!$E121&lt;=Listes!$B$48,('Instruction Frais Forfaitaires'!$E121*(VLOOKUP('Instruction Frais Forfaitaires'!$D121,Listes!$A$49:$E$55,2,FALSE))),IF('Instruction Frais Forfaitaires'!$E121&gt;Listes!$D$48,('Instruction Frais Forfaitaires'!$E121*(VLOOKUP('Instruction Frais Forfaitaires'!$D121,Listes!$A$49:$E$55,5,FALSE))),('Instruction Frais Forfaitaires'!$E121*(VLOOKUP('Instruction Frais Forfaitaires'!$D121,Listes!$A$49:$E$55,3,FALSE))+(VLOOKUP('Instruction Frais Forfaitaires'!$D121,Listes!$A$49:$E$55,4,FALSE)))))))</f>
        <v/>
      </c>
      <c r="L121" s="190" t="str">
        <f>IF($G121="","",IF($C121=Listes!$B$40,Listes!$I$37,IF($C121=Listes!$B$41,(VLOOKUP('Instruction Frais Forfaitaires'!$F121,Listes!$E$37:$F$42,2,FALSE)),IF($C121=Listes!$B$39,IF('Instruction Frais Forfaitaires'!$E121&lt;=Listes!$A$70,'Instruction Frais Forfaitaires'!$E121*Listes!$A$71,IF('Instruction Frais Forfaitaires'!$E121&gt;Listes!$D$70,'Instruction Frais Forfaitaires'!$E121*Listes!$D$71,(('Instruction Frais Forfaitaires'!$E121*Listes!$B$71)+Listes!$C$71)))))))</f>
        <v/>
      </c>
      <c r="M121" s="202" t="str">
        <f>IF('Frais Forfaitaires'!M120="","",'Frais Forfaitaires'!M120)</f>
        <v/>
      </c>
      <c r="N121" s="42" t="str">
        <f t="shared" si="5"/>
        <v/>
      </c>
      <c r="O121" s="203" t="str">
        <f t="shared" si="6"/>
        <v/>
      </c>
      <c r="P121" s="204" t="str">
        <f t="shared" si="7"/>
        <v/>
      </c>
      <c r="Q121" s="205" t="str">
        <f t="shared" si="8"/>
        <v/>
      </c>
      <c r="R121" s="206"/>
      <c r="S121" s="66"/>
    </row>
    <row r="122" spans="1:19" ht="20.100000000000001" customHeight="1" x14ac:dyDescent="0.25">
      <c r="A122" s="191">
        <v>116</v>
      </c>
      <c r="B122" s="200" t="str">
        <f>IF('Frais Forfaitaires'!B121="","",'Frais Forfaitaires'!B121)</f>
        <v/>
      </c>
      <c r="C122" s="200" t="str">
        <f>IF('Frais Forfaitaires'!C121="","",'Frais Forfaitaires'!C121)</f>
        <v/>
      </c>
      <c r="D122" s="200" t="str">
        <f>IF('Frais Forfaitaires'!D121="","",'Frais Forfaitaires'!D121)</f>
        <v/>
      </c>
      <c r="E122" s="200" t="str">
        <f>IF('Frais Forfaitaires'!E121="","",'Frais Forfaitaires'!E121)</f>
        <v/>
      </c>
      <c r="F122" s="200" t="str">
        <f>IF('Frais Forfaitaires'!F121="","",'Frais Forfaitaires'!F121)</f>
        <v/>
      </c>
      <c r="G122" s="200" t="str">
        <f>IF('Frais Forfaitaires'!G121="","",'Frais Forfaitaires'!G121)</f>
        <v/>
      </c>
      <c r="H122" s="200" t="str">
        <f>IF('Frais Forfaitaires'!H121="","",'Frais Forfaitaires'!H121)</f>
        <v/>
      </c>
      <c r="I122" s="200" t="str">
        <f>IF('Frais Forfaitaires'!I121="","",'Frais Forfaitaires'!I121)</f>
        <v/>
      </c>
      <c r="J122" s="189" t="str">
        <f>IF($G122="","",IF($C122=Listes!$B$38,IF('Instruction Frais Forfaitaires'!$E122&lt;=Listes!$B$59,('Instruction Frais Forfaitaires'!$E122*(VLOOKUP('Instruction Frais Forfaitaires'!$D122,Listes!$A$60:$E$66,2,FALSE))),IF('Instruction Frais Forfaitaires'!$E122&gt;Listes!$E$59,('Instruction Frais Forfaitaires'!$E122*(VLOOKUP('Instruction Frais Forfaitaires'!$D122,Listes!$A$60:$E$66,5,FALSE))),('Instruction Frais Forfaitaires'!$E122*(VLOOKUP('Instruction Frais Forfaitaires'!$D122,Listes!$A$60:$E$66,3,FALSE))+(VLOOKUP('Instruction Frais Forfaitaires'!$D122,Listes!$A$60:$E$66,4,FALSE)))))))</f>
        <v/>
      </c>
      <c r="K122" s="189" t="str">
        <f>IF($G122="","",IF($C122=Listes!$B$37,IF('Instruction Frais Forfaitaires'!$E122&lt;=Listes!$B$48,('Instruction Frais Forfaitaires'!$E122*(VLOOKUP('Instruction Frais Forfaitaires'!$D122,Listes!$A$49:$E$55,2,FALSE))),IF('Instruction Frais Forfaitaires'!$E122&gt;Listes!$D$48,('Instruction Frais Forfaitaires'!$E122*(VLOOKUP('Instruction Frais Forfaitaires'!$D122,Listes!$A$49:$E$55,5,FALSE))),('Instruction Frais Forfaitaires'!$E122*(VLOOKUP('Instruction Frais Forfaitaires'!$D122,Listes!$A$49:$E$55,3,FALSE))+(VLOOKUP('Instruction Frais Forfaitaires'!$D122,Listes!$A$49:$E$55,4,FALSE)))))))</f>
        <v/>
      </c>
      <c r="L122" s="190" t="str">
        <f>IF($G122="","",IF($C122=Listes!$B$40,Listes!$I$37,IF($C122=Listes!$B$41,(VLOOKUP('Instruction Frais Forfaitaires'!$F122,Listes!$E$37:$F$42,2,FALSE)),IF($C122=Listes!$B$39,IF('Instruction Frais Forfaitaires'!$E122&lt;=Listes!$A$70,'Instruction Frais Forfaitaires'!$E122*Listes!$A$71,IF('Instruction Frais Forfaitaires'!$E122&gt;Listes!$D$70,'Instruction Frais Forfaitaires'!$E122*Listes!$D$71,(('Instruction Frais Forfaitaires'!$E122*Listes!$B$71)+Listes!$C$71)))))))</f>
        <v/>
      </c>
      <c r="M122" s="202" t="str">
        <f>IF('Frais Forfaitaires'!M121="","",'Frais Forfaitaires'!M121)</f>
        <v/>
      </c>
      <c r="N122" s="42" t="str">
        <f t="shared" si="5"/>
        <v/>
      </c>
      <c r="O122" s="203" t="str">
        <f t="shared" si="6"/>
        <v/>
      </c>
      <c r="P122" s="204" t="str">
        <f t="shared" si="7"/>
        <v/>
      </c>
      <c r="Q122" s="205" t="str">
        <f t="shared" si="8"/>
        <v/>
      </c>
      <c r="R122" s="206"/>
      <c r="S122" s="66"/>
    </row>
    <row r="123" spans="1:19" ht="20.100000000000001" customHeight="1" x14ac:dyDescent="0.25">
      <c r="A123" s="191">
        <v>117</v>
      </c>
      <c r="B123" s="200" t="str">
        <f>IF('Frais Forfaitaires'!B122="","",'Frais Forfaitaires'!B122)</f>
        <v/>
      </c>
      <c r="C123" s="200" t="str">
        <f>IF('Frais Forfaitaires'!C122="","",'Frais Forfaitaires'!C122)</f>
        <v/>
      </c>
      <c r="D123" s="200" t="str">
        <f>IF('Frais Forfaitaires'!D122="","",'Frais Forfaitaires'!D122)</f>
        <v/>
      </c>
      <c r="E123" s="200" t="str">
        <f>IF('Frais Forfaitaires'!E122="","",'Frais Forfaitaires'!E122)</f>
        <v/>
      </c>
      <c r="F123" s="200" t="str">
        <f>IF('Frais Forfaitaires'!F122="","",'Frais Forfaitaires'!F122)</f>
        <v/>
      </c>
      <c r="G123" s="200" t="str">
        <f>IF('Frais Forfaitaires'!G122="","",'Frais Forfaitaires'!G122)</f>
        <v/>
      </c>
      <c r="H123" s="200" t="str">
        <f>IF('Frais Forfaitaires'!H122="","",'Frais Forfaitaires'!H122)</f>
        <v/>
      </c>
      <c r="I123" s="200" t="str">
        <f>IF('Frais Forfaitaires'!I122="","",'Frais Forfaitaires'!I122)</f>
        <v/>
      </c>
      <c r="J123" s="189" t="str">
        <f>IF($G123="","",IF($C123=Listes!$B$38,IF('Instruction Frais Forfaitaires'!$E123&lt;=Listes!$B$59,('Instruction Frais Forfaitaires'!$E123*(VLOOKUP('Instruction Frais Forfaitaires'!$D123,Listes!$A$60:$E$66,2,FALSE))),IF('Instruction Frais Forfaitaires'!$E123&gt;Listes!$E$59,('Instruction Frais Forfaitaires'!$E123*(VLOOKUP('Instruction Frais Forfaitaires'!$D123,Listes!$A$60:$E$66,5,FALSE))),('Instruction Frais Forfaitaires'!$E123*(VLOOKUP('Instruction Frais Forfaitaires'!$D123,Listes!$A$60:$E$66,3,FALSE))+(VLOOKUP('Instruction Frais Forfaitaires'!$D123,Listes!$A$60:$E$66,4,FALSE)))))))</f>
        <v/>
      </c>
      <c r="K123" s="189" t="str">
        <f>IF($G123="","",IF($C123=Listes!$B$37,IF('Instruction Frais Forfaitaires'!$E123&lt;=Listes!$B$48,('Instruction Frais Forfaitaires'!$E123*(VLOOKUP('Instruction Frais Forfaitaires'!$D123,Listes!$A$49:$E$55,2,FALSE))),IF('Instruction Frais Forfaitaires'!$E123&gt;Listes!$D$48,('Instruction Frais Forfaitaires'!$E123*(VLOOKUP('Instruction Frais Forfaitaires'!$D123,Listes!$A$49:$E$55,5,FALSE))),('Instruction Frais Forfaitaires'!$E123*(VLOOKUP('Instruction Frais Forfaitaires'!$D123,Listes!$A$49:$E$55,3,FALSE))+(VLOOKUP('Instruction Frais Forfaitaires'!$D123,Listes!$A$49:$E$55,4,FALSE)))))))</f>
        <v/>
      </c>
      <c r="L123" s="190" t="str">
        <f>IF($G123="","",IF($C123=Listes!$B$40,Listes!$I$37,IF($C123=Listes!$B$41,(VLOOKUP('Instruction Frais Forfaitaires'!$F123,Listes!$E$37:$F$42,2,FALSE)),IF($C123=Listes!$B$39,IF('Instruction Frais Forfaitaires'!$E123&lt;=Listes!$A$70,'Instruction Frais Forfaitaires'!$E123*Listes!$A$71,IF('Instruction Frais Forfaitaires'!$E123&gt;Listes!$D$70,'Instruction Frais Forfaitaires'!$E123*Listes!$D$71,(('Instruction Frais Forfaitaires'!$E123*Listes!$B$71)+Listes!$C$71)))))))</f>
        <v/>
      </c>
      <c r="M123" s="202" t="str">
        <f>IF('Frais Forfaitaires'!M122="","",'Frais Forfaitaires'!M122)</f>
        <v/>
      </c>
      <c r="N123" s="42" t="str">
        <f t="shared" si="5"/>
        <v/>
      </c>
      <c r="O123" s="203" t="str">
        <f t="shared" si="6"/>
        <v/>
      </c>
      <c r="P123" s="204" t="str">
        <f t="shared" si="7"/>
        <v/>
      </c>
      <c r="Q123" s="205" t="str">
        <f t="shared" si="8"/>
        <v/>
      </c>
      <c r="R123" s="206"/>
      <c r="S123" s="66"/>
    </row>
    <row r="124" spans="1:19" ht="20.100000000000001" customHeight="1" x14ac:dyDescent="0.25">
      <c r="A124" s="191">
        <v>118</v>
      </c>
      <c r="B124" s="200" t="str">
        <f>IF('Frais Forfaitaires'!B123="","",'Frais Forfaitaires'!B123)</f>
        <v/>
      </c>
      <c r="C124" s="200" t="str">
        <f>IF('Frais Forfaitaires'!C123="","",'Frais Forfaitaires'!C123)</f>
        <v/>
      </c>
      <c r="D124" s="200" t="str">
        <f>IF('Frais Forfaitaires'!D123="","",'Frais Forfaitaires'!D123)</f>
        <v/>
      </c>
      <c r="E124" s="200" t="str">
        <f>IF('Frais Forfaitaires'!E123="","",'Frais Forfaitaires'!E123)</f>
        <v/>
      </c>
      <c r="F124" s="200" t="str">
        <f>IF('Frais Forfaitaires'!F123="","",'Frais Forfaitaires'!F123)</f>
        <v/>
      </c>
      <c r="G124" s="200" t="str">
        <f>IF('Frais Forfaitaires'!G123="","",'Frais Forfaitaires'!G123)</f>
        <v/>
      </c>
      <c r="H124" s="200" t="str">
        <f>IF('Frais Forfaitaires'!H123="","",'Frais Forfaitaires'!H123)</f>
        <v/>
      </c>
      <c r="I124" s="200" t="str">
        <f>IF('Frais Forfaitaires'!I123="","",'Frais Forfaitaires'!I123)</f>
        <v/>
      </c>
      <c r="J124" s="189" t="str">
        <f>IF($G124="","",IF($C124=Listes!$B$38,IF('Instruction Frais Forfaitaires'!$E124&lt;=Listes!$B$59,('Instruction Frais Forfaitaires'!$E124*(VLOOKUP('Instruction Frais Forfaitaires'!$D124,Listes!$A$60:$E$66,2,FALSE))),IF('Instruction Frais Forfaitaires'!$E124&gt;Listes!$E$59,('Instruction Frais Forfaitaires'!$E124*(VLOOKUP('Instruction Frais Forfaitaires'!$D124,Listes!$A$60:$E$66,5,FALSE))),('Instruction Frais Forfaitaires'!$E124*(VLOOKUP('Instruction Frais Forfaitaires'!$D124,Listes!$A$60:$E$66,3,FALSE))+(VLOOKUP('Instruction Frais Forfaitaires'!$D124,Listes!$A$60:$E$66,4,FALSE)))))))</f>
        <v/>
      </c>
      <c r="K124" s="189" t="str">
        <f>IF($G124="","",IF($C124=Listes!$B$37,IF('Instruction Frais Forfaitaires'!$E124&lt;=Listes!$B$48,('Instruction Frais Forfaitaires'!$E124*(VLOOKUP('Instruction Frais Forfaitaires'!$D124,Listes!$A$49:$E$55,2,FALSE))),IF('Instruction Frais Forfaitaires'!$E124&gt;Listes!$D$48,('Instruction Frais Forfaitaires'!$E124*(VLOOKUP('Instruction Frais Forfaitaires'!$D124,Listes!$A$49:$E$55,5,FALSE))),('Instruction Frais Forfaitaires'!$E124*(VLOOKUP('Instruction Frais Forfaitaires'!$D124,Listes!$A$49:$E$55,3,FALSE))+(VLOOKUP('Instruction Frais Forfaitaires'!$D124,Listes!$A$49:$E$55,4,FALSE)))))))</f>
        <v/>
      </c>
      <c r="L124" s="190" t="str">
        <f>IF($G124="","",IF($C124=Listes!$B$40,Listes!$I$37,IF($C124=Listes!$B$41,(VLOOKUP('Instruction Frais Forfaitaires'!$F124,Listes!$E$37:$F$42,2,FALSE)),IF($C124=Listes!$B$39,IF('Instruction Frais Forfaitaires'!$E124&lt;=Listes!$A$70,'Instruction Frais Forfaitaires'!$E124*Listes!$A$71,IF('Instruction Frais Forfaitaires'!$E124&gt;Listes!$D$70,'Instruction Frais Forfaitaires'!$E124*Listes!$D$71,(('Instruction Frais Forfaitaires'!$E124*Listes!$B$71)+Listes!$C$71)))))))</f>
        <v/>
      </c>
      <c r="M124" s="202" t="str">
        <f>IF('Frais Forfaitaires'!M123="","",'Frais Forfaitaires'!M123)</f>
        <v/>
      </c>
      <c r="N124" s="42" t="str">
        <f t="shared" si="5"/>
        <v/>
      </c>
      <c r="O124" s="203" t="str">
        <f t="shared" si="6"/>
        <v/>
      </c>
      <c r="P124" s="204" t="str">
        <f t="shared" si="7"/>
        <v/>
      </c>
      <c r="Q124" s="205" t="str">
        <f t="shared" si="8"/>
        <v/>
      </c>
      <c r="R124" s="206"/>
      <c r="S124" s="66"/>
    </row>
    <row r="125" spans="1:19" ht="20.100000000000001" customHeight="1" x14ac:dyDescent="0.25">
      <c r="A125" s="191">
        <v>119</v>
      </c>
      <c r="B125" s="200" t="str">
        <f>IF('Frais Forfaitaires'!B124="","",'Frais Forfaitaires'!B124)</f>
        <v/>
      </c>
      <c r="C125" s="200" t="str">
        <f>IF('Frais Forfaitaires'!C124="","",'Frais Forfaitaires'!C124)</f>
        <v/>
      </c>
      <c r="D125" s="200" t="str">
        <f>IF('Frais Forfaitaires'!D124="","",'Frais Forfaitaires'!D124)</f>
        <v/>
      </c>
      <c r="E125" s="200" t="str">
        <f>IF('Frais Forfaitaires'!E124="","",'Frais Forfaitaires'!E124)</f>
        <v/>
      </c>
      <c r="F125" s="200" t="str">
        <f>IF('Frais Forfaitaires'!F124="","",'Frais Forfaitaires'!F124)</f>
        <v/>
      </c>
      <c r="G125" s="200" t="str">
        <f>IF('Frais Forfaitaires'!G124="","",'Frais Forfaitaires'!G124)</f>
        <v/>
      </c>
      <c r="H125" s="200" t="str">
        <f>IF('Frais Forfaitaires'!H124="","",'Frais Forfaitaires'!H124)</f>
        <v/>
      </c>
      <c r="I125" s="200" t="str">
        <f>IF('Frais Forfaitaires'!I124="","",'Frais Forfaitaires'!I124)</f>
        <v/>
      </c>
      <c r="J125" s="189" t="str">
        <f>IF($G125="","",IF($C125=Listes!$B$38,IF('Instruction Frais Forfaitaires'!$E125&lt;=Listes!$B$59,('Instruction Frais Forfaitaires'!$E125*(VLOOKUP('Instruction Frais Forfaitaires'!$D125,Listes!$A$60:$E$66,2,FALSE))),IF('Instruction Frais Forfaitaires'!$E125&gt;Listes!$E$59,('Instruction Frais Forfaitaires'!$E125*(VLOOKUP('Instruction Frais Forfaitaires'!$D125,Listes!$A$60:$E$66,5,FALSE))),('Instruction Frais Forfaitaires'!$E125*(VLOOKUP('Instruction Frais Forfaitaires'!$D125,Listes!$A$60:$E$66,3,FALSE))+(VLOOKUP('Instruction Frais Forfaitaires'!$D125,Listes!$A$60:$E$66,4,FALSE)))))))</f>
        <v/>
      </c>
      <c r="K125" s="189" t="str">
        <f>IF($G125="","",IF($C125=Listes!$B$37,IF('Instruction Frais Forfaitaires'!$E125&lt;=Listes!$B$48,('Instruction Frais Forfaitaires'!$E125*(VLOOKUP('Instruction Frais Forfaitaires'!$D125,Listes!$A$49:$E$55,2,FALSE))),IF('Instruction Frais Forfaitaires'!$E125&gt;Listes!$D$48,('Instruction Frais Forfaitaires'!$E125*(VLOOKUP('Instruction Frais Forfaitaires'!$D125,Listes!$A$49:$E$55,5,FALSE))),('Instruction Frais Forfaitaires'!$E125*(VLOOKUP('Instruction Frais Forfaitaires'!$D125,Listes!$A$49:$E$55,3,FALSE))+(VLOOKUP('Instruction Frais Forfaitaires'!$D125,Listes!$A$49:$E$55,4,FALSE)))))))</f>
        <v/>
      </c>
      <c r="L125" s="190" t="str">
        <f>IF($G125="","",IF($C125=Listes!$B$40,Listes!$I$37,IF($C125=Listes!$B$41,(VLOOKUP('Instruction Frais Forfaitaires'!$F125,Listes!$E$37:$F$42,2,FALSE)),IF($C125=Listes!$B$39,IF('Instruction Frais Forfaitaires'!$E125&lt;=Listes!$A$70,'Instruction Frais Forfaitaires'!$E125*Listes!$A$71,IF('Instruction Frais Forfaitaires'!$E125&gt;Listes!$D$70,'Instruction Frais Forfaitaires'!$E125*Listes!$D$71,(('Instruction Frais Forfaitaires'!$E125*Listes!$B$71)+Listes!$C$71)))))))</f>
        <v/>
      </c>
      <c r="M125" s="202" t="str">
        <f>IF('Frais Forfaitaires'!M124="","",'Frais Forfaitaires'!M124)</f>
        <v/>
      </c>
      <c r="N125" s="42" t="str">
        <f t="shared" si="5"/>
        <v/>
      </c>
      <c r="O125" s="203" t="str">
        <f t="shared" si="6"/>
        <v/>
      </c>
      <c r="P125" s="204" t="str">
        <f t="shared" si="7"/>
        <v/>
      </c>
      <c r="Q125" s="205" t="str">
        <f t="shared" si="8"/>
        <v/>
      </c>
      <c r="R125" s="206"/>
      <c r="S125" s="66"/>
    </row>
    <row r="126" spans="1:19" ht="20.100000000000001" customHeight="1" x14ac:dyDescent="0.25">
      <c r="A126" s="191">
        <v>120</v>
      </c>
      <c r="B126" s="200" t="str">
        <f>IF('Frais Forfaitaires'!B125="","",'Frais Forfaitaires'!B125)</f>
        <v/>
      </c>
      <c r="C126" s="200" t="str">
        <f>IF('Frais Forfaitaires'!C125="","",'Frais Forfaitaires'!C125)</f>
        <v/>
      </c>
      <c r="D126" s="200" t="str">
        <f>IF('Frais Forfaitaires'!D125="","",'Frais Forfaitaires'!D125)</f>
        <v/>
      </c>
      <c r="E126" s="200" t="str">
        <f>IF('Frais Forfaitaires'!E125="","",'Frais Forfaitaires'!E125)</f>
        <v/>
      </c>
      <c r="F126" s="200" t="str">
        <f>IF('Frais Forfaitaires'!F125="","",'Frais Forfaitaires'!F125)</f>
        <v/>
      </c>
      <c r="G126" s="200" t="str">
        <f>IF('Frais Forfaitaires'!G125="","",'Frais Forfaitaires'!G125)</f>
        <v/>
      </c>
      <c r="H126" s="200" t="str">
        <f>IF('Frais Forfaitaires'!H125="","",'Frais Forfaitaires'!H125)</f>
        <v/>
      </c>
      <c r="I126" s="200" t="str">
        <f>IF('Frais Forfaitaires'!I125="","",'Frais Forfaitaires'!I125)</f>
        <v/>
      </c>
      <c r="J126" s="189" t="str">
        <f>IF($G126="","",IF($C126=Listes!$B$38,IF('Instruction Frais Forfaitaires'!$E126&lt;=Listes!$B$59,('Instruction Frais Forfaitaires'!$E126*(VLOOKUP('Instruction Frais Forfaitaires'!$D126,Listes!$A$60:$E$66,2,FALSE))),IF('Instruction Frais Forfaitaires'!$E126&gt;Listes!$E$59,('Instruction Frais Forfaitaires'!$E126*(VLOOKUP('Instruction Frais Forfaitaires'!$D126,Listes!$A$60:$E$66,5,FALSE))),('Instruction Frais Forfaitaires'!$E126*(VLOOKUP('Instruction Frais Forfaitaires'!$D126,Listes!$A$60:$E$66,3,FALSE))+(VLOOKUP('Instruction Frais Forfaitaires'!$D126,Listes!$A$60:$E$66,4,FALSE)))))))</f>
        <v/>
      </c>
      <c r="K126" s="189" t="str">
        <f>IF($G126="","",IF($C126=Listes!$B$37,IF('Instruction Frais Forfaitaires'!$E126&lt;=Listes!$B$48,('Instruction Frais Forfaitaires'!$E126*(VLOOKUP('Instruction Frais Forfaitaires'!$D126,Listes!$A$49:$E$55,2,FALSE))),IF('Instruction Frais Forfaitaires'!$E126&gt;Listes!$D$48,('Instruction Frais Forfaitaires'!$E126*(VLOOKUP('Instruction Frais Forfaitaires'!$D126,Listes!$A$49:$E$55,5,FALSE))),('Instruction Frais Forfaitaires'!$E126*(VLOOKUP('Instruction Frais Forfaitaires'!$D126,Listes!$A$49:$E$55,3,FALSE))+(VLOOKUP('Instruction Frais Forfaitaires'!$D126,Listes!$A$49:$E$55,4,FALSE)))))))</f>
        <v/>
      </c>
      <c r="L126" s="190" t="str">
        <f>IF($G126="","",IF($C126=Listes!$B$40,Listes!$I$37,IF($C126=Listes!$B$41,(VLOOKUP('Instruction Frais Forfaitaires'!$F126,Listes!$E$37:$F$42,2,FALSE)),IF($C126=Listes!$B$39,IF('Instruction Frais Forfaitaires'!$E126&lt;=Listes!$A$70,'Instruction Frais Forfaitaires'!$E126*Listes!$A$71,IF('Instruction Frais Forfaitaires'!$E126&gt;Listes!$D$70,'Instruction Frais Forfaitaires'!$E126*Listes!$D$71,(('Instruction Frais Forfaitaires'!$E126*Listes!$B$71)+Listes!$C$71)))))))</f>
        <v/>
      </c>
      <c r="M126" s="202" t="str">
        <f>IF('Frais Forfaitaires'!M125="","",'Frais Forfaitaires'!M125)</f>
        <v/>
      </c>
      <c r="N126" s="42" t="str">
        <f t="shared" si="5"/>
        <v/>
      </c>
      <c r="O126" s="203" t="str">
        <f t="shared" si="6"/>
        <v/>
      </c>
      <c r="P126" s="204" t="str">
        <f t="shared" si="7"/>
        <v/>
      </c>
      <c r="Q126" s="205" t="str">
        <f t="shared" si="8"/>
        <v/>
      </c>
      <c r="R126" s="206"/>
      <c r="S126" s="66"/>
    </row>
    <row r="127" spans="1:19" ht="20.100000000000001" customHeight="1" x14ac:dyDescent="0.25">
      <c r="A127" s="191">
        <v>121</v>
      </c>
      <c r="B127" s="200" t="str">
        <f>IF('Frais Forfaitaires'!B126="","",'Frais Forfaitaires'!B126)</f>
        <v/>
      </c>
      <c r="C127" s="200" t="str">
        <f>IF('Frais Forfaitaires'!C126="","",'Frais Forfaitaires'!C126)</f>
        <v/>
      </c>
      <c r="D127" s="200" t="str">
        <f>IF('Frais Forfaitaires'!D126="","",'Frais Forfaitaires'!D126)</f>
        <v/>
      </c>
      <c r="E127" s="200" t="str">
        <f>IF('Frais Forfaitaires'!E126="","",'Frais Forfaitaires'!E126)</f>
        <v/>
      </c>
      <c r="F127" s="200" t="str">
        <f>IF('Frais Forfaitaires'!F126="","",'Frais Forfaitaires'!F126)</f>
        <v/>
      </c>
      <c r="G127" s="200" t="str">
        <f>IF('Frais Forfaitaires'!G126="","",'Frais Forfaitaires'!G126)</f>
        <v/>
      </c>
      <c r="H127" s="200" t="str">
        <f>IF('Frais Forfaitaires'!H126="","",'Frais Forfaitaires'!H126)</f>
        <v/>
      </c>
      <c r="I127" s="200" t="str">
        <f>IF('Frais Forfaitaires'!I126="","",'Frais Forfaitaires'!I126)</f>
        <v/>
      </c>
      <c r="J127" s="189" t="str">
        <f>IF($G127="","",IF($C127=Listes!$B$38,IF('Instruction Frais Forfaitaires'!$E127&lt;=Listes!$B$59,('Instruction Frais Forfaitaires'!$E127*(VLOOKUP('Instruction Frais Forfaitaires'!$D127,Listes!$A$60:$E$66,2,FALSE))),IF('Instruction Frais Forfaitaires'!$E127&gt;Listes!$E$59,('Instruction Frais Forfaitaires'!$E127*(VLOOKUP('Instruction Frais Forfaitaires'!$D127,Listes!$A$60:$E$66,5,FALSE))),('Instruction Frais Forfaitaires'!$E127*(VLOOKUP('Instruction Frais Forfaitaires'!$D127,Listes!$A$60:$E$66,3,FALSE))+(VLOOKUP('Instruction Frais Forfaitaires'!$D127,Listes!$A$60:$E$66,4,FALSE)))))))</f>
        <v/>
      </c>
      <c r="K127" s="189" t="str">
        <f>IF($G127="","",IF($C127=Listes!$B$37,IF('Instruction Frais Forfaitaires'!$E127&lt;=Listes!$B$48,('Instruction Frais Forfaitaires'!$E127*(VLOOKUP('Instruction Frais Forfaitaires'!$D127,Listes!$A$49:$E$55,2,FALSE))),IF('Instruction Frais Forfaitaires'!$E127&gt;Listes!$D$48,('Instruction Frais Forfaitaires'!$E127*(VLOOKUP('Instruction Frais Forfaitaires'!$D127,Listes!$A$49:$E$55,5,FALSE))),('Instruction Frais Forfaitaires'!$E127*(VLOOKUP('Instruction Frais Forfaitaires'!$D127,Listes!$A$49:$E$55,3,FALSE))+(VLOOKUP('Instruction Frais Forfaitaires'!$D127,Listes!$A$49:$E$55,4,FALSE)))))))</f>
        <v/>
      </c>
      <c r="L127" s="190" t="str">
        <f>IF($G127="","",IF($C127=Listes!$B$40,Listes!$I$37,IF($C127=Listes!$B$41,(VLOOKUP('Instruction Frais Forfaitaires'!$F127,Listes!$E$37:$F$42,2,FALSE)),IF($C127=Listes!$B$39,IF('Instruction Frais Forfaitaires'!$E127&lt;=Listes!$A$70,'Instruction Frais Forfaitaires'!$E127*Listes!$A$71,IF('Instruction Frais Forfaitaires'!$E127&gt;Listes!$D$70,'Instruction Frais Forfaitaires'!$E127*Listes!$D$71,(('Instruction Frais Forfaitaires'!$E127*Listes!$B$71)+Listes!$C$71)))))))</f>
        <v/>
      </c>
      <c r="M127" s="202" t="str">
        <f>IF('Frais Forfaitaires'!M126="","",'Frais Forfaitaires'!M126)</f>
        <v/>
      </c>
      <c r="N127" s="42" t="str">
        <f t="shared" si="5"/>
        <v/>
      </c>
      <c r="O127" s="203" t="str">
        <f t="shared" si="6"/>
        <v/>
      </c>
      <c r="P127" s="204" t="str">
        <f t="shared" si="7"/>
        <v/>
      </c>
      <c r="Q127" s="205" t="str">
        <f t="shared" si="8"/>
        <v/>
      </c>
      <c r="R127" s="206"/>
      <c r="S127" s="66"/>
    </row>
    <row r="128" spans="1:19" ht="20.100000000000001" customHeight="1" x14ac:dyDescent="0.25">
      <c r="A128" s="191">
        <v>122</v>
      </c>
      <c r="B128" s="200" t="str">
        <f>IF('Frais Forfaitaires'!B127="","",'Frais Forfaitaires'!B127)</f>
        <v/>
      </c>
      <c r="C128" s="200" t="str">
        <f>IF('Frais Forfaitaires'!C127="","",'Frais Forfaitaires'!C127)</f>
        <v/>
      </c>
      <c r="D128" s="200" t="str">
        <f>IF('Frais Forfaitaires'!D127="","",'Frais Forfaitaires'!D127)</f>
        <v/>
      </c>
      <c r="E128" s="200" t="str">
        <f>IF('Frais Forfaitaires'!E127="","",'Frais Forfaitaires'!E127)</f>
        <v/>
      </c>
      <c r="F128" s="200" t="str">
        <f>IF('Frais Forfaitaires'!F127="","",'Frais Forfaitaires'!F127)</f>
        <v/>
      </c>
      <c r="G128" s="200" t="str">
        <f>IF('Frais Forfaitaires'!G127="","",'Frais Forfaitaires'!G127)</f>
        <v/>
      </c>
      <c r="H128" s="200" t="str">
        <f>IF('Frais Forfaitaires'!H127="","",'Frais Forfaitaires'!H127)</f>
        <v/>
      </c>
      <c r="I128" s="200" t="str">
        <f>IF('Frais Forfaitaires'!I127="","",'Frais Forfaitaires'!I127)</f>
        <v/>
      </c>
      <c r="J128" s="189" t="str">
        <f>IF($G128="","",IF($C128=Listes!$B$38,IF('Instruction Frais Forfaitaires'!$E128&lt;=Listes!$B$59,('Instruction Frais Forfaitaires'!$E128*(VLOOKUP('Instruction Frais Forfaitaires'!$D128,Listes!$A$60:$E$66,2,FALSE))),IF('Instruction Frais Forfaitaires'!$E128&gt;Listes!$E$59,('Instruction Frais Forfaitaires'!$E128*(VLOOKUP('Instruction Frais Forfaitaires'!$D128,Listes!$A$60:$E$66,5,FALSE))),('Instruction Frais Forfaitaires'!$E128*(VLOOKUP('Instruction Frais Forfaitaires'!$D128,Listes!$A$60:$E$66,3,FALSE))+(VLOOKUP('Instruction Frais Forfaitaires'!$D128,Listes!$A$60:$E$66,4,FALSE)))))))</f>
        <v/>
      </c>
      <c r="K128" s="189" t="str">
        <f>IF($G128="","",IF($C128=Listes!$B$37,IF('Instruction Frais Forfaitaires'!$E128&lt;=Listes!$B$48,('Instruction Frais Forfaitaires'!$E128*(VLOOKUP('Instruction Frais Forfaitaires'!$D128,Listes!$A$49:$E$55,2,FALSE))),IF('Instruction Frais Forfaitaires'!$E128&gt;Listes!$D$48,('Instruction Frais Forfaitaires'!$E128*(VLOOKUP('Instruction Frais Forfaitaires'!$D128,Listes!$A$49:$E$55,5,FALSE))),('Instruction Frais Forfaitaires'!$E128*(VLOOKUP('Instruction Frais Forfaitaires'!$D128,Listes!$A$49:$E$55,3,FALSE))+(VLOOKUP('Instruction Frais Forfaitaires'!$D128,Listes!$A$49:$E$55,4,FALSE)))))))</f>
        <v/>
      </c>
      <c r="L128" s="190" t="str">
        <f>IF($G128="","",IF($C128=Listes!$B$40,Listes!$I$37,IF($C128=Listes!$B$41,(VLOOKUP('Instruction Frais Forfaitaires'!$F128,Listes!$E$37:$F$42,2,FALSE)),IF($C128=Listes!$B$39,IF('Instruction Frais Forfaitaires'!$E128&lt;=Listes!$A$70,'Instruction Frais Forfaitaires'!$E128*Listes!$A$71,IF('Instruction Frais Forfaitaires'!$E128&gt;Listes!$D$70,'Instruction Frais Forfaitaires'!$E128*Listes!$D$71,(('Instruction Frais Forfaitaires'!$E128*Listes!$B$71)+Listes!$C$71)))))))</f>
        <v/>
      </c>
      <c r="M128" s="202" t="str">
        <f>IF('Frais Forfaitaires'!M127="","",'Frais Forfaitaires'!M127)</f>
        <v/>
      </c>
      <c r="N128" s="42" t="str">
        <f t="shared" si="5"/>
        <v/>
      </c>
      <c r="O128" s="203" t="str">
        <f t="shared" si="6"/>
        <v/>
      </c>
      <c r="P128" s="204" t="str">
        <f t="shared" si="7"/>
        <v/>
      </c>
      <c r="Q128" s="205" t="str">
        <f t="shared" si="8"/>
        <v/>
      </c>
      <c r="R128" s="206"/>
      <c r="S128" s="66"/>
    </row>
    <row r="129" spans="1:19" ht="20.100000000000001" customHeight="1" x14ac:dyDescent="0.25">
      <c r="A129" s="191">
        <v>123</v>
      </c>
      <c r="B129" s="200" t="str">
        <f>IF('Frais Forfaitaires'!B128="","",'Frais Forfaitaires'!B128)</f>
        <v/>
      </c>
      <c r="C129" s="200" t="str">
        <f>IF('Frais Forfaitaires'!C128="","",'Frais Forfaitaires'!C128)</f>
        <v/>
      </c>
      <c r="D129" s="200" t="str">
        <f>IF('Frais Forfaitaires'!D128="","",'Frais Forfaitaires'!D128)</f>
        <v/>
      </c>
      <c r="E129" s="200" t="str">
        <f>IF('Frais Forfaitaires'!E128="","",'Frais Forfaitaires'!E128)</f>
        <v/>
      </c>
      <c r="F129" s="200" t="str">
        <f>IF('Frais Forfaitaires'!F128="","",'Frais Forfaitaires'!F128)</f>
        <v/>
      </c>
      <c r="G129" s="200" t="str">
        <f>IF('Frais Forfaitaires'!G128="","",'Frais Forfaitaires'!G128)</f>
        <v/>
      </c>
      <c r="H129" s="200" t="str">
        <f>IF('Frais Forfaitaires'!H128="","",'Frais Forfaitaires'!H128)</f>
        <v/>
      </c>
      <c r="I129" s="200" t="str">
        <f>IF('Frais Forfaitaires'!I128="","",'Frais Forfaitaires'!I128)</f>
        <v/>
      </c>
      <c r="J129" s="189" t="str">
        <f>IF($G129="","",IF($C129=Listes!$B$38,IF('Instruction Frais Forfaitaires'!$E129&lt;=Listes!$B$59,('Instruction Frais Forfaitaires'!$E129*(VLOOKUP('Instruction Frais Forfaitaires'!$D129,Listes!$A$60:$E$66,2,FALSE))),IF('Instruction Frais Forfaitaires'!$E129&gt;Listes!$E$59,('Instruction Frais Forfaitaires'!$E129*(VLOOKUP('Instruction Frais Forfaitaires'!$D129,Listes!$A$60:$E$66,5,FALSE))),('Instruction Frais Forfaitaires'!$E129*(VLOOKUP('Instruction Frais Forfaitaires'!$D129,Listes!$A$60:$E$66,3,FALSE))+(VLOOKUP('Instruction Frais Forfaitaires'!$D129,Listes!$A$60:$E$66,4,FALSE)))))))</f>
        <v/>
      </c>
      <c r="K129" s="189" t="str">
        <f>IF($G129="","",IF($C129=Listes!$B$37,IF('Instruction Frais Forfaitaires'!$E129&lt;=Listes!$B$48,('Instruction Frais Forfaitaires'!$E129*(VLOOKUP('Instruction Frais Forfaitaires'!$D129,Listes!$A$49:$E$55,2,FALSE))),IF('Instruction Frais Forfaitaires'!$E129&gt;Listes!$D$48,('Instruction Frais Forfaitaires'!$E129*(VLOOKUP('Instruction Frais Forfaitaires'!$D129,Listes!$A$49:$E$55,5,FALSE))),('Instruction Frais Forfaitaires'!$E129*(VLOOKUP('Instruction Frais Forfaitaires'!$D129,Listes!$A$49:$E$55,3,FALSE))+(VLOOKUP('Instruction Frais Forfaitaires'!$D129,Listes!$A$49:$E$55,4,FALSE)))))))</f>
        <v/>
      </c>
      <c r="L129" s="190" t="str">
        <f>IF($G129="","",IF($C129=Listes!$B$40,Listes!$I$37,IF($C129=Listes!$B$41,(VLOOKUP('Instruction Frais Forfaitaires'!$F129,Listes!$E$37:$F$42,2,FALSE)),IF($C129=Listes!$B$39,IF('Instruction Frais Forfaitaires'!$E129&lt;=Listes!$A$70,'Instruction Frais Forfaitaires'!$E129*Listes!$A$71,IF('Instruction Frais Forfaitaires'!$E129&gt;Listes!$D$70,'Instruction Frais Forfaitaires'!$E129*Listes!$D$71,(('Instruction Frais Forfaitaires'!$E129*Listes!$B$71)+Listes!$C$71)))))))</f>
        <v/>
      </c>
      <c r="M129" s="202" t="str">
        <f>IF('Frais Forfaitaires'!M128="","",'Frais Forfaitaires'!M128)</f>
        <v/>
      </c>
      <c r="N129" s="42" t="str">
        <f t="shared" si="5"/>
        <v/>
      </c>
      <c r="O129" s="203" t="str">
        <f t="shared" si="6"/>
        <v/>
      </c>
      <c r="P129" s="204" t="str">
        <f t="shared" si="7"/>
        <v/>
      </c>
      <c r="Q129" s="205" t="str">
        <f t="shared" si="8"/>
        <v/>
      </c>
      <c r="R129" s="206"/>
      <c r="S129" s="66"/>
    </row>
    <row r="130" spans="1:19" ht="20.100000000000001" customHeight="1" x14ac:dyDescent="0.25">
      <c r="A130" s="191">
        <v>124</v>
      </c>
      <c r="B130" s="200" t="str">
        <f>IF('Frais Forfaitaires'!B129="","",'Frais Forfaitaires'!B129)</f>
        <v/>
      </c>
      <c r="C130" s="200" t="str">
        <f>IF('Frais Forfaitaires'!C129="","",'Frais Forfaitaires'!C129)</f>
        <v/>
      </c>
      <c r="D130" s="200" t="str">
        <f>IF('Frais Forfaitaires'!D129="","",'Frais Forfaitaires'!D129)</f>
        <v/>
      </c>
      <c r="E130" s="200" t="str">
        <f>IF('Frais Forfaitaires'!E129="","",'Frais Forfaitaires'!E129)</f>
        <v/>
      </c>
      <c r="F130" s="200" t="str">
        <f>IF('Frais Forfaitaires'!F129="","",'Frais Forfaitaires'!F129)</f>
        <v/>
      </c>
      <c r="G130" s="200" t="str">
        <f>IF('Frais Forfaitaires'!G129="","",'Frais Forfaitaires'!G129)</f>
        <v/>
      </c>
      <c r="H130" s="200" t="str">
        <f>IF('Frais Forfaitaires'!H129="","",'Frais Forfaitaires'!H129)</f>
        <v/>
      </c>
      <c r="I130" s="200" t="str">
        <f>IF('Frais Forfaitaires'!I129="","",'Frais Forfaitaires'!I129)</f>
        <v/>
      </c>
      <c r="J130" s="189" t="str">
        <f>IF($G130="","",IF($C130=Listes!$B$38,IF('Instruction Frais Forfaitaires'!$E130&lt;=Listes!$B$59,('Instruction Frais Forfaitaires'!$E130*(VLOOKUP('Instruction Frais Forfaitaires'!$D130,Listes!$A$60:$E$66,2,FALSE))),IF('Instruction Frais Forfaitaires'!$E130&gt;Listes!$E$59,('Instruction Frais Forfaitaires'!$E130*(VLOOKUP('Instruction Frais Forfaitaires'!$D130,Listes!$A$60:$E$66,5,FALSE))),('Instruction Frais Forfaitaires'!$E130*(VLOOKUP('Instruction Frais Forfaitaires'!$D130,Listes!$A$60:$E$66,3,FALSE))+(VLOOKUP('Instruction Frais Forfaitaires'!$D130,Listes!$A$60:$E$66,4,FALSE)))))))</f>
        <v/>
      </c>
      <c r="K130" s="189" t="str">
        <f>IF($G130="","",IF($C130=Listes!$B$37,IF('Instruction Frais Forfaitaires'!$E130&lt;=Listes!$B$48,('Instruction Frais Forfaitaires'!$E130*(VLOOKUP('Instruction Frais Forfaitaires'!$D130,Listes!$A$49:$E$55,2,FALSE))),IF('Instruction Frais Forfaitaires'!$E130&gt;Listes!$D$48,('Instruction Frais Forfaitaires'!$E130*(VLOOKUP('Instruction Frais Forfaitaires'!$D130,Listes!$A$49:$E$55,5,FALSE))),('Instruction Frais Forfaitaires'!$E130*(VLOOKUP('Instruction Frais Forfaitaires'!$D130,Listes!$A$49:$E$55,3,FALSE))+(VLOOKUP('Instruction Frais Forfaitaires'!$D130,Listes!$A$49:$E$55,4,FALSE)))))))</f>
        <v/>
      </c>
      <c r="L130" s="190" t="str">
        <f>IF($G130="","",IF($C130=Listes!$B$40,Listes!$I$37,IF($C130=Listes!$B$41,(VLOOKUP('Instruction Frais Forfaitaires'!$F130,Listes!$E$37:$F$42,2,FALSE)),IF($C130=Listes!$B$39,IF('Instruction Frais Forfaitaires'!$E130&lt;=Listes!$A$70,'Instruction Frais Forfaitaires'!$E130*Listes!$A$71,IF('Instruction Frais Forfaitaires'!$E130&gt;Listes!$D$70,'Instruction Frais Forfaitaires'!$E130*Listes!$D$71,(('Instruction Frais Forfaitaires'!$E130*Listes!$B$71)+Listes!$C$71)))))))</f>
        <v/>
      </c>
      <c r="M130" s="202" t="str">
        <f>IF('Frais Forfaitaires'!M129="","",'Frais Forfaitaires'!M129)</f>
        <v/>
      </c>
      <c r="N130" s="42" t="str">
        <f t="shared" si="5"/>
        <v/>
      </c>
      <c r="O130" s="203" t="str">
        <f t="shared" si="6"/>
        <v/>
      </c>
      <c r="P130" s="204" t="str">
        <f t="shared" si="7"/>
        <v/>
      </c>
      <c r="Q130" s="205" t="str">
        <f t="shared" si="8"/>
        <v/>
      </c>
      <c r="R130" s="206"/>
      <c r="S130" s="66"/>
    </row>
    <row r="131" spans="1:19" ht="20.100000000000001" customHeight="1" x14ac:dyDescent="0.25">
      <c r="A131" s="191">
        <v>125</v>
      </c>
      <c r="B131" s="200" t="str">
        <f>IF('Frais Forfaitaires'!B130="","",'Frais Forfaitaires'!B130)</f>
        <v/>
      </c>
      <c r="C131" s="200" t="str">
        <f>IF('Frais Forfaitaires'!C130="","",'Frais Forfaitaires'!C130)</f>
        <v/>
      </c>
      <c r="D131" s="200" t="str">
        <f>IF('Frais Forfaitaires'!D130="","",'Frais Forfaitaires'!D130)</f>
        <v/>
      </c>
      <c r="E131" s="200" t="str">
        <f>IF('Frais Forfaitaires'!E130="","",'Frais Forfaitaires'!E130)</f>
        <v/>
      </c>
      <c r="F131" s="200" t="str">
        <f>IF('Frais Forfaitaires'!F130="","",'Frais Forfaitaires'!F130)</f>
        <v/>
      </c>
      <c r="G131" s="200" t="str">
        <f>IF('Frais Forfaitaires'!G130="","",'Frais Forfaitaires'!G130)</f>
        <v/>
      </c>
      <c r="H131" s="200" t="str">
        <f>IF('Frais Forfaitaires'!H130="","",'Frais Forfaitaires'!H130)</f>
        <v/>
      </c>
      <c r="I131" s="200" t="str">
        <f>IF('Frais Forfaitaires'!I130="","",'Frais Forfaitaires'!I130)</f>
        <v/>
      </c>
      <c r="J131" s="189" t="str">
        <f>IF($G131="","",IF($C131=Listes!$B$38,IF('Instruction Frais Forfaitaires'!$E131&lt;=Listes!$B$59,('Instruction Frais Forfaitaires'!$E131*(VLOOKUP('Instruction Frais Forfaitaires'!$D131,Listes!$A$60:$E$66,2,FALSE))),IF('Instruction Frais Forfaitaires'!$E131&gt;Listes!$E$59,('Instruction Frais Forfaitaires'!$E131*(VLOOKUP('Instruction Frais Forfaitaires'!$D131,Listes!$A$60:$E$66,5,FALSE))),('Instruction Frais Forfaitaires'!$E131*(VLOOKUP('Instruction Frais Forfaitaires'!$D131,Listes!$A$60:$E$66,3,FALSE))+(VLOOKUP('Instruction Frais Forfaitaires'!$D131,Listes!$A$60:$E$66,4,FALSE)))))))</f>
        <v/>
      </c>
      <c r="K131" s="189" t="str">
        <f>IF($G131="","",IF($C131=Listes!$B$37,IF('Instruction Frais Forfaitaires'!$E131&lt;=Listes!$B$48,('Instruction Frais Forfaitaires'!$E131*(VLOOKUP('Instruction Frais Forfaitaires'!$D131,Listes!$A$49:$E$55,2,FALSE))),IF('Instruction Frais Forfaitaires'!$E131&gt;Listes!$D$48,('Instruction Frais Forfaitaires'!$E131*(VLOOKUP('Instruction Frais Forfaitaires'!$D131,Listes!$A$49:$E$55,5,FALSE))),('Instruction Frais Forfaitaires'!$E131*(VLOOKUP('Instruction Frais Forfaitaires'!$D131,Listes!$A$49:$E$55,3,FALSE))+(VLOOKUP('Instruction Frais Forfaitaires'!$D131,Listes!$A$49:$E$55,4,FALSE)))))))</f>
        <v/>
      </c>
      <c r="L131" s="190" t="str">
        <f>IF($G131="","",IF($C131=Listes!$B$40,Listes!$I$37,IF($C131=Listes!$B$41,(VLOOKUP('Instruction Frais Forfaitaires'!$F131,Listes!$E$37:$F$42,2,FALSE)),IF($C131=Listes!$B$39,IF('Instruction Frais Forfaitaires'!$E131&lt;=Listes!$A$70,'Instruction Frais Forfaitaires'!$E131*Listes!$A$71,IF('Instruction Frais Forfaitaires'!$E131&gt;Listes!$D$70,'Instruction Frais Forfaitaires'!$E131*Listes!$D$71,(('Instruction Frais Forfaitaires'!$E131*Listes!$B$71)+Listes!$C$71)))))))</f>
        <v/>
      </c>
      <c r="M131" s="202" t="str">
        <f>IF('Frais Forfaitaires'!M130="","",'Frais Forfaitaires'!M130)</f>
        <v/>
      </c>
      <c r="N131" s="42" t="str">
        <f t="shared" si="5"/>
        <v/>
      </c>
      <c r="O131" s="203" t="str">
        <f t="shared" si="6"/>
        <v/>
      </c>
      <c r="P131" s="204" t="str">
        <f t="shared" si="7"/>
        <v/>
      </c>
      <c r="Q131" s="205" t="str">
        <f t="shared" si="8"/>
        <v/>
      </c>
      <c r="R131" s="206"/>
      <c r="S131" s="66"/>
    </row>
    <row r="132" spans="1:19" ht="20.100000000000001" customHeight="1" x14ac:dyDescent="0.25">
      <c r="A132" s="191">
        <v>126</v>
      </c>
      <c r="B132" s="200" t="str">
        <f>IF('Frais Forfaitaires'!B131="","",'Frais Forfaitaires'!B131)</f>
        <v/>
      </c>
      <c r="C132" s="200" t="str">
        <f>IF('Frais Forfaitaires'!C131="","",'Frais Forfaitaires'!C131)</f>
        <v/>
      </c>
      <c r="D132" s="200" t="str">
        <f>IF('Frais Forfaitaires'!D131="","",'Frais Forfaitaires'!D131)</f>
        <v/>
      </c>
      <c r="E132" s="200" t="str">
        <f>IF('Frais Forfaitaires'!E131="","",'Frais Forfaitaires'!E131)</f>
        <v/>
      </c>
      <c r="F132" s="200" t="str">
        <f>IF('Frais Forfaitaires'!F131="","",'Frais Forfaitaires'!F131)</f>
        <v/>
      </c>
      <c r="G132" s="200" t="str">
        <f>IF('Frais Forfaitaires'!G131="","",'Frais Forfaitaires'!G131)</f>
        <v/>
      </c>
      <c r="H132" s="200" t="str">
        <f>IF('Frais Forfaitaires'!H131="","",'Frais Forfaitaires'!H131)</f>
        <v/>
      </c>
      <c r="I132" s="200" t="str">
        <f>IF('Frais Forfaitaires'!I131="","",'Frais Forfaitaires'!I131)</f>
        <v/>
      </c>
      <c r="J132" s="189" t="str">
        <f>IF($G132="","",IF($C132=Listes!$B$38,IF('Instruction Frais Forfaitaires'!$E132&lt;=Listes!$B$59,('Instruction Frais Forfaitaires'!$E132*(VLOOKUP('Instruction Frais Forfaitaires'!$D132,Listes!$A$60:$E$66,2,FALSE))),IF('Instruction Frais Forfaitaires'!$E132&gt;Listes!$E$59,('Instruction Frais Forfaitaires'!$E132*(VLOOKUP('Instruction Frais Forfaitaires'!$D132,Listes!$A$60:$E$66,5,FALSE))),('Instruction Frais Forfaitaires'!$E132*(VLOOKUP('Instruction Frais Forfaitaires'!$D132,Listes!$A$60:$E$66,3,FALSE))+(VLOOKUP('Instruction Frais Forfaitaires'!$D132,Listes!$A$60:$E$66,4,FALSE)))))))</f>
        <v/>
      </c>
      <c r="K132" s="189" t="str">
        <f>IF($G132="","",IF($C132=Listes!$B$37,IF('Instruction Frais Forfaitaires'!$E132&lt;=Listes!$B$48,('Instruction Frais Forfaitaires'!$E132*(VLOOKUP('Instruction Frais Forfaitaires'!$D132,Listes!$A$49:$E$55,2,FALSE))),IF('Instruction Frais Forfaitaires'!$E132&gt;Listes!$D$48,('Instruction Frais Forfaitaires'!$E132*(VLOOKUP('Instruction Frais Forfaitaires'!$D132,Listes!$A$49:$E$55,5,FALSE))),('Instruction Frais Forfaitaires'!$E132*(VLOOKUP('Instruction Frais Forfaitaires'!$D132,Listes!$A$49:$E$55,3,FALSE))+(VLOOKUP('Instruction Frais Forfaitaires'!$D132,Listes!$A$49:$E$55,4,FALSE)))))))</f>
        <v/>
      </c>
      <c r="L132" s="190" t="str">
        <f>IF($G132="","",IF($C132=Listes!$B$40,Listes!$I$37,IF($C132=Listes!$B$41,(VLOOKUP('Instruction Frais Forfaitaires'!$F132,Listes!$E$37:$F$42,2,FALSE)),IF($C132=Listes!$B$39,IF('Instruction Frais Forfaitaires'!$E132&lt;=Listes!$A$70,'Instruction Frais Forfaitaires'!$E132*Listes!$A$71,IF('Instruction Frais Forfaitaires'!$E132&gt;Listes!$D$70,'Instruction Frais Forfaitaires'!$E132*Listes!$D$71,(('Instruction Frais Forfaitaires'!$E132*Listes!$B$71)+Listes!$C$71)))))))</f>
        <v/>
      </c>
      <c r="M132" s="202" t="str">
        <f>IF('Frais Forfaitaires'!M131="","",'Frais Forfaitaires'!M131)</f>
        <v/>
      </c>
      <c r="N132" s="42" t="str">
        <f t="shared" si="5"/>
        <v/>
      </c>
      <c r="O132" s="203" t="str">
        <f t="shared" si="6"/>
        <v/>
      </c>
      <c r="P132" s="204" t="str">
        <f t="shared" si="7"/>
        <v/>
      </c>
      <c r="Q132" s="205" t="str">
        <f t="shared" si="8"/>
        <v/>
      </c>
      <c r="R132" s="206"/>
      <c r="S132" s="66"/>
    </row>
    <row r="133" spans="1:19" ht="20.100000000000001" customHeight="1" x14ac:dyDescent="0.25">
      <c r="A133" s="191">
        <v>127</v>
      </c>
      <c r="B133" s="200" t="str">
        <f>IF('Frais Forfaitaires'!B132="","",'Frais Forfaitaires'!B132)</f>
        <v/>
      </c>
      <c r="C133" s="200" t="str">
        <f>IF('Frais Forfaitaires'!C132="","",'Frais Forfaitaires'!C132)</f>
        <v/>
      </c>
      <c r="D133" s="200" t="str">
        <f>IF('Frais Forfaitaires'!D132="","",'Frais Forfaitaires'!D132)</f>
        <v/>
      </c>
      <c r="E133" s="200" t="str">
        <f>IF('Frais Forfaitaires'!E132="","",'Frais Forfaitaires'!E132)</f>
        <v/>
      </c>
      <c r="F133" s="200" t="str">
        <f>IF('Frais Forfaitaires'!F132="","",'Frais Forfaitaires'!F132)</f>
        <v/>
      </c>
      <c r="G133" s="200" t="str">
        <f>IF('Frais Forfaitaires'!G132="","",'Frais Forfaitaires'!G132)</f>
        <v/>
      </c>
      <c r="H133" s="200" t="str">
        <f>IF('Frais Forfaitaires'!H132="","",'Frais Forfaitaires'!H132)</f>
        <v/>
      </c>
      <c r="I133" s="200" t="str">
        <f>IF('Frais Forfaitaires'!I132="","",'Frais Forfaitaires'!I132)</f>
        <v/>
      </c>
      <c r="J133" s="189" t="str">
        <f>IF($G133="","",IF($C133=Listes!$B$38,IF('Instruction Frais Forfaitaires'!$E133&lt;=Listes!$B$59,('Instruction Frais Forfaitaires'!$E133*(VLOOKUP('Instruction Frais Forfaitaires'!$D133,Listes!$A$60:$E$66,2,FALSE))),IF('Instruction Frais Forfaitaires'!$E133&gt;Listes!$E$59,('Instruction Frais Forfaitaires'!$E133*(VLOOKUP('Instruction Frais Forfaitaires'!$D133,Listes!$A$60:$E$66,5,FALSE))),('Instruction Frais Forfaitaires'!$E133*(VLOOKUP('Instruction Frais Forfaitaires'!$D133,Listes!$A$60:$E$66,3,FALSE))+(VLOOKUP('Instruction Frais Forfaitaires'!$D133,Listes!$A$60:$E$66,4,FALSE)))))))</f>
        <v/>
      </c>
      <c r="K133" s="189" t="str">
        <f>IF($G133="","",IF($C133=Listes!$B$37,IF('Instruction Frais Forfaitaires'!$E133&lt;=Listes!$B$48,('Instruction Frais Forfaitaires'!$E133*(VLOOKUP('Instruction Frais Forfaitaires'!$D133,Listes!$A$49:$E$55,2,FALSE))),IF('Instruction Frais Forfaitaires'!$E133&gt;Listes!$D$48,('Instruction Frais Forfaitaires'!$E133*(VLOOKUP('Instruction Frais Forfaitaires'!$D133,Listes!$A$49:$E$55,5,FALSE))),('Instruction Frais Forfaitaires'!$E133*(VLOOKUP('Instruction Frais Forfaitaires'!$D133,Listes!$A$49:$E$55,3,FALSE))+(VLOOKUP('Instruction Frais Forfaitaires'!$D133,Listes!$A$49:$E$55,4,FALSE)))))))</f>
        <v/>
      </c>
      <c r="L133" s="190" t="str">
        <f>IF($G133="","",IF($C133=Listes!$B$40,Listes!$I$37,IF($C133=Listes!$B$41,(VLOOKUP('Instruction Frais Forfaitaires'!$F133,Listes!$E$37:$F$42,2,FALSE)),IF($C133=Listes!$B$39,IF('Instruction Frais Forfaitaires'!$E133&lt;=Listes!$A$70,'Instruction Frais Forfaitaires'!$E133*Listes!$A$71,IF('Instruction Frais Forfaitaires'!$E133&gt;Listes!$D$70,'Instruction Frais Forfaitaires'!$E133*Listes!$D$71,(('Instruction Frais Forfaitaires'!$E133*Listes!$B$71)+Listes!$C$71)))))))</f>
        <v/>
      </c>
      <c r="M133" s="202" t="str">
        <f>IF('Frais Forfaitaires'!M132="","",'Frais Forfaitaires'!M132)</f>
        <v/>
      </c>
      <c r="N133" s="42" t="str">
        <f t="shared" si="5"/>
        <v/>
      </c>
      <c r="O133" s="203" t="str">
        <f t="shared" si="6"/>
        <v/>
      </c>
      <c r="P133" s="204" t="str">
        <f t="shared" si="7"/>
        <v/>
      </c>
      <c r="Q133" s="205" t="str">
        <f t="shared" si="8"/>
        <v/>
      </c>
      <c r="R133" s="206"/>
      <c r="S133" s="66"/>
    </row>
    <row r="134" spans="1:19" ht="20.100000000000001" customHeight="1" x14ac:dyDescent="0.25">
      <c r="A134" s="191">
        <v>128</v>
      </c>
      <c r="B134" s="200" t="str">
        <f>IF('Frais Forfaitaires'!B133="","",'Frais Forfaitaires'!B133)</f>
        <v/>
      </c>
      <c r="C134" s="200" t="str">
        <f>IF('Frais Forfaitaires'!C133="","",'Frais Forfaitaires'!C133)</f>
        <v/>
      </c>
      <c r="D134" s="200" t="str">
        <f>IF('Frais Forfaitaires'!D133="","",'Frais Forfaitaires'!D133)</f>
        <v/>
      </c>
      <c r="E134" s="200" t="str">
        <f>IF('Frais Forfaitaires'!E133="","",'Frais Forfaitaires'!E133)</f>
        <v/>
      </c>
      <c r="F134" s="200" t="str">
        <f>IF('Frais Forfaitaires'!F133="","",'Frais Forfaitaires'!F133)</f>
        <v/>
      </c>
      <c r="G134" s="200" t="str">
        <f>IF('Frais Forfaitaires'!G133="","",'Frais Forfaitaires'!G133)</f>
        <v/>
      </c>
      <c r="H134" s="200" t="str">
        <f>IF('Frais Forfaitaires'!H133="","",'Frais Forfaitaires'!H133)</f>
        <v/>
      </c>
      <c r="I134" s="200" t="str">
        <f>IF('Frais Forfaitaires'!I133="","",'Frais Forfaitaires'!I133)</f>
        <v/>
      </c>
      <c r="J134" s="189" t="str">
        <f>IF($G134="","",IF($C134=Listes!$B$38,IF('Instruction Frais Forfaitaires'!$E134&lt;=Listes!$B$59,('Instruction Frais Forfaitaires'!$E134*(VLOOKUP('Instruction Frais Forfaitaires'!$D134,Listes!$A$60:$E$66,2,FALSE))),IF('Instruction Frais Forfaitaires'!$E134&gt;Listes!$E$59,('Instruction Frais Forfaitaires'!$E134*(VLOOKUP('Instruction Frais Forfaitaires'!$D134,Listes!$A$60:$E$66,5,FALSE))),('Instruction Frais Forfaitaires'!$E134*(VLOOKUP('Instruction Frais Forfaitaires'!$D134,Listes!$A$60:$E$66,3,FALSE))+(VLOOKUP('Instruction Frais Forfaitaires'!$D134,Listes!$A$60:$E$66,4,FALSE)))))))</f>
        <v/>
      </c>
      <c r="K134" s="189" t="str">
        <f>IF($G134="","",IF($C134=Listes!$B$37,IF('Instruction Frais Forfaitaires'!$E134&lt;=Listes!$B$48,('Instruction Frais Forfaitaires'!$E134*(VLOOKUP('Instruction Frais Forfaitaires'!$D134,Listes!$A$49:$E$55,2,FALSE))),IF('Instruction Frais Forfaitaires'!$E134&gt;Listes!$D$48,('Instruction Frais Forfaitaires'!$E134*(VLOOKUP('Instruction Frais Forfaitaires'!$D134,Listes!$A$49:$E$55,5,FALSE))),('Instruction Frais Forfaitaires'!$E134*(VLOOKUP('Instruction Frais Forfaitaires'!$D134,Listes!$A$49:$E$55,3,FALSE))+(VLOOKUP('Instruction Frais Forfaitaires'!$D134,Listes!$A$49:$E$55,4,FALSE)))))))</f>
        <v/>
      </c>
      <c r="L134" s="190" t="str">
        <f>IF($G134="","",IF($C134=Listes!$B$40,Listes!$I$37,IF($C134=Listes!$B$41,(VLOOKUP('Instruction Frais Forfaitaires'!$F134,Listes!$E$37:$F$42,2,FALSE)),IF($C134=Listes!$B$39,IF('Instruction Frais Forfaitaires'!$E134&lt;=Listes!$A$70,'Instruction Frais Forfaitaires'!$E134*Listes!$A$71,IF('Instruction Frais Forfaitaires'!$E134&gt;Listes!$D$70,'Instruction Frais Forfaitaires'!$E134*Listes!$D$71,(('Instruction Frais Forfaitaires'!$E134*Listes!$B$71)+Listes!$C$71)))))))</f>
        <v/>
      </c>
      <c r="M134" s="202" t="str">
        <f>IF('Frais Forfaitaires'!M133="","",'Frais Forfaitaires'!M133)</f>
        <v/>
      </c>
      <c r="N134" s="42" t="str">
        <f t="shared" si="5"/>
        <v/>
      </c>
      <c r="O134" s="203" t="str">
        <f t="shared" si="6"/>
        <v/>
      </c>
      <c r="P134" s="204" t="str">
        <f t="shared" si="7"/>
        <v/>
      </c>
      <c r="Q134" s="205" t="str">
        <f t="shared" si="8"/>
        <v/>
      </c>
      <c r="R134" s="206"/>
      <c r="S134" s="66"/>
    </row>
    <row r="135" spans="1:19" ht="20.100000000000001" customHeight="1" x14ac:dyDescent="0.25">
      <c r="A135" s="191">
        <v>129</v>
      </c>
      <c r="B135" s="200" t="str">
        <f>IF('Frais Forfaitaires'!B134="","",'Frais Forfaitaires'!B134)</f>
        <v/>
      </c>
      <c r="C135" s="200" t="str">
        <f>IF('Frais Forfaitaires'!C134="","",'Frais Forfaitaires'!C134)</f>
        <v/>
      </c>
      <c r="D135" s="200" t="str">
        <f>IF('Frais Forfaitaires'!D134="","",'Frais Forfaitaires'!D134)</f>
        <v/>
      </c>
      <c r="E135" s="200" t="str">
        <f>IF('Frais Forfaitaires'!E134="","",'Frais Forfaitaires'!E134)</f>
        <v/>
      </c>
      <c r="F135" s="200" t="str">
        <f>IF('Frais Forfaitaires'!F134="","",'Frais Forfaitaires'!F134)</f>
        <v/>
      </c>
      <c r="G135" s="200" t="str">
        <f>IF('Frais Forfaitaires'!G134="","",'Frais Forfaitaires'!G134)</f>
        <v/>
      </c>
      <c r="H135" s="200" t="str">
        <f>IF('Frais Forfaitaires'!H134="","",'Frais Forfaitaires'!H134)</f>
        <v/>
      </c>
      <c r="I135" s="200" t="str">
        <f>IF('Frais Forfaitaires'!I134="","",'Frais Forfaitaires'!I134)</f>
        <v/>
      </c>
      <c r="J135" s="189" t="str">
        <f>IF($G135="","",IF($C135=Listes!$B$38,IF('Instruction Frais Forfaitaires'!$E135&lt;=Listes!$B$59,('Instruction Frais Forfaitaires'!$E135*(VLOOKUP('Instruction Frais Forfaitaires'!$D135,Listes!$A$60:$E$66,2,FALSE))),IF('Instruction Frais Forfaitaires'!$E135&gt;Listes!$E$59,('Instruction Frais Forfaitaires'!$E135*(VLOOKUP('Instruction Frais Forfaitaires'!$D135,Listes!$A$60:$E$66,5,FALSE))),('Instruction Frais Forfaitaires'!$E135*(VLOOKUP('Instruction Frais Forfaitaires'!$D135,Listes!$A$60:$E$66,3,FALSE))+(VLOOKUP('Instruction Frais Forfaitaires'!$D135,Listes!$A$60:$E$66,4,FALSE)))))))</f>
        <v/>
      </c>
      <c r="K135" s="189" t="str">
        <f>IF($G135="","",IF($C135=Listes!$B$37,IF('Instruction Frais Forfaitaires'!$E135&lt;=Listes!$B$48,('Instruction Frais Forfaitaires'!$E135*(VLOOKUP('Instruction Frais Forfaitaires'!$D135,Listes!$A$49:$E$55,2,FALSE))),IF('Instruction Frais Forfaitaires'!$E135&gt;Listes!$D$48,('Instruction Frais Forfaitaires'!$E135*(VLOOKUP('Instruction Frais Forfaitaires'!$D135,Listes!$A$49:$E$55,5,FALSE))),('Instruction Frais Forfaitaires'!$E135*(VLOOKUP('Instruction Frais Forfaitaires'!$D135,Listes!$A$49:$E$55,3,FALSE))+(VLOOKUP('Instruction Frais Forfaitaires'!$D135,Listes!$A$49:$E$55,4,FALSE)))))))</f>
        <v/>
      </c>
      <c r="L135" s="190" t="str">
        <f>IF($G135="","",IF($C135=Listes!$B$40,Listes!$I$37,IF($C135=Listes!$B$41,(VLOOKUP('Instruction Frais Forfaitaires'!$F135,Listes!$E$37:$F$42,2,FALSE)),IF($C135=Listes!$B$39,IF('Instruction Frais Forfaitaires'!$E135&lt;=Listes!$A$70,'Instruction Frais Forfaitaires'!$E135*Listes!$A$71,IF('Instruction Frais Forfaitaires'!$E135&gt;Listes!$D$70,'Instruction Frais Forfaitaires'!$E135*Listes!$D$71,(('Instruction Frais Forfaitaires'!$E135*Listes!$B$71)+Listes!$C$71)))))))</f>
        <v/>
      </c>
      <c r="M135" s="202" t="str">
        <f>IF('Frais Forfaitaires'!M134="","",'Frais Forfaitaires'!M134)</f>
        <v/>
      </c>
      <c r="N135" s="42" t="str">
        <f t="shared" si="5"/>
        <v/>
      </c>
      <c r="O135" s="203" t="str">
        <f t="shared" si="6"/>
        <v/>
      </c>
      <c r="P135" s="204" t="str">
        <f t="shared" si="7"/>
        <v/>
      </c>
      <c r="Q135" s="205" t="str">
        <f t="shared" si="8"/>
        <v/>
      </c>
      <c r="R135" s="206"/>
      <c r="S135" s="66"/>
    </row>
    <row r="136" spans="1:19" ht="20.100000000000001" customHeight="1" x14ac:dyDescent="0.25">
      <c r="A136" s="191">
        <v>130</v>
      </c>
      <c r="B136" s="200" t="str">
        <f>IF('Frais Forfaitaires'!B135="","",'Frais Forfaitaires'!B135)</f>
        <v/>
      </c>
      <c r="C136" s="200" t="str">
        <f>IF('Frais Forfaitaires'!C135="","",'Frais Forfaitaires'!C135)</f>
        <v/>
      </c>
      <c r="D136" s="200" t="str">
        <f>IF('Frais Forfaitaires'!D135="","",'Frais Forfaitaires'!D135)</f>
        <v/>
      </c>
      <c r="E136" s="200" t="str">
        <f>IF('Frais Forfaitaires'!E135="","",'Frais Forfaitaires'!E135)</f>
        <v/>
      </c>
      <c r="F136" s="200" t="str">
        <f>IF('Frais Forfaitaires'!F135="","",'Frais Forfaitaires'!F135)</f>
        <v/>
      </c>
      <c r="G136" s="200" t="str">
        <f>IF('Frais Forfaitaires'!G135="","",'Frais Forfaitaires'!G135)</f>
        <v/>
      </c>
      <c r="H136" s="200" t="str">
        <f>IF('Frais Forfaitaires'!H135="","",'Frais Forfaitaires'!H135)</f>
        <v/>
      </c>
      <c r="I136" s="200" t="str">
        <f>IF('Frais Forfaitaires'!I135="","",'Frais Forfaitaires'!I135)</f>
        <v/>
      </c>
      <c r="J136" s="189" t="str">
        <f>IF($G136="","",IF($C136=Listes!$B$38,IF('Instruction Frais Forfaitaires'!$E136&lt;=Listes!$B$59,('Instruction Frais Forfaitaires'!$E136*(VLOOKUP('Instruction Frais Forfaitaires'!$D136,Listes!$A$60:$E$66,2,FALSE))),IF('Instruction Frais Forfaitaires'!$E136&gt;Listes!$E$59,('Instruction Frais Forfaitaires'!$E136*(VLOOKUP('Instruction Frais Forfaitaires'!$D136,Listes!$A$60:$E$66,5,FALSE))),('Instruction Frais Forfaitaires'!$E136*(VLOOKUP('Instruction Frais Forfaitaires'!$D136,Listes!$A$60:$E$66,3,FALSE))+(VLOOKUP('Instruction Frais Forfaitaires'!$D136,Listes!$A$60:$E$66,4,FALSE)))))))</f>
        <v/>
      </c>
      <c r="K136" s="189" t="str">
        <f>IF($G136="","",IF($C136=Listes!$B$37,IF('Instruction Frais Forfaitaires'!$E136&lt;=Listes!$B$48,('Instruction Frais Forfaitaires'!$E136*(VLOOKUP('Instruction Frais Forfaitaires'!$D136,Listes!$A$49:$E$55,2,FALSE))),IF('Instruction Frais Forfaitaires'!$E136&gt;Listes!$D$48,('Instruction Frais Forfaitaires'!$E136*(VLOOKUP('Instruction Frais Forfaitaires'!$D136,Listes!$A$49:$E$55,5,FALSE))),('Instruction Frais Forfaitaires'!$E136*(VLOOKUP('Instruction Frais Forfaitaires'!$D136,Listes!$A$49:$E$55,3,FALSE))+(VLOOKUP('Instruction Frais Forfaitaires'!$D136,Listes!$A$49:$E$55,4,FALSE)))))))</f>
        <v/>
      </c>
      <c r="L136" s="190" t="str">
        <f>IF($G136="","",IF($C136=Listes!$B$40,Listes!$I$37,IF($C136=Listes!$B$41,(VLOOKUP('Instruction Frais Forfaitaires'!$F136,Listes!$E$37:$F$42,2,FALSE)),IF($C136=Listes!$B$39,IF('Instruction Frais Forfaitaires'!$E136&lt;=Listes!$A$70,'Instruction Frais Forfaitaires'!$E136*Listes!$A$71,IF('Instruction Frais Forfaitaires'!$E136&gt;Listes!$D$70,'Instruction Frais Forfaitaires'!$E136*Listes!$D$71,(('Instruction Frais Forfaitaires'!$E136*Listes!$B$71)+Listes!$C$71)))))))</f>
        <v/>
      </c>
      <c r="M136" s="202" t="str">
        <f>IF('Frais Forfaitaires'!M135="","",'Frais Forfaitaires'!M135)</f>
        <v/>
      </c>
      <c r="N136" s="42" t="str">
        <f t="shared" ref="N136:N199" si="9">IF($H136="","",($L136+$K136+$J136)*$H136)</f>
        <v/>
      </c>
      <c r="O136" s="203" t="str">
        <f t="shared" ref="O136:O199" si="10">IF($M136="","",IF($N136&gt;$M136,"Le montant éligible ne peut etre supérieur au montant présenté",""))</f>
        <v/>
      </c>
      <c r="P136" s="204" t="str">
        <f t="shared" ref="P136:P199" si="11">IF(N136="","",N136)</f>
        <v/>
      </c>
      <c r="Q136" s="205" t="str">
        <f t="shared" ref="Q136:Q199" si="12">IF($N136="","",$N136)</f>
        <v/>
      </c>
      <c r="R136" s="206"/>
      <c r="S136" s="66"/>
    </row>
    <row r="137" spans="1:19" ht="20.100000000000001" customHeight="1" x14ac:dyDescent="0.25">
      <c r="A137" s="191">
        <v>131</v>
      </c>
      <c r="B137" s="200" t="str">
        <f>IF('Frais Forfaitaires'!B136="","",'Frais Forfaitaires'!B136)</f>
        <v/>
      </c>
      <c r="C137" s="200" t="str">
        <f>IF('Frais Forfaitaires'!C136="","",'Frais Forfaitaires'!C136)</f>
        <v/>
      </c>
      <c r="D137" s="200" t="str">
        <f>IF('Frais Forfaitaires'!D136="","",'Frais Forfaitaires'!D136)</f>
        <v/>
      </c>
      <c r="E137" s="200" t="str">
        <f>IF('Frais Forfaitaires'!E136="","",'Frais Forfaitaires'!E136)</f>
        <v/>
      </c>
      <c r="F137" s="200" t="str">
        <f>IF('Frais Forfaitaires'!F136="","",'Frais Forfaitaires'!F136)</f>
        <v/>
      </c>
      <c r="G137" s="200" t="str">
        <f>IF('Frais Forfaitaires'!G136="","",'Frais Forfaitaires'!G136)</f>
        <v/>
      </c>
      <c r="H137" s="200" t="str">
        <f>IF('Frais Forfaitaires'!H136="","",'Frais Forfaitaires'!H136)</f>
        <v/>
      </c>
      <c r="I137" s="200" t="str">
        <f>IF('Frais Forfaitaires'!I136="","",'Frais Forfaitaires'!I136)</f>
        <v/>
      </c>
      <c r="J137" s="189" t="str">
        <f>IF($G137="","",IF($C137=Listes!$B$38,IF('Instruction Frais Forfaitaires'!$E137&lt;=Listes!$B$59,('Instruction Frais Forfaitaires'!$E137*(VLOOKUP('Instruction Frais Forfaitaires'!$D137,Listes!$A$60:$E$66,2,FALSE))),IF('Instruction Frais Forfaitaires'!$E137&gt;Listes!$E$59,('Instruction Frais Forfaitaires'!$E137*(VLOOKUP('Instruction Frais Forfaitaires'!$D137,Listes!$A$60:$E$66,5,FALSE))),('Instruction Frais Forfaitaires'!$E137*(VLOOKUP('Instruction Frais Forfaitaires'!$D137,Listes!$A$60:$E$66,3,FALSE))+(VLOOKUP('Instruction Frais Forfaitaires'!$D137,Listes!$A$60:$E$66,4,FALSE)))))))</f>
        <v/>
      </c>
      <c r="K137" s="189" t="str">
        <f>IF($G137="","",IF($C137=Listes!$B$37,IF('Instruction Frais Forfaitaires'!$E137&lt;=Listes!$B$48,('Instruction Frais Forfaitaires'!$E137*(VLOOKUP('Instruction Frais Forfaitaires'!$D137,Listes!$A$49:$E$55,2,FALSE))),IF('Instruction Frais Forfaitaires'!$E137&gt;Listes!$D$48,('Instruction Frais Forfaitaires'!$E137*(VLOOKUP('Instruction Frais Forfaitaires'!$D137,Listes!$A$49:$E$55,5,FALSE))),('Instruction Frais Forfaitaires'!$E137*(VLOOKUP('Instruction Frais Forfaitaires'!$D137,Listes!$A$49:$E$55,3,FALSE))+(VLOOKUP('Instruction Frais Forfaitaires'!$D137,Listes!$A$49:$E$55,4,FALSE)))))))</f>
        <v/>
      </c>
      <c r="L137" s="190" t="str">
        <f>IF($G137="","",IF($C137=Listes!$B$40,Listes!$I$37,IF($C137=Listes!$B$41,(VLOOKUP('Instruction Frais Forfaitaires'!$F137,Listes!$E$37:$F$42,2,FALSE)),IF($C137=Listes!$B$39,IF('Instruction Frais Forfaitaires'!$E137&lt;=Listes!$A$70,'Instruction Frais Forfaitaires'!$E137*Listes!$A$71,IF('Instruction Frais Forfaitaires'!$E137&gt;Listes!$D$70,'Instruction Frais Forfaitaires'!$E137*Listes!$D$71,(('Instruction Frais Forfaitaires'!$E137*Listes!$B$71)+Listes!$C$71)))))))</f>
        <v/>
      </c>
      <c r="M137" s="202" t="str">
        <f>IF('Frais Forfaitaires'!M136="","",'Frais Forfaitaires'!M136)</f>
        <v/>
      </c>
      <c r="N137" s="42" t="str">
        <f t="shared" si="9"/>
        <v/>
      </c>
      <c r="O137" s="203" t="str">
        <f t="shared" si="10"/>
        <v/>
      </c>
      <c r="P137" s="204" t="str">
        <f t="shared" si="11"/>
        <v/>
      </c>
      <c r="Q137" s="205" t="str">
        <f t="shared" si="12"/>
        <v/>
      </c>
      <c r="R137" s="206"/>
      <c r="S137" s="66"/>
    </row>
    <row r="138" spans="1:19" ht="20.100000000000001" customHeight="1" x14ac:dyDescent="0.25">
      <c r="A138" s="191">
        <v>132</v>
      </c>
      <c r="B138" s="200" t="str">
        <f>IF('Frais Forfaitaires'!B137="","",'Frais Forfaitaires'!B137)</f>
        <v/>
      </c>
      <c r="C138" s="200" t="str">
        <f>IF('Frais Forfaitaires'!C137="","",'Frais Forfaitaires'!C137)</f>
        <v/>
      </c>
      <c r="D138" s="200" t="str">
        <f>IF('Frais Forfaitaires'!D137="","",'Frais Forfaitaires'!D137)</f>
        <v/>
      </c>
      <c r="E138" s="200" t="str">
        <f>IF('Frais Forfaitaires'!E137="","",'Frais Forfaitaires'!E137)</f>
        <v/>
      </c>
      <c r="F138" s="200" t="str">
        <f>IF('Frais Forfaitaires'!F137="","",'Frais Forfaitaires'!F137)</f>
        <v/>
      </c>
      <c r="G138" s="200" t="str">
        <f>IF('Frais Forfaitaires'!G137="","",'Frais Forfaitaires'!G137)</f>
        <v/>
      </c>
      <c r="H138" s="200" t="str">
        <f>IF('Frais Forfaitaires'!H137="","",'Frais Forfaitaires'!H137)</f>
        <v/>
      </c>
      <c r="I138" s="200" t="str">
        <f>IF('Frais Forfaitaires'!I137="","",'Frais Forfaitaires'!I137)</f>
        <v/>
      </c>
      <c r="J138" s="189" t="str">
        <f>IF($G138="","",IF($C138=Listes!$B$38,IF('Instruction Frais Forfaitaires'!$E138&lt;=Listes!$B$59,('Instruction Frais Forfaitaires'!$E138*(VLOOKUP('Instruction Frais Forfaitaires'!$D138,Listes!$A$60:$E$66,2,FALSE))),IF('Instruction Frais Forfaitaires'!$E138&gt;Listes!$E$59,('Instruction Frais Forfaitaires'!$E138*(VLOOKUP('Instruction Frais Forfaitaires'!$D138,Listes!$A$60:$E$66,5,FALSE))),('Instruction Frais Forfaitaires'!$E138*(VLOOKUP('Instruction Frais Forfaitaires'!$D138,Listes!$A$60:$E$66,3,FALSE))+(VLOOKUP('Instruction Frais Forfaitaires'!$D138,Listes!$A$60:$E$66,4,FALSE)))))))</f>
        <v/>
      </c>
      <c r="K138" s="189" t="str">
        <f>IF($G138="","",IF($C138=Listes!$B$37,IF('Instruction Frais Forfaitaires'!$E138&lt;=Listes!$B$48,('Instruction Frais Forfaitaires'!$E138*(VLOOKUP('Instruction Frais Forfaitaires'!$D138,Listes!$A$49:$E$55,2,FALSE))),IF('Instruction Frais Forfaitaires'!$E138&gt;Listes!$D$48,('Instruction Frais Forfaitaires'!$E138*(VLOOKUP('Instruction Frais Forfaitaires'!$D138,Listes!$A$49:$E$55,5,FALSE))),('Instruction Frais Forfaitaires'!$E138*(VLOOKUP('Instruction Frais Forfaitaires'!$D138,Listes!$A$49:$E$55,3,FALSE))+(VLOOKUP('Instruction Frais Forfaitaires'!$D138,Listes!$A$49:$E$55,4,FALSE)))))))</f>
        <v/>
      </c>
      <c r="L138" s="190" t="str">
        <f>IF($G138="","",IF($C138=Listes!$B$40,Listes!$I$37,IF($C138=Listes!$B$41,(VLOOKUP('Instruction Frais Forfaitaires'!$F138,Listes!$E$37:$F$42,2,FALSE)),IF($C138=Listes!$B$39,IF('Instruction Frais Forfaitaires'!$E138&lt;=Listes!$A$70,'Instruction Frais Forfaitaires'!$E138*Listes!$A$71,IF('Instruction Frais Forfaitaires'!$E138&gt;Listes!$D$70,'Instruction Frais Forfaitaires'!$E138*Listes!$D$71,(('Instruction Frais Forfaitaires'!$E138*Listes!$B$71)+Listes!$C$71)))))))</f>
        <v/>
      </c>
      <c r="M138" s="202" t="str">
        <f>IF('Frais Forfaitaires'!M137="","",'Frais Forfaitaires'!M137)</f>
        <v/>
      </c>
      <c r="N138" s="42" t="str">
        <f t="shared" si="9"/>
        <v/>
      </c>
      <c r="O138" s="203" t="str">
        <f t="shared" si="10"/>
        <v/>
      </c>
      <c r="P138" s="204" t="str">
        <f t="shared" si="11"/>
        <v/>
      </c>
      <c r="Q138" s="205" t="str">
        <f t="shared" si="12"/>
        <v/>
      </c>
      <c r="R138" s="206"/>
      <c r="S138" s="66"/>
    </row>
    <row r="139" spans="1:19" ht="20.100000000000001" customHeight="1" x14ac:dyDescent="0.25">
      <c r="A139" s="191">
        <v>133</v>
      </c>
      <c r="B139" s="200" t="str">
        <f>IF('Frais Forfaitaires'!B138="","",'Frais Forfaitaires'!B138)</f>
        <v/>
      </c>
      <c r="C139" s="200" t="str">
        <f>IF('Frais Forfaitaires'!C138="","",'Frais Forfaitaires'!C138)</f>
        <v/>
      </c>
      <c r="D139" s="200" t="str">
        <f>IF('Frais Forfaitaires'!D138="","",'Frais Forfaitaires'!D138)</f>
        <v/>
      </c>
      <c r="E139" s="200" t="str">
        <f>IF('Frais Forfaitaires'!E138="","",'Frais Forfaitaires'!E138)</f>
        <v/>
      </c>
      <c r="F139" s="200" t="str">
        <f>IF('Frais Forfaitaires'!F138="","",'Frais Forfaitaires'!F138)</f>
        <v/>
      </c>
      <c r="G139" s="200" t="str">
        <f>IF('Frais Forfaitaires'!G138="","",'Frais Forfaitaires'!G138)</f>
        <v/>
      </c>
      <c r="H139" s="200" t="str">
        <f>IF('Frais Forfaitaires'!H138="","",'Frais Forfaitaires'!H138)</f>
        <v/>
      </c>
      <c r="I139" s="200" t="str">
        <f>IF('Frais Forfaitaires'!I138="","",'Frais Forfaitaires'!I138)</f>
        <v/>
      </c>
      <c r="J139" s="189" t="str">
        <f>IF($G139="","",IF($C139=Listes!$B$38,IF('Instruction Frais Forfaitaires'!$E139&lt;=Listes!$B$59,('Instruction Frais Forfaitaires'!$E139*(VLOOKUP('Instruction Frais Forfaitaires'!$D139,Listes!$A$60:$E$66,2,FALSE))),IF('Instruction Frais Forfaitaires'!$E139&gt;Listes!$E$59,('Instruction Frais Forfaitaires'!$E139*(VLOOKUP('Instruction Frais Forfaitaires'!$D139,Listes!$A$60:$E$66,5,FALSE))),('Instruction Frais Forfaitaires'!$E139*(VLOOKUP('Instruction Frais Forfaitaires'!$D139,Listes!$A$60:$E$66,3,FALSE))+(VLOOKUP('Instruction Frais Forfaitaires'!$D139,Listes!$A$60:$E$66,4,FALSE)))))))</f>
        <v/>
      </c>
      <c r="K139" s="189" t="str">
        <f>IF($G139="","",IF($C139=Listes!$B$37,IF('Instruction Frais Forfaitaires'!$E139&lt;=Listes!$B$48,('Instruction Frais Forfaitaires'!$E139*(VLOOKUP('Instruction Frais Forfaitaires'!$D139,Listes!$A$49:$E$55,2,FALSE))),IF('Instruction Frais Forfaitaires'!$E139&gt;Listes!$D$48,('Instruction Frais Forfaitaires'!$E139*(VLOOKUP('Instruction Frais Forfaitaires'!$D139,Listes!$A$49:$E$55,5,FALSE))),('Instruction Frais Forfaitaires'!$E139*(VLOOKUP('Instruction Frais Forfaitaires'!$D139,Listes!$A$49:$E$55,3,FALSE))+(VLOOKUP('Instruction Frais Forfaitaires'!$D139,Listes!$A$49:$E$55,4,FALSE)))))))</f>
        <v/>
      </c>
      <c r="L139" s="190" t="str">
        <f>IF($G139="","",IF($C139=Listes!$B$40,Listes!$I$37,IF($C139=Listes!$B$41,(VLOOKUP('Instruction Frais Forfaitaires'!$F139,Listes!$E$37:$F$42,2,FALSE)),IF($C139=Listes!$B$39,IF('Instruction Frais Forfaitaires'!$E139&lt;=Listes!$A$70,'Instruction Frais Forfaitaires'!$E139*Listes!$A$71,IF('Instruction Frais Forfaitaires'!$E139&gt;Listes!$D$70,'Instruction Frais Forfaitaires'!$E139*Listes!$D$71,(('Instruction Frais Forfaitaires'!$E139*Listes!$B$71)+Listes!$C$71)))))))</f>
        <v/>
      </c>
      <c r="M139" s="202" t="str">
        <f>IF('Frais Forfaitaires'!M138="","",'Frais Forfaitaires'!M138)</f>
        <v/>
      </c>
      <c r="N139" s="42" t="str">
        <f t="shared" si="9"/>
        <v/>
      </c>
      <c r="O139" s="203" t="str">
        <f t="shared" si="10"/>
        <v/>
      </c>
      <c r="P139" s="204" t="str">
        <f t="shared" si="11"/>
        <v/>
      </c>
      <c r="Q139" s="205" t="str">
        <f t="shared" si="12"/>
        <v/>
      </c>
      <c r="R139" s="206"/>
      <c r="S139" s="66"/>
    </row>
    <row r="140" spans="1:19" ht="20.100000000000001" customHeight="1" x14ac:dyDescent="0.25">
      <c r="A140" s="191">
        <v>134</v>
      </c>
      <c r="B140" s="200" t="str">
        <f>IF('Frais Forfaitaires'!B139="","",'Frais Forfaitaires'!B139)</f>
        <v/>
      </c>
      <c r="C140" s="200" t="str">
        <f>IF('Frais Forfaitaires'!C139="","",'Frais Forfaitaires'!C139)</f>
        <v/>
      </c>
      <c r="D140" s="200" t="str">
        <f>IF('Frais Forfaitaires'!D139="","",'Frais Forfaitaires'!D139)</f>
        <v/>
      </c>
      <c r="E140" s="200" t="str">
        <f>IF('Frais Forfaitaires'!E139="","",'Frais Forfaitaires'!E139)</f>
        <v/>
      </c>
      <c r="F140" s="200" t="str">
        <f>IF('Frais Forfaitaires'!F139="","",'Frais Forfaitaires'!F139)</f>
        <v/>
      </c>
      <c r="G140" s="200" t="str">
        <f>IF('Frais Forfaitaires'!G139="","",'Frais Forfaitaires'!G139)</f>
        <v/>
      </c>
      <c r="H140" s="200" t="str">
        <f>IF('Frais Forfaitaires'!H139="","",'Frais Forfaitaires'!H139)</f>
        <v/>
      </c>
      <c r="I140" s="200" t="str">
        <f>IF('Frais Forfaitaires'!I139="","",'Frais Forfaitaires'!I139)</f>
        <v/>
      </c>
      <c r="J140" s="189" t="str">
        <f>IF($G140="","",IF($C140=Listes!$B$38,IF('Instruction Frais Forfaitaires'!$E140&lt;=Listes!$B$59,('Instruction Frais Forfaitaires'!$E140*(VLOOKUP('Instruction Frais Forfaitaires'!$D140,Listes!$A$60:$E$66,2,FALSE))),IF('Instruction Frais Forfaitaires'!$E140&gt;Listes!$E$59,('Instruction Frais Forfaitaires'!$E140*(VLOOKUP('Instruction Frais Forfaitaires'!$D140,Listes!$A$60:$E$66,5,FALSE))),('Instruction Frais Forfaitaires'!$E140*(VLOOKUP('Instruction Frais Forfaitaires'!$D140,Listes!$A$60:$E$66,3,FALSE))+(VLOOKUP('Instruction Frais Forfaitaires'!$D140,Listes!$A$60:$E$66,4,FALSE)))))))</f>
        <v/>
      </c>
      <c r="K140" s="189" t="str">
        <f>IF($G140="","",IF($C140=Listes!$B$37,IF('Instruction Frais Forfaitaires'!$E140&lt;=Listes!$B$48,('Instruction Frais Forfaitaires'!$E140*(VLOOKUP('Instruction Frais Forfaitaires'!$D140,Listes!$A$49:$E$55,2,FALSE))),IF('Instruction Frais Forfaitaires'!$E140&gt;Listes!$D$48,('Instruction Frais Forfaitaires'!$E140*(VLOOKUP('Instruction Frais Forfaitaires'!$D140,Listes!$A$49:$E$55,5,FALSE))),('Instruction Frais Forfaitaires'!$E140*(VLOOKUP('Instruction Frais Forfaitaires'!$D140,Listes!$A$49:$E$55,3,FALSE))+(VLOOKUP('Instruction Frais Forfaitaires'!$D140,Listes!$A$49:$E$55,4,FALSE)))))))</f>
        <v/>
      </c>
      <c r="L140" s="190" t="str">
        <f>IF($G140="","",IF($C140=Listes!$B$40,Listes!$I$37,IF($C140=Listes!$B$41,(VLOOKUP('Instruction Frais Forfaitaires'!$F140,Listes!$E$37:$F$42,2,FALSE)),IF($C140=Listes!$B$39,IF('Instruction Frais Forfaitaires'!$E140&lt;=Listes!$A$70,'Instruction Frais Forfaitaires'!$E140*Listes!$A$71,IF('Instruction Frais Forfaitaires'!$E140&gt;Listes!$D$70,'Instruction Frais Forfaitaires'!$E140*Listes!$D$71,(('Instruction Frais Forfaitaires'!$E140*Listes!$B$71)+Listes!$C$71)))))))</f>
        <v/>
      </c>
      <c r="M140" s="202" t="str">
        <f>IF('Frais Forfaitaires'!M139="","",'Frais Forfaitaires'!M139)</f>
        <v/>
      </c>
      <c r="N140" s="42" t="str">
        <f t="shared" si="9"/>
        <v/>
      </c>
      <c r="O140" s="203" t="str">
        <f t="shared" si="10"/>
        <v/>
      </c>
      <c r="P140" s="204" t="str">
        <f t="shared" si="11"/>
        <v/>
      </c>
      <c r="Q140" s="205" t="str">
        <f t="shared" si="12"/>
        <v/>
      </c>
      <c r="R140" s="206"/>
      <c r="S140" s="66"/>
    </row>
    <row r="141" spans="1:19" ht="20.100000000000001" customHeight="1" x14ac:dyDescent="0.25">
      <c r="A141" s="191">
        <v>135</v>
      </c>
      <c r="B141" s="200" t="str">
        <f>IF('Frais Forfaitaires'!B140="","",'Frais Forfaitaires'!B140)</f>
        <v/>
      </c>
      <c r="C141" s="200" t="str">
        <f>IF('Frais Forfaitaires'!C140="","",'Frais Forfaitaires'!C140)</f>
        <v/>
      </c>
      <c r="D141" s="200" t="str">
        <f>IF('Frais Forfaitaires'!D140="","",'Frais Forfaitaires'!D140)</f>
        <v/>
      </c>
      <c r="E141" s="200" t="str">
        <f>IF('Frais Forfaitaires'!E140="","",'Frais Forfaitaires'!E140)</f>
        <v/>
      </c>
      <c r="F141" s="200" t="str">
        <f>IF('Frais Forfaitaires'!F140="","",'Frais Forfaitaires'!F140)</f>
        <v/>
      </c>
      <c r="G141" s="200" t="str">
        <f>IF('Frais Forfaitaires'!G140="","",'Frais Forfaitaires'!G140)</f>
        <v/>
      </c>
      <c r="H141" s="200" t="str">
        <f>IF('Frais Forfaitaires'!H140="","",'Frais Forfaitaires'!H140)</f>
        <v/>
      </c>
      <c r="I141" s="200" t="str">
        <f>IF('Frais Forfaitaires'!I140="","",'Frais Forfaitaires'!I140)</f>
        <v/>
      </c>
      <c r="J141" s="189" t="str">
        <f>IF($G141="","",IF($C141=Listes!$B$38,IF('Instruction Frais Forfaitaires'!$E141&lt;=Listes!$B$59,('Instruction Frais Forfaitaires'!$E141*(VLOOKUP('Instruction Frais Forfaitaires'!$D141,Listes!$A$60:$E$66,2,FALSE))),IF('Instruction Frais Forfaitaires'!$E141&gt;Listes!$E$59,('Instruction Frais Forfaitaires'!$E141*(VLOOKUP('Instruction Frais Forfaitaires'!$D141,Listes!$A$60:$E$66,5,FALSE))),('Instruction Frais Forfaitaires'!$E141*(VLOOKUP('Instruction Frais Forfaitaires'!$D141,Listes!$A$60:$E$66,3,FALSE))+(VLOOKUP('Instruction Frais Forfaitaires'!$D141,Listes!$A$60:$E$66,4,FALSE)))))))</f>
        <v/>
      </c>
      <c r="K141" s="189" t="str">
        <f>IF($G141="","",IF($C141=Listes!$B$37,IF('Instruction Frais Forfaitaires'!$E141&lt;=Listes!$B$48,('Instruction Frais Forfaitaires'!$E141*(VLOOKUP('Instruction Frais Forfaitaires'!$D141,Listes!$A$49:$E$55,2,FALSE))),IF('Instruction Frais Forfaitaires'!$E141&gt;Listes!$D$48,('Instruction Frais Forfaitaires'!$E141*(VLOOKUP('Instruction Frais Forfaitaires'!$D141,Listes!$A$49:$E$55,5,FALSE))),('Instruction Frais Forfaitaires'!$E141*(VLOOKUP('Instruction Frais Forfaitaires'!$D141,Listes!$A$49:$E$55,3,FALSE))+(VLOOKUP('Instruction Frais Forfaitaires'!$D141,Listes!$A$49:$E$55,4,FALSE)))))))</f>
        <v/>
      </c>
      <c r="L141" s="190" t="str">
        <f>IF($G141="","",IF($C141=Listes!$B$40,Listes!$I$37,IF($C141=Listes!$B$41,(VLOOKUP('Instruction Frais Forfaitaires'!$F141,Listes!$E$37:$F$42,2,FALSE)),IF($C141=Listes!$B$39,IF('Instruction Frais Forfaitaires'!$E141&lt;=Listes!$A$70,'Instruction Frais Forfaitaires'!$E141*Listes!$A$71,IF('Instruction Frais Forfaitaires'!$E141&gt;Listes!$D$70,'Instruction Frais Forfaitaires'!$E141*Listes!$D$71,(('Instruction Frais Forfaitaires'!$E141*Listes!$B$71)+Listes!$C$71)))))))</f>
        <v/>
      </c>
      <c r="M141" s="202" t="str">
        <f>IF('Frais Forfaitaires'!M140="","",'Frais Forfaitaires'!M140)</f>
        <v/>
      </c>
      <c r="N141" s="42" t="str">
        <f t="shared" si="9"/>
        <v/>
      </c>
      <c r="O141" s="203" t="str">
        <f t="shared" si="10"/>
        <v/>
      </c>
      <c r="P141" s="204" t="str">
        <f t="shared" si="11"/>
        <v/>
      </c>
      <c r="Q141" s="205" t="str">
        <f t="shared" si="12"/>
        <v/>
      </c>
      <c r="R141" s="206"/>
      <c r="S141" s="66"/>
    </row>
    <row r="142" spans="1:19" ht="20.100000000000001" customHeight="1" x14ac:dyDescent="0.25">
      <c r="A142" s="191">
        <v>136</v>
      </c>
      <c r="B142" s="200" t="str">
        <f>IF('Frais Forfaitaires'!B141="","",'Frais Forfaitaires'!B141)</f>
        <v/>
      </c>
      <c r="C142" s="200" t="str">
        <f>IF('Frais Forfaitaires'!C141="","",'Frais Forfaitaires'!C141)</f>
        <v/>
      </c>
      <c r="D142" s="200" t="str">
        <f>IF('Frais Forfaitaires'!D141="","",'Frais Forfaitaires'!D141)</f>
        <v/>
      </c>
      <c r="E142" s="200" t="str">
        <f>IF('Frais Forfaitaires'!E141="","",'Frais Forfaitaires'!E141)</f>
        <v/>
      </c>
      <c r="F142" s="200" t="str">
        <f>IF('Frais Forfaitaires'!F141="","",'Frais Forfaitaires'!F141)</f>
        <v/>
      </c>
      <c r="G142" s="200" t="str">
        <f>IF('Frais Forfaitaires'!G141="","",'Frais Forfaitaires'!G141)</f>
        <v/>
      </c>
      <c r="H142" s="200" t="str">
        <f>IF('Frais Forfaitaires'!H141="","",'Frais Forfaitaires'!H141)</f>
        <v/>
      </c>
      <c r="I142" s="200" t="str">
        <f>IF('Frais Forfaitaires'!I141="","",'Frais Forfaitaires'!I141)</f>
        <v/>
      </c>
      <c r="J142" s="189" t="str">
        <f>IF($G142="","",IF($C142=Listes!$B$38,IF('Instruction Frais Forfaitaires'!$E142&lt;=Listes!$B$59,('Instruction Frais Forfaitaires'!$E142*(VLOOKUP('Instruction Frais Forfaitaires'!$D142,Listes!$A$60:$E$66,2,FALSE))),IF('Instruction Frais Forfaitaires'!$E142&gt;Listes!$E$59,('Instruction Frais Forfaitaires'!$E142*(VLOOKUP('Instruction Frais Forfaitaires'!$D142,Listes!$A$60:$E$66,5,FALSE))),('Instruction Frais Forfaitaires'!$E142*(VLOOKUP('Instruction Frais Forfaitaires'!$D142,Listes!$A$60:$E$66,3,FALSE))+(VLOOKUP('Instruction Frais Forfaitaires'!$D142,Listes!$A$60:$E$66,4,FALSE)))))))</f>
        <v/>
      </c>
      <c r="K142" s="189" t="str">
        <f>IF($G142="","",IF($C142=Listes!$B$37,IF('Instruction Frais Forfaitaires'!$E142&lt;=Listes!$B$48,('Instruction Frais Forfaitaires'!$E142*(VLOOKUP('Instruction Frais Forfaitaires'!$D142,Listes!$A$49:$E$55,2,FALSE))),IF('Instruction Frais Forfaitaires'!$E142&gt;Listes!$D$48,('Instruction Frais Forfaitaires'!$E142*(VLOOKUP('Instruction Frais Forfaitaires'!$D142,Listes!$A$49:$E$55,5,FALSE))),('Instruction Frais Forfaitaires'!$E142*(VLOOKUP('Instruction Frais Forfaitaires'!$D142,Listes!$A$49:$E$55,3,FALSE))+(VLOOKUP('Instruction Frais Forfaitaires'!$D142,Listes!$A$49:$E$55,4,FALSE)))))))</f>
        <v/>
      </c>
      <c r="L142" s="190" t="str">
        <f>IF($G142="","",IF($C142=Listes!$B$40,Listes!$I$37,IF($C142=Listes!$B$41,(VLOOKUP('Instruction Frais Forfaitaires'!$F142,Listes!$E$37:$F$42,2,FALSE)),IF($C142=Listes!$B$39,IF('Instruction Frais Forfaitaires'!$E142&lt;=Listes!$A$70,'Instruction Frais Forfaitaires'!$E142*Listes!$A$71,IF('Instruction Frais Forfaitaires'!$E142&gt;Listes!$D$70,'Instruction Frais Forfaitaires'!$E142*Listes!$D$71,(('Instruction Frais Forfaitaires'!$E142*Listes!$B$71)+Listes!$C$71)))))))</f>
        <v/>
      </c>
      <c r="M142" s="202" t="str">
        <f>IF('Frais Forfaitaires'!M141="","",'Frais Forfaitaires'!M141)</f>
        <v/>
      </c>
      <c r="N142" s="42" t="str">
        <f t="shared" si="9"/>
        <v/>
      </c>
      <c r="O142" s="203" t="str">
        <f t="shared" si="10"/>
        <v/>
      </c>
      <c r="P142" s="204" t="str">
        <f t="shared" si="11"/>
        <v/>
      </c>
      <c r="Q142" s="205" t="str">
        <f t="shared" si="12"/>
        <v/>
      </c>
      <c r="R142" s="206"/>
      <c r="S142" s="66"/>
    </row>
    <row r="143" spans="1:19" ht="20.100000000000001" customHeight="1" x14ac:dyDescent="0.25">
      <c r="A143" s="191">
        <v>137</v>
      </c>
      <c r="B143" s="200" t="str">
        <f>IF('Frais Forfaitaires'!B142="","",'Frais Forfaitaires'!B142)</f>
        <v/>
      </c>
      <c r="C143" s="200" t="str">
        <f>IF('Frais Forfaitaires'!C142="","",'Frais Forfaitaires'!C142)</f>
        <v/>
      </c>
      <c r="D143" s="200" t="str">
        <f>IF('Frais Forfaitaires'!D142="","",'Frais Forfaitaires'!D142)</f>
        <v/>
      </c>
      <c r="E143" s="200" t="str">
        <f>IF('Frais Forfaitaires'!E142="","",'Frais Forfaitaires'!E142)</f>
        <v/>
      </c>
      <c r="F143" s="200" t="str">
        <f>IF('Frais Forfaitaires'!F142="","",'Frais Forfaitaires'!F142)</f>
        <v/>
      </c>
      <c r="G143" s="200" t="str">
        <f>IF('Frais Forfaitaires'!G142="","",'Frais Forfaitaires'!G142)</f>
        <v/>
      </c>
      <c r="H143" s="200" t="str">
        <f>IF('Frais Forfaitaires'!H142="","",'Frais Forfaitaires'!H142)</f>
        <v/>
      </c>
      <c r="I143" s="200" t="str">
        <f>IF('Frais Forfaitaires'!I142="","",'Frais Forfaitaires'!I142)</f>
        <v/>
      </c>
      <c r="J143" s="189" t="str">
        <f>IF($G143="","",IF($C143=Listes!$B$38,IF('Instruction Frais Forfaitaires'!$E143&lt;=Listes!$B$59,('Instruction Frais Forfaitaires'!$E143*(VLOOKUP('Instruction Frais Forfaitaires'!$D143,Listes!$A$60:$E$66,2,FALSE))),IF('Instruction Frais Forfaitaires'!$E143&gt;Listes!$E$59,('Instruction Frais Forfaitaires'!$E143*(VLOOKUP('Instruction Frais Forfaitaires'!$D143,Listes!$A$60:$E$66,5,FALSE))),('Instruction Frais Forfaitaires'!$E143*(VLOOKUP('Instruction Frais Forfaitaires'!$D143,Listes!$A$60:$E$66,3,FALSE))+(VLOOKUP('Instruction Frais Forfaitaires'!$D143,Listes!$A$60:$E$66,4,FALSE)))))))</f>
        <v/>
      </c>
      <c r="K143" s="189" t="str">
        <f>IF($G143="","",IF($C143=Listes!$B$37,IF('Instruction Frais Forfaitaires'!$E143&lt;=Listes!$B$48,('Instruction Frais Forfaitaires'!$E143*(VLOOKUP('Instruction Frais Forfaitaires'!$D143,Listes!$A$49:$E$55,2,FALSE))),IF('Instruction Frais Forfaitaires'!$E143&gt;Listes!$D$48,('Instruction Frais Forfaitaires'!$E143*(VLOOKUP('Instruction Frais Forfaitaires'!$D143,Listes!$A$49:$E$55,5,FALSE))),('Instruction Frais Forfaitaires'!$E143*(VLOOKUP('Instruction Frais Forfaitaires'!$D143,Listes!$A$49:$E$55,3,FALSE))+(VLOOKUP('Instruction Frais Forfaitaires'!$D143,Listes!$A$49:$E$55,4,FALSE)))))))</f>
        <v/>
      </c>
      <c r="L143" s="190" t="str">
        <f>IF($G143="","",IF($C143=Listes!$B$40,Listes!$I$37,IF($C143=Listes!$B$41,(VLOOKUP('Instruction Frais Forfaitaires'!$F143,Listes!$E$37:$F$42,2,FALSE)),IF($C143=Listes!$B$39,IF('Instruction Frais Forfaitaires'!$E143&lt;=Listes!$A$70,'Instruction Frais Forfaitaires'!$E143*Listes!$A$71,IF('Instruction Frais Forfaitaires'!$E143&gt;Listes!$D$70,'Instruction Frais Forfaitaires'!$E143*Listes!$D$71,(('Instruction Frais Forfaitaires'!$E143*Listes!$B$71)+Listes!$C$71)))))))</f>
        <v/>
      </c>
      <c r="M143" s="202" t="str">
        <f>IF('Frais Forfaitaires'!M142="","",'Frais Forfaitaires'!M142)</f>
        <v/>
      </c>
      <c r="N143" s="42" t="str">
        <f t="shared" si="9"/>
        <v/>
      </c>
      <c r="O143" s="203" t="str">
        <f t="shared" si="10"/>
        <v/>
      </c>
      <c r="P143" s="204" t="str">
        <f t="shared" si="11"/>
        <v/>
      </c>
      <c r="Q143" s="205" t="str">
        <f t="shared" si="12"/>
        <v/>
      </c>
      <c r="R143" s="206"/>
      <c r="S143" s="66"/>
    </row>
    <row r="144" spans="1:19" ht="20.100000000000001" customHeight="1" x14ac:dyDescent="0.25">
      <c r="A144" s="191">
        <v>138</v>
      </c>
      <c r="B144" s="200" t="str">
        <f>IF('Frais Forfaitaires'!B143="","",'Frais Forfaitaires'!B143)</f>
        <v/>
      </c>
      <c r="C144" s="200" t="str">
        <f>IF('Frais Forfaitaires'!C143="","",'Frais Forfaitaires'!C143)</f>
        <v/>
      </c>
      <c r="D144" s="200" t="str">
        <f>IF('Frais Forfaitaires'!D143="","",'Frais Forfaitaires'!D143)</f>
        <v/>
      </c>
      <c r="E144" s="200" t="str">
        <f>IF('Frais Forfaitaires'!E143="","",'Frais Forfaitaires'!E143)</f>
        <v/>
      </c>
      <c r="F144" s="200" t="str">
        <f>IF('Frais Forfaitaires'!F143="","",'Frais Forfaitaires'!F143)</f>
        <v/>
      </c>
      <c r="G144" s="200" t="str">
        <f>IF('Frais Forfaitaires'!G143="","",'Frais Forfaitaires'!G143)</f>
        <v/>
      </c>
      <c r="H144" s="200" t="str">
        <f>IF('Frais Forfaitaires'!H143="","",'Frais Forfaitaires'!H143)</f>
        <v/>
      </c>
      <c r="I144" s="200" t="str">
        <f>IF('Frais Forfaitaires'!I143="","",'Frais Forfaitaires'!I143)</f>
        <v/>
      </c>
      <c r="J144" s="189" t="str">
        <f>IF($G144="","",IF($C144=Listes!$B$38,IF('Instruction Frais Forfaitaires'!$E144&lt;=Listes!$B$59,('Instruction Frais Forfaitaires'!$E144*(VLOOKUP('Instruction Frais Forfaitaires'!$D144,Listes!$A$60:$E$66,2,FALSE))),IF('Instruction Frais Forfaitaires'!$E144&gt;Listes!$E$59,('Instruction Frais Forfaitaires'!$E144*(VLOOKUP('Instruction Frais Forfaitaires'!$D144,Listes!$A$60:$E$66,5,FALSE))),('Instruction Frais Forfaitaires'!$E144*(VLOOKUP('Instruction Frais Forfaitaires'!$D144,Listes!$A$60:$E$66,3,FALSE))+(VLOOKUP('Instruction Frais Forfaitaires'!$D144,Listes!$A$60:$E$66,4,FALSE)))))))</f>
        <v/>
      </c>
      <c r="K144" s="189" t="str">
        <f>IF($G144="","",IF($C144=Listes!$B$37,IF('Instruction Frais Forfaitaires'!$E144&lt;=Listes!$B$48,('Instruction Frais Forfaitaires'!$E144*(VLOOKUP('Instruction Frais Forfaitaires'!$D144,Listes!$A$49:$E$55,2,FALSE))),IF('Instruction Frais Forfaitaires'!$E144&gt;Listes!$D$48,('Instruction Frais Forfaitaires'!$E144*(VLOOKUP('Instruction Frais Forfaitaires'!$D144,Listes!$A$49:$E$55,5,FALSE))),('Instruction Frais Forfaitaires'!$E144*(VLOOKUP('Instruction Frais Forfaitaires'!$D144,Listes!$A$49:$E$55,3,FALSE))+(VLOOKUP('Instruction Frais Forfaitaires'!$D144,Listes!$A$49:$E$55,4,FALSE)))))))</f>
        <v/>
      </c>
      <c r="L144" s="190" t="str">
        <f>IF($G144="","",IF($C144=Listes!$B$40,Listes!$I$37,IF($C144=Listes!$B$41,(VLOOKUP('Instruction Frais Forfaitaires'!$F144,Listes!$E$37:$F$42,2,FALSE)),IF($C144=Listes!$B$39,IF('Instruction Frais Forfaitaires'!$E144&lt;=Listes!$A$70,'Instruction Frais Forfaitaires'!$E144*Listes!$A$71,IF('Instruction Frais Forfaitaires'!$E144&gt;Listes!$D$70,'Instruction Frais Forfaitaires'!$E144*Listes!$D$71,(('Instruction Frais Forfaitaires'!$E144*Listes!$B$71)+Listes!$C$71)))))))</f>
        <v/>
      </c>
      <c r="M144" s="202" t="str">
        <f>IF('Frais Forfaitaires'!M143="","",'Frais Forfaitaires'!M143)</f>
        <v/>
      </c>
      <c r="N144" s="42" t="str">
        <f t="shared" si="9"/>
        <v/>
      </c>
      <c r="O144" s="203" t="str">
        <f t="shared" si="10"/>
        <v/>
      </c>
      <c r="P144" s="204" t="str">
        <f t="shared" si="11"/>
        <v/>
      </c>
      <c r="Q144" s="205" t="str">
        <f t="shared" si="12"/>
        <v/>
      </c>
      <c r="R144" s="206"/>
      <c r="S144" s="66"/>
    </row>
    <row r="145" spans="1:19" ht="20.100000000000001" customHeight="1" x14ac:dyDescent="0.25">
      <c r="A145" s="191">
        <v>139</v>
      </c>
      <c r="B145" s="200" t="str">
        <f>IF('Frais Forfaitaires'!B144="","",'Frais Forfaitaires'!B144)</f>
        <v/>
      </c>
      <c r="C145" s="200" t="str">
        <f>IF('Frais Forfaitaires'!C144="","",'Frais Forfaitaires'!C144)</f>
        <v/>
      </c>
      <c r="D145" s="200" t="str">
        <f>IF('Frais Forfaitaires'!D144="","",'Frais Forfaitaires'!D144)</f>
        <v/>
      </c>
      <c r="E145" s="200" t="str">
        <f>IF('Frais Forfaitaires'!E144="","",'Frais Forfaitaires'!E144)</f>
        <v/>
      </c>
      <c r="F145" s="200" t="str">
        <f>IF('Frais Forfaitaires'!F144="","",'Frais Forfaitaires'!F144)</f>
        <v/>
      </c>
      <c r="G145" s="200" t="str">
        <f>IF('Frais Forfaitaires'!G144="","",'Frais Forfaitaires'!G144)</f>
        <v/>
      </c>
      <c r="H145" s="200" t="str">
        <f>IF('Frais Forfaitaires'!H144="","",'Frais Forfaitaires'!H144)</f>
        <v/>
      </c>
      <c r="I145" s="200" t="str">
        <f>IF('Frais Forfaitaires'!I144="","",'Frais Forfaitaires'!I144)</f>
        <v/>
      </c>
      <c r="J145" s="189" t="str">
        <f>IF($G145="","",IF($C145=Listes!$B$38,IF('Instruction Frais Forfaitaires'!$E145&lt;=Listes!$B$59,('Instruction Frais Forfaitaires'!$E145*(VLOOKUP('Instruction Frais Forfaitaires'!$D145,Listes!$A$60:$E$66,2,FALSE))),IF('Instruction Frais Forfaitaires'!$E145&gt;Listes!$E$59,('Instruction Frais Forfaitaires'!$E145*(VLOOKUP('Instruction Frais Forfaitaires'!$D145,Listes!$A$60:$E$66,5,FALSE))),('Instruction Frais Forfaitaires'!$E145*(VLOOKUP('Instruction Frais Forfaitaires'!$D145,Listes!$A$60:$E$66,3,FALSE))+(VLOOKUP('Instruction Frais Forfaitaires'!$D145,Listes!$A$60:$E$66,4,FALSE)))))))</f>
        <v/>
      </c>
      <c r="K145" s="189" t="str">
        <f>IF($G145="","",IF($C145=Listes!$B$37,IF('Instruction Frais Forfaitaires'!$E145&lt;=Listes!$B$48,('Instruction Frais Forfaitaires'!$E145*(VLOOKUP('Instruction Frais Forfaitaires'!$D145,Listes!$A$49:$E$55,2,FALSE))),IF('Instruction Frais Forfaitaires'!$E145&gt;Listes!$D$48,('Instruction Frais Forfaitaires'!$E145*(VLOOKUP('Instruction Frais Forfaitaires'!$D145,Listes!$A$49:$E$55,5,FALSE))),('Instruction Frais Forfaitaires'!$E145*(VLOOKUP('Instruction Frais Forfaitaires'!$D145,Listes!$A$49:$E$55,3,FALSE))+(VLOOKUP('Instruction Frais Forfaitaires'!$D145,Listes!$A$49:$E$55,4,FALSE)))))))</f>
        <v/>
      </c>
      <c r="L145" s="190" t="str">
        <f>IF($G145="","",IF($C145=Listes!$B$40,Listes!$I$37,IF($C145=Listes!$B$41,(VLOOKUP('Instruction Frais Forfaitaires'!$F145,Listes!$E$37:$F$42,2,FALSE)),IF($C145=Listes!$B$39,IF('Instruction Frais Forfaitaires'!$E145&lt;=Listes!$A$70,'Instruction Frais Forfaitaires'!$E145*Listes!$A$71,IF('Instruction Frais Forfaitaires'!$E145&gt;Listes!$D$70,'Instruction Frais Forfaitaires'!$E145*Listes!$D$71,(('Instruction Frais Forfaitaires'!$E145*Listes!$B$71)+Listes!$C$71)))))))</f>
        <v/>
      </c>
      <c r="M145" s="202" t="str">
        <f>IF('Frais Forfaitaires'!M144="","",'Frais Forfaitaires'!M144)</f>
        <v/>
      </c>
      <c r="N145" s="42" t="str">
        <f t="shared" si="9"/>
        <v/>
      </c>
      <c r="O145" s="203" t="str">
        <f t="shared" si="10"/>
        <v/>
      </c>
      <c r="P145" s="204" t="str">
        <f t="shared" si="11"/>
        <v/>
      </c>
      <c r="Q145" s="205" t="str">
        <f t="shared" si="12"/>
        <v/>
      </c>
      <c r="R145" s="206"/>
      <c r="S145" s="66"/>
    </row>
    <row r="146" spans="1:19" ht="20.100000000000001" customHeight="1" x14ac:dyDescent="0.25">
      <c r="A146" s="191">
        <v>140</v>
      </c>
      <c r="B146" s="200" t="str">
        <f>IF('Frais Forfaitaires'!B145="","",'Frais Forfaitaires'!B145)</f>
        <v/>
      </c>
      <c r="C146" s="200" t="str">
        <f>IF('Frais Forfaitaires'!C145="","",'Frais Forfaitaires'!C145)</f>
        <v/>
      </c>
      <c r="D146" s="200" t="str">
        <f>IF('Frais Forfaitaires'!D145="","",'Frais Forfaitaires'!D145)</f>
        <v/>
      </c>
      <c r="E146" s="200" t="str">
        <f>IF('Frais Forfaitaires'!E145="","",'Frais Forfaitaires'!E145)</f>
        <v/>
      </c>
      <c r="F146" s="200" t="str">
        <f>IF('Frais Forfaitaires'!F145="","",'Frais Forfaitaires'!F145)</f>
        <v/>
      </c>
      <c r="G146" s="200" t="str">
        <f>IF('Frais Forfaitaires'!G145="","",'Frais Forfaitaires'!G145)</f>
        <v/>
      </c>
      <c r="H146" s="200" t="str">
        <f>IF('Frais Forfaitaires'!H145="","",'Frais Forfaitaires'!H145)</f>
        <v/>
      </c>
      <c r="I146" s="200" t="str">
        <f>IF('Frais Forfaitaires'!I145="","",'Frais Forfaitaires'!I145)</f>
        <v/>
      </c>
      <c r="J146" s="189" t="str">
        <f>IF($G146="","",IF($C146=Listes!$B$38,IF('Instruction Frais Forfaitaires'!$E146&lt;=Listes!$B$59,('Instruction Frais Forfaitaires'!$E146*(VLOOKUP('Instruction Frais Forfaitaires'!$D146,Listes!$A$60:$E$66,2,FALSE))),IF('Instruction Frais Forfaitaires'!$E146&gt;Listes!$E$59,('Instruction Frais Forfaitaires'!$E146*(VLOOKUP('Instruction Frais Forfaitaires'!$D146,Listes!$A$60:$E$66,5,FALSE))),('Instruction Frais Forfaitaires'!$E146*(VLOOKUP('Instruction Frais Forfaitaires'!$D146,Listes!$A$60:$E$66,3,FALSE))+(VLOOKUP('Instruction Frais Forfaitaires'!$D146,Listes!$A$60:$E$66,4,FALSE)))))))</f>
        <v/>
      </c>
      <c r="K146" s="189" t="str">
        <f>IF($G146="","",IF($C146=Listes!$B$37,IF('Instruction Frais Forfaitaires'!$E146&lt;=Listes!$B$48,('Instruction Frais Forfaitaires'!$E146*(VLOOKUP('Instruction Frais Forfaitaires'!$D146,Listes!$A$49:$E$55,2,FALSE))),IF('Instruction Frais Forfaitaires'!$E146&gt;Listes!$D$48,('Instruction Frais Forfaitaires'!$E146*(VLOOKUP('Instruction Frais Forfaitaires'!$D146,Listes!$A$49:$E$55,5,FALSE))),('Instruction Frais Forfaitaires'!$E146*(VLOOKUP('Instruction Frais Forfaitaires'!$D146,Listes!$A$49:$E$55,3,FALSE))+(VLOOKUP('Instruction Frais Forfaitaires'!$D146,Listes!$A$49:$E$55,4,FALSE)))))))</f>
        <v/>
      </c>
      <c r="L146" s="190" t="str">
        <f>IF($G146="","",IF($C146=Listes!$B$40,Listes!$I$37,IF($C146=Listes!$B$41,(VLOOKUP('Instruction Frais Forfaitaires'!$F146,Listes!$E$37:$F$42,2,FALSE)),IF($C146=Listes!$B$39,IF('Instruction Frais Forfaitaires'!$E146&lt;=Listes!$A$70,'Instruction Frais Forfaitaires'!$E146*Listes!$A$71,IF('Instruction Frais Forfaitaires'!$E146&gt;Listes!$D$70,'Instruction Frais Forfaitaires'!$E146*Listes!$D$71,(('Instruction Frais Forfaitaires'!$E146*Listes!$B$71)+Listes!$C$71)))))))</f>
        <v/>
      </c>
      <c r="M146" s="202" t="str">
        <f>IF('Frais Forfaitaires'!M145="","",'Frais Forfaitaires'!M145)</f>
        <v/>
      </c>
      <c r="N146" s="42" t="str">
        <f t="shared" si="9"/>
        <v/>
      </c>
      <c r="O146" s="203" t="str">
        <f t="shared" si="10"/>
        <v/>
      </c>
      <c r="P146" s="204" t="str">
        <f t="shared" si="11"/>
        <v/>
      </c>
      <c r="Q146" s="205" t="str">
        <f t="shared" si="12"/>
        <v/>
      </c>
      <c r="R146" s="206"/>
      <c r="S146" s="66"/>
    </row>
    <row r="147" spans="1:19" ht="20.100000000000001" customHeight="1" x14ac:dyDescent="0.25">
      <c r="A147" s="191">
        <v>141</v>
      </c>
      <c r="B147" s="200" t="str">
        <f>IF('Frais Forfaitaires'!B146="","",'Frais Forfaitaires'!B146)</f>
        <v/>
      </c>
      <c r="C147" s="200" t="str">
        <f>IF('Frais Forfaitaires'!C146="","",'Frais Forfaitaires'!C146)</f>
        <v/>
      </c>
      <c r="D147" s="200" t="str">
        <f>IF('Frais Forfaitaires'!D146="","",'Frais Forfaitaires'!D146)</f>
        <v/>
      </c>
      <c r="E147" s="200" t="str">
        <f>IF('Frais Forfaitaires'!E146="","",'Frais Forfaitaires'!E146)</f>
        <v/>
      </c>
      <c r="F147" s="200" t="str">
        <f>IF('Frais Forfaitaires'!F146="","",'Frais Forfaitaires'!F146)</f>
        <v/>
      </c>
      <c r="G147" s="200" t="str">
        <f>IF('Frais Forfaitaires'!G146="","",'Frais Forfaitaires'!G146)</f>
        <v/>
      </c>
      <c r="H147" s="200" t="str">
        <f>IF('Frais Forfaitaires'!H146="","",'Frais Forfaitaires'!H146)</f>
        <v/>
      </c>
      <c r="I147" s="200" t="str">
        <f>IF('Frais Forfaitaires'!I146="","",'Frais Forfaitaires'!I146)</f>
        <v/>
      </c>
      <c r="J147" s="189" t="str">
        <f>IF($G147="","",IF($C147=Listes!$B$38,IF('Instruction Frais Forfaitaires'!$E147&lt;=Listes!$B$59,('Instruction Frais Forfaitaires'!$E147*(VLOOKUP('Instruction Frais Forfaitaires'!$D147,Listes!$A$60:$E$66,2,FALSE))),IF('Instruction Frais Forfaitaires'!$E147&gt;Listes!$E$59,('Instruction Frais Forfaitaires'!$E147*(VLOOKUP('Instruction Frais Forfaitaires'!$D147,Listes!$A$60:$E$66,5,FALSE))),('Instruction Frais Forfaitaires'!$E147*(VLOOKUP('Instruction Frais Forfaitaires'!$D147,Listes!$A$60:$E$66,3,FALSE))+(VLOOKUP('Instruction Frais Forfaitaires'!$D147,Listes!$A$60:$E$66,4,FALSE)))))))</f>
        <v/>
      </c>
      <c r="K147" s="189" t="str">
        <f>IF($G147="","",IF($C147=Listes!$B$37,IF('Instruction Frais Forfaitaires'!$E147&lt;=Listes!$B$48,('Instruction Frais Forfaitaires'!$E147*(VLOOKUP('Instruction Frais Forfaitaires'!$D147,Listes!$A$49:$E$55,2,FALSE))),IF('Instruction Frais Forfaitaires'!$E147&gt;Listes!$D$48,('Instruction Frais Forfaitaires'!$E147*(VLOOKUP('Instruction Frais Forfaitaires'!$D147,Listes!$A$49:$E$55,5,FALSE))),('Instruction Frais Forfaitaires'!$E147*(VLOOKUP('Instruction Frais Forfaitaires'!$D147,Listes!$A$49:$E$55,3,FALSE))+(VLOOKUP('Instruction Frais Forfaitaires'!$D147,Listes!$A$49:$E$55,4,FALSE)))))))</f>
        <v/>
      </c>
      <c r="L147" s="190" t="str">
        <f>IF($G147="","",IF($C147=Listes!$B$40,Listes!$I$37,IF($C147=Listes!$B$41,(VLOOKUP('Instruction Frais Forfaitaires'!$F147,Listes!$E$37:$F$42,2,FALSE)),IF($C147=Listes!$B$39,IF('Instruction Frais Forfaitaires'!$E147&lt;=Listes!$A$70,'Instruction Frais Forfaitaires'!$E147*Listes!$A$71,IF('Instruction Frais Forfaitaires'!$E147&gt;Listes!$D$70,'Instruction Frais Forfaitaires'!$E147*Listes!$D$71,(('Instruction Frais Forfaitaires'!$E147*Listes!$B$71)+Listes!$C$71)))))))</f>
        <v/>
      </c>
      <c r="M147" s="202" t="str">
        <f>IF('Frais Forfaitaires'!M146="","",'Frais Forfaitaires'!M146)</f>
        <v/>
      </c>
      <c r="N147" s="42" t="str">
        <f t="shared" si="9"/>
        <v/>
      </c>
      <c r="O147" s="203" t="str">
        <f t="shared" si="10"/>
        <v/>
      </c>
      <c r="P147" s="204" t="str">
        <f t="shared" si="11"/>
        <v/>
      </c>
      <c r="Q147" s="205" t="str">
        <f t="shared" si="12"/>
        <v/>
      </c>
      <c r="R147" s="206"/>
      <c r="S147" s="66"/>
    </row>
    <row r="148" spans="1:19" ht="20.100000000000001" customHeight="1" x14ac:dyDescent="0.25">
      <c r="A148" s="191">
        <v>142</v>
      </c>
      <c r="B148" s="200" t="str">
        <f>IF('Frais Forfaitaires'!B147="","",'Frais Forfaitaires'!B147)</f>
        <v/>
      </c>
      <c r="C148" s="200" t="str">
        <f>IF('Frais Forfaitaires'!C147="","",'Frais Forfaitaires'!C147)</f>
        <v/>
      </c>
      <c r="D148" s="200" t="str">
        <f>IF('Frais Forfaitaires'!D147="","",'Frais Forfaitaires'!D147)</f>
        <v/>
      </c>
      <c r="E148" s="200" t="str">
        <f>IF('Frais Forfaitaires'!E147="","",'Frais Forfaitaires'!E147)</f>
        <v/>
      </c>
      <c r="F148" s="200" t="str">
        <f>IF('Frais Forfaitaires'!F147="","",'Frais Forfaitaires'!F147)</f>
        <v/>
      </c>
      <c r="G148" s="200" t="str">
        <f>IF('Frais Forfaitaires'!G147="","",'Frais Forfaitaires'!G147)</f>
        <v/>
      </c>
      <c r="H148" s="200" t="str">
        <f>IF('Frais Forfaitaires'!H147="","",'Frais Forfaitaires'!H147)</f>
        <v/>
      </c>
      <c r="I148" s="200" t="str">
        <f>IF('Frais Forfaitaires'!I147="","",'Frais Forfaitaires'!I147)</f>
        <v/>
      </c>
      <c r="J148" s="189" t="str">
        <f>IF($G148="","",IF($C148=Listes!$B$38,IF('Instruction Frais Forfaitaires'!$E148&lt;=Listes!$B$59,('Instruction Frais Forfaitaires'!$E148*(VLOOKUP('Instruction Frais Forfaitaires'!$D148,Listes!$A$60:$E$66,2,FALSE))),IF('Instruction Frais Forfaitaires'!$E148&gt;Listes!$E$59,('Instruction Frais Forfaitaires'!$E148*(VLOOKUP('Instruction Frais Forfaitaires'!$D148,Listes!$A$60:$E$66,5,FALSE))),('Instruction Frais Forfaitaires'!$E148*(VLOOKUP('Instruction Frais Forfaitaires'!$D148,Listes!$A$60:$E$66,3,FALSE))+(VLOOKUP('Instruction Frais Forfaitaires'!$D148,Listes!$A$60:$E$66,4,FALSE)))))))</f>
        <v/>
      </c>
      <c r="K148" s="189" t="str">
        <f>IF($G148="","",IF($C148=Listes!$B$37,IF('Instruction Frais Forfaitaires'!$E148&lt;=Listes!$B$48,('Instruction Frais Forfaitaires'!$E148*(VLOOKUP('Instruction Frais Forfaitaires'!$D148,Listes!$A$49:$E$55,2,FALSE))),IF('Instruction Frais Forfaitaires'!$E148&gt;Listes!$D$48,('Instruction Frais Forfaitaires'!$E148*(VLOOKUP('Instruction Frais Forfaitaires'!$D148,Listes!$A$49:$E$55,5,FALSE))),('Instruction Frais Forfaitaires'!$E148*(VLOOKUP('Instruction Frais Forfaitaires'!$D148,Listes!$A$49:$E$55,3,FALSE))+(VLOOKUP('Instruction Frais Forfaitaires'!$D148,Listes!$A$49:$E$55,4,FALSE)))))))</f>
        <v/>
      </c>
      <c r="L148" s="190" t="str">
        <f>IF($G148="","",IF($C148=Listes!$B$40,Listes!$I$37,IF($C148=Listes!$B$41,(VLOOKUP('Instruction Frais Forfaitaires'!$F148,Listes!$E$37:$F$42,2,FALSE)),IF($C148=Listes!$B$39,IF('Instruction Frais Forfaitaires'!$E148&lt;=Listes!$A$70,'Instruction Frais Forfaitaires'!$E148*Listes!$A$71,IF('Instruction Frais Forfaitaires'!$E148&gt;Listes!$D$70,'Instruction Frais Forfaitaires'!$E148*Listes!$D$71,(('Instruction Frais Forfaitaires'!$E148*Listes!$B$71)+Listes!$C$71)))))))</f>
        <v/>
      </c>
      <c r="M148" s="202" t="str">
        <f>IF('Frais Forfaitaires'!M147="","",'Frais Forfaitaires'!M147)</f>
        <v/>
      </c>
      <c r="N148" s="42" t="str">
        <f t="shared" si="9"/>
        <v/>
      </c>
      <c r="O148" s="203" t="str">
        <f t="shared" si="10"/>
        <v/>
      </c>
      <c r="P148" s="204" t="str">
        <f t="shared" si="11"/>
        <v/>
      </c>
      <c r="Q148" s="205" t="str">
        <f t="shared" si="12"/>
        <v/>
      </c>
      <c r="R148" s="206"/>
      <c r="S148" s="66"/>
    </row>
    <row r="149" spans="1:19" ht="20.100000000000001" customHeight="1" x14ac:dyDescent="0.25">
      <c r="A149" s="191">
        <v>143</v>
      </c>
      <c r="B149" s="200" t="str">
        <f>IF('Frais Forfaitaires'!B148="","",'Frais Forfaitaires'!B148)</f>
        <v/>
      </c>
      <c r="C149" s="200" t="str">
        <f>IF('Frais Forfaitaires'!C148="","",'Frais Forfaitaires'!C148)</f>
        <v/>
      </c>
      <c r="D149" s="200" t="str">
        <f>IF('Frais Forfaitaires'!D148="","",'Frais Forfaitaires'!D148)</f>
        <v/>
      </c>
      <c r="E149" s="200" t="str">
        <f>IF('Frais Forfaitaires'!E148="","",'Frais Forfaitaires'!E148)</f>
        <v/>
      </c>
      <c r="F149" s="200" t="str">
        <f>IF('Frais Forfaitaires'!F148="","",'Frais Forfaitaires'!F148)</f>
        <v/>
      </c>
      <c r="G149" s="200" t="str">
        <f>IF('Frais Forfaitaires'!G148="","",'Frais Forfaitaires'!G148)</f>
        <v/>
      </c>
      <c r="H149" s="200" t="str">
        <f>IF('Frais Forfaitaires'!H148="","",'Frais Forfaitaires'!H148)</f>
        <v/>
      </c>
      <c r="I149" s="200" t="str">
        <f>IF('Frais Forfaitaires'!I148="","",'Frais Forfaitaires'!I148)</f>
        <v/>
      </c>
      <c r="J149" s="189" t="str">
        <f>IF($G149="","",IF($C149=Listes!$B$38,IF('Instruction Frais Forfaitaires'!$E149&lt;=Listes!$B$59,('Instruction Frais Forfaitaires'!$E149*(VLOOKUP('Instruction Frais Forfaitaires'!$D149,Listes!$A$60:$E$66,2,FALSE))),IF('Instruction Frais Forfaitaires'!$E149&gt;Listes!$E$59,('Instruction Frais Forfaitaires'!$E149*(VLOOKUP('Instruction Frais Forfaitaires'!$D149,Listes!$A$60:$E$66,5,FALSE))),('Instruction Frais Forfaitaires'!$E149*(VLOOKUP('Instruction Frais Forfaitaires'!$D149,Listes!$A$60:$E$66,3,FALSE))+(VLOOKUP('Instruction Frais Forfaitaires'!$D149,Listes!$A$60:$E$66,4,FALSE)))))))</f>
        <v/>
      </c>
      <c r="K149" s="189" t="str">
        <f>IF($G149="","",IF($C149=Listes!$B$37,IF('Instruction Frais Forfaitaires'!$E149&lt;=Listes!$B$48,('Instruction Frais Forfaitaires'!$E149*(VLOOKUP('Instruction Frais Forfaitaires'!$D149,Listes!$A$49:$E$55,2,FALSE))),IF('Instruction Frais Forfaitaires'!$E149&gt;Listes!$D$48,('Instruction Frais Forfaitaires'!$E149*(VLOOKUP('Instruction Frais Forfaitaires'!$D149,Listes!$A$49:$E$55,5,FALSE))),('Instruction Frais Forfaitaires'!$E149*(VLOOKUP('Instruction Frais Forfaitaires'!$D149,Listes!$A$49:$E$55,3,FALSE))+(VLOOKUP('Instruction Frais Forfaitaires'!$D149,Listes!$A$49:$E$55,4,FALSE)))))))</f>
        <v/>
      </c>
      <c r="L149" s="190" t="str">
        <f>IF($G149="","",IF($C149=Listes!$B$40,Listes!$I$37,IF($C149=Listes!$B$41,(VLOOKUP('Instruction Frais Forfaitaires'!$F149,Listes!$E$37:$F$42,2,FALSE)),IF($C149=Listes!$B$39,IF('Instruction Frais Forfaitaires'!$E149&lt;=Listes!$A$70,'Instruction Frais Forfaitaires'!$E149*Listes!$A$71,IF('Instruction Frais Forfaitaires'!$E149&gt;Listes!$D$70,'Instruction Frais Forfaitaires'!$E149*Listes!$D$71,(('Instruction Frais Forfaitaires'!$E149*Listes!$B$71)+Listes!$C$71)))))))</f>
        <v/>
      </c>
      <c r="M149" s="202" t="str">
        <f>IF('Frais Forfaitaires'!M148="","",'Frais Forfaitaires'!M148)</f>
        <v/>
      </c>
      <c r="N149" s="42" t="str">
        <f t="shared" si="9"/>
        <v/>
      </c>
      <c r="O149" s="203" t="str">
        <f t="shared" si="10"/>
        <v/>
      </c>
      <c r="P149" s="204" t="str">
        <f t="shared" si="11"/>
        <v/>
      </c>
      <c r="Q149" s="205" t="str">
        <f t="shared" si="12"/>
        <v/>
      </c>
      <c r="R149" s="206"/>
      <c r="S149" s="66"/>
    </row>
    <row r="150" spans="1:19" ht="20.100000000000001" customHeight="1" x14ac:dyDescent="0.25">
      <c r="A150" s="191">
        <v>144</v>
      </c>
      <c r="B150" s="200" t="str">
        <f>IF('Frais Forfaitaires'!B149="","",'Frais Forfaitaires'!B149)</f>
        <v/>
      </c>
      <c r="C150" s="200" t="str">
        <f>IF('Frais Forfaitaires'!C149="","",'Frais Forfaitaires'!C149)</f>
        <v/>
      </c>
      <c r="D150" s="200" t="str">
        <f>IF('Frais Forfaitaires'!D149="","",'Frais Forfaitaires'!D149)</f>
        <v/>
      </c>
      <c r="E150" s="200" t="str">
        <f>IF('Frais Forfaitaires'!E149="","",'Frais Forfaitaires'!E149)</f>
        <v/>
      </c>
      <c r="F150" s="200" t="str">
        <f>IF('Frais Forfaitaires'!F149="","",'Frais Forfaitaires'!F149)</f>
        <v/>
      </c>
      <c r="G150" s="200" t="str">
        <f>IF('Frais Forfaitaires'!G149="","",'Frais Forfaitaires'!G149)</f>
        <v/>
      </c>
      <c r="H150" s="200" t="str">
        <f>IF('Frais Forfaitaires'!H149="","",'Frais Forfaitaires'!H149)</f>
        <v/>
      </c>
      <c r="I150" s="200" t="str">
        <f>IF('Frais Forfaitaires'!I149="","",'Frais Forfaitaires'!I149)</f>
        <v/>
      </c>
      <c r="J150" s="189" t="str">
        <f>IF($G150="","",IF($C150=Listes!$B$38,IF('Instruction Frais Forfaitaires'!$E150&lt;=Listes!$B$59,('Instruction Frais Forfaitaires'!$E150*(VLOOKUP('Instruction Frais Forfaitaires'!$D150,Listes!$A$60:$E$66,2,FALSE))),IF('Instruction Frais Forfaitaires'!$E150&gt;Listes!$E$59,('Instruction Frais Forfaitaires'!$E150*(VLOOKUP('Instruction Frais Forfaitaires'!$D150,Listes!$A$60:$E$66,5,FALSE))),('Instruction Frais Forfaitaires'!$E150*(VLOOKUP('Instruction Frais Forfaitaires'!$D150,Listes!$A$60:$E$66,3,FALSE))+(VLOOKUP('Instruction Frais Forfaitaires'!$D150,Listes!$A$60:$E$66,4,FALSE)))))))</f>
        <v/>
      </c>
      <c r="K150" s="189" t="str">
        <f>IF($G150="","",IF($C150=Listes!$B$37,IF('Instruction Frais Forfaitaires'!$E150&lt;=Listes!$B$48,('Instruction Frais Forfaitaires'!$E150*(VLOOKUP('Instruction Frais Forfaitaires'!$D150,Listes!$A$49:$E$55,2,FALSE))),IF('Instruction Frais Forfaitaires'!$E150&gt;Listes!$D$48,('Instruction Frais Forfaitaires'!$E150*(VLOOKUP('Instruction Frais Forfaitaires'!$D150,Listes!$A$49:$E$55,5,FALSE))),('Instruction Frais Forfaitaires'!$E150*(VLOOKUP('Instruction Frais Forfaitaires'!$D150,Listes!$A$49:$E$55,3,FALSE))+(VLOOKUP('Instruction Frais Forfaitaires'!$D150,Listes!$A$49:$E$55,4,FALSE)))))))</f>
        <v/>
      </c>
      <c r="L150" s="190" t="str">
        <f>IF($G150="","",IF($C150=Listes!$B$40,Listes!$I$37,IF($C150=Listes!$B$41,(VLOOKUP('Instruction Frais Forfaitaires'!$F150,Listes!$E$37:$F$42,2,FALSE)),IF($C150=Listes!$B$39,IF('Instruction Frais Forfaitaires'!$E150&lt;=Listes!$A$70,'Instruction Frais Forfaitaires'!$E150*Listes!$A$71,IF('Instruction Frais Forfaitaires'!$E150&gt;Listes!$D$70,'Instruction Frais Forfaitaires'!$E150*Listes!$D$71,(('Instruction Frais Forfaitaires'!$E150*Listes!$B$71)+Listes!$C$71)))))))</f>
        <v/>
      </c>
      <c r="M150" s="202" t="str">
        <f>IF('Frais Forfaitaires'!M149="","",'Frais Forfaitaires'!M149)</f>
        <v/>
      </c>
      <c r="N150" s="42" t="str">
        <f t="shared" si="9"/>
        <v/>
      </c>
      <c r="O150" s="203" t="str">
        <f t="shared" si="10"/>
        <v/>
      </c>
      <c r="P150" s="204" t="str">
        <f t="shared" si="11"/>
        <v/>
      </c>
      <c r="Q150" s="205" t="str">
        <f t="shared" si="12"/>
        <v/>
      </c>
      <c r="R150" s="206"/>
      <c r="S150" s="66"/>
    </row>
    <row r="151" spans="1:19" ht="20.100000000000001" customHeight="1" x14ac:dyDescent="0.25">
      <c r="A151" s="191">
        <v>145</v>
      </c>
      <c r="B151" s="200" t="str">
        <f>IF('Frais Forfaitaires'!B150="","",'Frais Forfaitaires'!B150)</f>
        <v/>
      </c>
      <c r="C151" s="200" t="str">
        <f>IF('Frais Forfaitaires'!C150="","",'Frais Forfaitaires'!C150)</f>
        <v/>
      </c>
      <c r="D151" s="200" t="str">
        <f>IF('Frais Forfaitaires'!D150="","",'Frais Forfaitaires'!D150)</f>
        <v/>
      </c>
      <c r="E151" s="200" t="str">
        <f>IF('Frais Forfaitaires'!E150="","",'Frais Forfaitaires'!E150)</f>
        <v/>
      </c>
      <c r="F151" s="200" t="str">
        <f>IF('Frais Forfaitaires'!F150="","",'Frais Forfaitaires'!F150)</f>
        <v/>
      </c>
      <c r="G151" s="200" t="str">
        <f>IF('Frais Forfaitaires'!G150="","",'Frais Forfaitaires'!G150)</f>
        <v/>
      </c>
      <c r="H151" s="200" t="str">
        <f>IF('Frais Forfaitaires'!H150="","",'Frais Forfaitaires'!H150)</f>
        <v/>
      </c>
      <c r="I151" s="200" t="str">
        <f>IF('Frais Forfaitaires'!I150="","",'Frais Forfaitaires'!I150)</f>
        <v/>
      </c>
      <c r="J151" s="189" t="str">
        <f>IF($G151="","",IF($C151=Listes!$B$38,IF('Instruction Frais Forfaitaires'!$E151&lt;=Listes!$B$59,('Instruction Frais Forfaitaires'!$E151*(VLOOKUP('Instruction Frais Forfaitaires'!$D151,Listes!$A$60:$E$66,2,FALSE))),IF('Instruction Frais Forfaitaires'!$E151&gt;Listes!$E$59,('Instruction Frais Forfaitaires'!$E151*(VLOOKUP('Instruction Frais Forfaitaires'!$D151,Listes!$A$60:$E$66,5,FALSE))),('Instruction Frais Forfaitaires'!$E151*(VLOOKUP('Instruction Frais Forfaitaires'!$D151,Listes!$A$60:$E$66,3,FALSE))+(VLOOKUP('Instruction Frais Forfaitaires'!$D151,Listes!$A$60:$E$66,4,FALSE)))))))</f>
        <v/>
      </c>
      <c r="K151" s="189" t="str">
        <f>IF($G151="","",IF($C151=Listes!$B$37,IF('Instruction Frais Forfaitaires'!$E151&lt;=Listes!$B$48,('Instruction Frais Forfaitaires'!$E151*(VLOOKUP('Instruction Frais Forfaitaires'!$D151,Listes!$A$49:$E$55,2,FALSE))),IF('Instruction Frais Forfaitaires'!$E151&gt;Listes!$D$48,('Instruction Frais Forfaitaires'!$E151*(VLOOKUP('Instruction Frais Forfaitaires'!$D151,Listes!$A$49:$E$55,5,FALSE))),('Instruction Frais Forfaitaires'!$E151*(VLOOKUP('Instruction Frais Forfaitaires'!$D151,Listes!$A$49:$E$55,3,FALSE))+(VLOOKUP('Instruction Frais Forfaitaires'!$D151,Listes!$A$49:$E$55,4,FALSE)))))))</f>
        <v/>
      </c>
      <c r="L151" s="190" t="str">
        <f>IF($G151="","",IF($C151=Listes!$B$40,Listes!$I$37,IF($C151=Listes!$B$41,(VLOOKUP('Instruction Frais Forfaitaires'!$F151,Listes!$E$37:$F$42,2,FALSE)),IF($C151=Listes!$B$39,IF('Instruction Frais Forfaitaires'!$E151&lt;=Listes!$A$70,'Instruction Frais Forfaitaires'!$E151*Listes!$A$71,IF('Instruction Frais Forfaitaires'!$E151&gt;Listes!$D$70,'Instruction Frais Forfaitaires'!$E151*Listes!$D$71,(('Instruction Frais Forfaitaires'!$E151*Listes!$B$71)+Listes!$C$71)))))))</f>
        <v/>
      </c>
      <c r="M151" s="202" t="str">
        <f>IF('Frais Forfaitaires'!M150="","",'Frais Forfaitaires'!M150)</f>
        <v/>
      </c>
      <c r="N151" s="42" t="str">
        <f t="shared" si="9"/>
        <v/>
      </c>
      <c r="O151" s="203" t="str">
        <f t="shared" si="10"/>
        <v/>
      </c>
      <c r="P151" s="204" t="str">
        <f t="shared" si="11"/>
        <v/>
      </c>
      <c r="Q151" s="205" t="str">
        <f t="shared" si="12"/>
        <v/>
      </c>
      <c r="R151" s="206"/>
      <c r="S151" s="66"/>
    </row>
    <row r="152" spans="1:19" ht="20.100000000000001" customHeight="1" x14ac:dyDescent="0.25">
      <c r="A152" s="191">
        <v>146</v>
      </c>
      <c r="B152" s="200" t="str">
        <f>IF('Frais Forfaitaires'!B151="","",'Frais Forfaitaires'!B151)</f>
        <v/>
      </c>
      <c r="C152" s="200" t="str">
        <f>IF('Frais Forfaitaires'!C151="","",'Frais Forfaitaires'!C151)</f>
        <v/>
      </c>
      <c r="D152" s="200" t="str">
        <f>IF('Frais Forfaitaires'!D151="","",'Frais Forfaitaires'!D151)</f>
        <v/>
      </c>
      <c r="E152" s="200" t="str">
        <f>IF('Frais Forfaitaires'!E151="","",'Frais Forfaitaires'!E151)</f>
        <v/>
      </c>
      <c r="F152" s="200" t="str">
        <f>IF('Frais Forfaitaires'!F151="","",'Frais Forfaitaires'!F151)</f>
        <v/>
      </c>
      <c r="G152" s="200" t="str">
        <f>IF('Frais Forfaitaires'!G151="","",'Frais Forfaitaires'!G151)</f>
        <v/>
      </c>
      <c r="H152" s="200" t="str">
        <f>IF('Frais Forfaitaires'!H151="","",'Frais Forfaitaires'!H151)</f>
        <v/>
      </c>
      <c r="I152" s="200" t="str">
        <f>IF('Frais Forfaitaires'!I151="","",'Frais Forfaitaires'!I151)</f>
        <v/>
      </c>
      <c r="J152" s="189" t="str">
        <f>IF($G152="","",IF($C152=Listes!$B$38,IF('Instruction Frais Forfaitaires'!$E152&lt;=Listes!$B$59,('Instruction Frais Forfaitaires'!$E152*(VLOOKUP('Instruction Frais Forfaitaires'!$D152,Listes!$A$60:$E$66,2,FALSE))),IF('Instruction Frais Forfaitaires'!$E152&gt;Listes!$E$59,('Instruction Frais Forfaitaires'!$E152*(VLOOKUP('Instruction Frais Forfaitaires'!$D152,Listes!$A$60:$E$66,5,FALSE))),('Instruction Frais Forfaitaires'!$E152*(VLOOKUP('Instruction Frais Forfaitaires'!$D152,Listes!$A$60:$E$66,3,FALSE))+(VLOOKUP('Instruction Frais Forfaitaires'!$D152,Listes!$A$60:$E$66,4,FALSE)))))))</f>
        <v/>
      </c>
      <c r="K152" s="189" t="str">
        <f>IF($G152="","",IF($C152=Listes!$B$37,IF('Instruction Frais Forfaitaires'!$E152&lt;=Listes!$B$48,('Instruction Frais Forfaitaires'!$E152*(VLOOKUP('Instruction Frais Forfaitaires'!$D152,Listes!$A$49:$E$55,2,FALSE))),IF('Instruction Frais Forfaitaires'!$E152&gt;Listes!$D$48,('Instruction Frais Forfaitaires'!$E152*(VLOOKUP('Instruction Frais Forfaitaires'!$D152,Listes!$A$49:$E$55,5,FALSE))),('Instruction Frais Forfaitaires'!$E152*(VLOOKUP('Instruction Frais Forfaitaires'!$D152,Listes!$A$49:$E$55,3,FALSE))+(VLOOKUP('Instruction Frais Forfaitaires'!$D152,Listes!$A$49:$E$55,4,FALSE)))))))</f>
        <v/>
      </c>
      <c r="L152" s="190" t="str">
        <f>IF($G152="","",IF($C152=Listes!$B$40,Listes!$I$37,IF($C152=Listes!$B$41,(VLOOKUP('Instruction Frais Forfaitaires'!$F152,Listes!$E$37:$F$42,2,FALSE)),IF($C152=Listes!$B$39,IF('Instruction Frais Forfaitaires'!$E152&lt;=Listes!$A$70,'Instruction Frais Forfaitaires'!$E152*Listes!$A$71,IF('Instruction Frais Forfaitaires'!$E152&gt;Listes!$D$70,'Instruction Frais Forfaitaires'!$E152*Listes!$D$71,(('Instruction Frais Forfaitaires'!$E152*Listes!$B$71)+Listes!$C$71)))))))</f>
        <v/>
      </c>
      <c r="M152" s="202" t="str">
        <f>IF('Frais Forfaitaires'!M151="","",'Frais Forfaitaires'!M151)</f>
        <v/>
      </c>
      <c r="N152" s="42" t="str">
        <f t="shared" si="9"/>
        <v/>
      </c>
      <c r="O152" s="203" t="str">
        <f t="shared" si="10"/>
        <v/>
      </c>
      <c r="P152" s="204" t="str">
        <f t="shared" si="11"/>
        <v/>
      </c>
      <c r="Q152" s="205" t="str">
        <f t="shared" si="12"/>
        <v/>
      </c>
      <c r="R152" s="206"/>
      <c r="S152" s="66"/>
    </row>
    <row r="153" spans="1:19" ht="20.100000000000001" customHeight="1" x14ac:dyDescent="0.25">
      <c r="A153" s="191">
        <v>147</v>
      </c>
      <c r="B153" s="200" t="str">
        <f>IF('Frais Forfaitaires'!B152="","",'Frais Forfaitaires'!B152)</f>
        <v/>
      </c>
      <c r="C153" s="200" t="str">
        <f>IF('Frais Forfaitaires'!C152="","",'Frais Forfaitaires'!C152)</f>
        <v/>
      </c>
      <c r="D153" s="200" t="str">
        <f>IF('Frais Forfaitaires'!D152="","",'Frais Forfaitaires'!D152)</f>
        <v/>
      </c>
      <c r="E153" s="200" t="str">
        <f>IF('Frais Forfaitaires'!E152="","",'Frais Forfaitaires'!E152)</f>
        <v/>
      </c>
      <c r="F153" s="200" t="str">
        <f>IF('Frais Forfaitaires'!F152="","",'Frais Forfaitaires'!F152)</f>
        <v/>
      </c>
      <c r="G153" s="200" t="str">
        <f>IF('Frais Forfaitaires'!G152="","",'Frais Forfaitaires'!G152)</f>
        <v/>
      </c>
      <c r="H153" s="200" t="str">
        <f>IF('Frais Forfaitaires'!H152="","",'Frais Forfaitaires'!H152)</f>
        <v/>
      </c>
      <c r="I153" s="200" t="str">
        <f>IF('Frais Forfaitaires'!I152="","",'Frais Forfaitaires'!I152)</f>
        <v/>
      </c>
      <c r="J153" s="189" t="str">
        <f>IF($G153="","",IF($C153=Listes!$B$38,IF('Instruction Frais Forfaitaires'!$E153&lt;=Listes!$B$59,('Instruction Frais Forfaitaires'!$E153*(VLOOKUP('Instruction Frais Forfaitaires'!$D153,Listes!$A$60:$E$66,2,FALSE))),IF('Instruction Frais Forfaitaires'!$E153&gt;Listes!$E$59,('Instruction Frais Forfaitaires'!$E153*(VLOOKUP('Instruction Frais Forfaitaires'!$D153,Listes!$A$60:$E$66,5,FALSE))),('Instruction Frais Forfaitaires'!$E153*(VLOOKUP('Instruction Frais Forfaitaires'!$D153,Listes!$A$60:$E$66,3,FALSE))+(VLOOKUP('Instruction Frais Forfaitaires'!$D153,Listes!$A$60:$E$66,4,FALSE)))))))</f>
        <v/>
      </c>
      <c r="K153" s="189" t="str">
        <f>IF($G153="","",IF($C153=Listes!$B$37,IF('Instruction Frais Forfaitaires'!$E153&lt;=Listes!$B$48,('Instruction Frais Forfaitaires'!$E153*(VLOOKUP('Instruction Frais Forfaitaires'!$D153,Listes!$A$49:$E$55,2,FALSE))),IF('Instruction Frais Forfaitaires'!$E153&gt;Listes!$D$48,('Instruction Frais Forfaitaires'!$E153*(VLOOKUP('Instruction Frais Forfaitaires'!$D153,Listes!$A$49:$E$55,5,FALSE))),('Instruction Frais Forfaitaires'!$E153*(VLOOKUP('Instruction Frais Forfaitaires'!$D153,Listes!$A$49:$E$55,3,FALSE))+(VLOOKUP('Instruction Frais Forfaitaires'!$D153,Listes!$A$49:$E$55,4,FALSE)))))))</f>
        <v/>
      </c>
      <c r="L153" s="190" t="str">
        <f>IF($G153="","",IF($C153=Listes!$B$40,Listes!$I$37,IF($C153=Listes!$B$41,(VLOOKUP('Instruction Frais Forfaitaires'!$F153,Listes!$E$37:$F$42,2,FALSE)),IF($C153=Listes!$B$39,IF('Instruction Frais Forfaitaires'!$E153&lt;=Listes!$A$70,'Instruction Frais Forfaitaires'!$E153*Listes!$A$71,IF('Instruction Frais Forfaitaires'!$E153&gt;Listes!$D$70,'Instruction Frais Forfaitaires'!$E153*Listes!$D$71,(('Instruction Frais Forfaitaires'!$E153*Listes!$B$71)+Listes!$C$71)))))))</f>
        <v/>
      </c>
      <c r="M153" s="202" t="str">
        <f>IF('Frais Forfaitaires'!M152="","",'Frais Forfaitaires'!M152)</f>
        <v/>
      </c>
      <c r="N153" s="42" t="str">
        <f t="shared" si="9"/>
        <v/>
      </c>
      <c r="O153" s="203" t="str">
        <f t="shared" si="10"/>
        <v/>
      </c>
      <c r="P153" s="204" t="str">
        <f t="shared" si="11"/>
        <v/>
      </c>
      <c r="Q153" s="205" t="str">
        <f t="shared" si="12"/>
        <v/>
      </c>
      <c r="R153" s="206"/>
      <c r="S153" s="66"/>
    </row>
    <row r="154" spans="1:19" ht="20.100000000000001" customHeight="1" x14ac:dyDescent="0.25">
      <c r="A154" s="191">
        <v>148</v>
      </c>
      <c r="B154" s="200" t="str">
        <f>IF('Frais Forfaitaires'!B153="","",'Frais Forfaitaires'!B153)</f>
        <v/>
      </c>
      <c r="C154" s="200" t="str">
        <f>IF('Frais Forfaitaires'!C153="","",'Frais Forfaitaires'!C153)</f>
        <v/>
      </c>
      <c r="D154" s="200" t="str">
        <f>IF('Frais Forfaitaires'!D153="","",'Frais Forfaitaires'!D153)</f>
        <v/>
      </c>
      <c r="E154" s="200" t="str">
        <f>IF('Frais Forfaitaires'!E153="","",'Frais Forfaitaires'!E153)</f>
        <v/>
      </c>
      <c r="F154" s="200" t="str">
        <f>IF('Frais Forfaitaires'!F153="","",'Frais Forfaitaires'!F153)</f>
        <v/>
      </c>
      <c r="G154" s="200" t="str">
        <f>IF('Frais Forfaitaires'!G153="","",'Frais Forfaitaires'!G153)</f>
        <v/>
      </c>
      <c r="H154" s="200" t="str">
        <f>IF('Frais Forfaitaires'!H153="","",'Frais Forfaitaires'!H153)</f>
        <v/>
      </c>
      <c r="I154" s="200" t="str">
        <f>IF('Frais Forfaitaires'!I153="","",'Frais Forfaitaires'!I153)</f>
        <v/>
      </c>
      <c r="J154" s="189" t="str">
        <f>IF($G154="","",IF($C154=Listes!$B$38,IF('Instruction Frais Forfaitaires'!$E154&lt;=Listes!$B$59,('Instruction Frais Forfaitaires'!$E154*(VLOOKUP('Instruction Frais Forfaitaires'!$D154,Listes!$A$60:$E$66,2,FALSE))),IF('Instruction Frais Forfaitaires'!$E154&gt;Listes!$E$59,('Instruction Frais Forfaitaires'!$E154*(VLOOKUP('Instruction Frais Forfaitaires'!$D154,Listes!$A$60:$E$66,5,FALSE))),('Instruction Frais Forfaitaires'!$E154*(VLOOKUP('Instruction Frais Forfaitaires'!$D154,Listes!$A$60:$E$66,3,FALSE))+(VLOOKUP('Instruction Frais Forfaitaires'!$D154,Listes!$A$60:$E$66,4,FALSE)))))))</f>
        <v/>
      </c>
      <c r="K154" s="189" t="str">
        <f>IF($G154="","",IF($C154=Listes!$B$37,IF('Instruction Frais Forfaitaires'!$E154&lt;=Listes!$B$48,('Instruction Frais Forfaitaires'!$E154*(VLOOKUP('Instruction Frais Forfaitaires'!$D154,Listes!$A$49:$E$55,2,FALSE))),IF('Instruction Frais Forfaitaires'!$E154&gt;Listes!$D$48,('Instruction Frais Forfaitaires'!$E154*(VLOOKUP('Instruction Frais Forfaitaires'!$D154,Listes!$A$49:$E$55,5,FALSE))),('Instruction Frais Forfaitaires'!$E154*(VLOOKUP('Instruction Frais Forfaitaires'!$D154,Listes!$A$49:$E$55,3,FALSE))+(VLOOKUP('Instruction Frais Forfaitaires'!$D154,Listes!$A$49:$E$55,4,FALSE)))))))</f>
        <v/>
      </c>
      <c r="L154" s="190" t="str">
        <f>IF($G154="","",IF($C154=Listes!$B$40,Listes!$I$37,IF($C154=Listes!$B$41,(VLOOKUP('Instruction Frais Forfaitaires'!$F154,Listes!$E$37:$F$42,2,FALSE)),IF($C154=Listes!$B$39,IF('Instruction Frais Forfaitaires'!$E154&lt;=Listes!$A$70,'Instruction Frais Forfaitaires'!$E154*Listes!$A$71,IF('Instruction Frais Forfaitaires'!$E154&gt;Listes!$D$70,'Instruction Frais Forfaitaires'!$E154*Listes!$D$71,(('Instruction Frais Forfaitaires'!$E154*Listes!$B$71)+Listes!$C$71)))))))</f>
        <v/>
      </c>
      <c r="M154" s="202" t="str">
        <f>IF('Frais Forfaitaires'!M153="","",'Frais Forfaitaires'!M153)</f>
        <v/>
      </c>
      <c r="N154" s="42" t="str">
        <f t="shared" si="9"/>
        <v/>
      </c>
      <c r="O154" s="203" t="str">
        <f t="shared" si="10"/>
        <v/>
      </c>
      <c r="P154" s="204" t="str">
        <f t="shared" si="11"/>
        <v/>
      </c>
      <c r="Q154" s="205" t="str">
        <f t="shared" si="12"/>
        <v/>
      </c>
      <c r="R154" s="206"/>
      <c r="S154" s="66"/>
    </row>
    <row r="155" spans="1:19" ht="20.100000000000001" customHeight="1" x14ac:dyDescent="0.25">
      <c r="A155" s="191">
        <v>149</v>
      </c>
      <c r="B155" s="200" t="str">
        <f>IF('Frais Forfaitaires'!B154="","",'Frais Forfaitaires'!B154)</f>
        <v/>
      </c>
      <c r="C155" s="200" t="str">
        <f>IF('Frais Forfaitaires'!C154="","",'Frais Forfaitaires'!C154)</f>
        <v/>
      </c>
      <c r="D155" s="200" t="str">
        <f>IF('Frais Forfaitaires'!D154="","",'Frais Forfaitaires'!D154)</f>
        <v/>
      </c>
      <c r="E155" s="200" t="str">
        <f>IF('Frais Forfaitaires'!E154="","",'Frais Forfaitaires'!E154)</f>
        <v/>
      </c>
      <c r="F155" s="200" t="str">
        <f>IF('Frais Forfaitaires'!F154="","",'Frais Forfaitaires'!F154)</f>
        <v/>
      </c>
      <c r="G155" s="200" t="str">
        <f>IF('Frais Forfaitaires'!G154="","",'Frais Forfaitaires'!G154)</f>
        <v/>
      </c>
      <c r="H155" s="200" t="str">
        <f>IF('Frais Forfaitaires'!H154="","",'Frais Forfaitaires'!H154)</f>
        <v/>
      </c>
      <c r="I155" s="200" t="str">
        <f>IF('Frais Forfaitaires'!I154="","",'Frais Forfaitaires'!I154)</f>
        <v/>
      </c>
      <c r="J155" s="189" t="str">
        <f>IF($G155="","",IF($C155=Listes!$B$38,IF('Instruction Frais Forfaitaires'!$E155&lt;=Listes!$B$59,('Instruction Frais Forfaitaires'!$E155*(VLOOKUP('Instruction Frais Forfaitaires'!$D155,Listes!$A$60:$E$66,2,FALSE))),IF('Instruction Frais Forfaitaires'!$E155&gt;Listes!$E$59,('Instruction Frais Forfaitaires'!$E155*(VLOOKUP('Instruction Frais Forfaitaires'!$D155,Listes!$A$60:$E$66,5,FALSE))),('Instruction Frais Forfaitaires'!$E155*(VLOOKUP('Instruction Frais Forfaitaires'!$D155,Listes!$A$60:$E$66,3,FALSE))+(VLOOKUP('Instruction Frais Forfaitaires'!$D155,Listes!$A$60:$E$66,4,FALSE)))))))</f>
        <v/>
      </c>
      <c r="K155" s="189" t="str">
        <f>IF($G155="","",IF($C155=Listes!$B$37,IF('Instruction Frais Forfaitaires'!$E155&lt;=Listes!$B$48,('Instruction Frais Forfaitaires'!$E155*(VLOOKUP('Instruction Frais Forfaitaires'!$D155,Listes!$A$49:$E$55,2,FALSE))),IF('Instruction Frais Forfaitaires'!$E155&gt;Listes!$D$48,('Instruction Frais Forfaitaires'!$E155*(VLOOKUP('Instruction Frais Forfaitaires'!$D155,Listes!$A$49:$E$55,5,FALSE))),('Instruction Frais Forfaitaires'!$E155*(VLOOKUP('Instruction Frais Forfaitaires'!$D155,Listes!$A$49:$E$55,3,FALSE))+(VLOOKUP('Instruction Frais Forfaitaires'!$D155,Listes!$A$49:$E$55,4,FALSE)))))))</f>
        <v/>
      </c>
      <c r="L155" s="190" t="str">
        <f>IF($G155="","",IF($C155=Listes!$B$40,Listes!$I$37,IF($C155=Listes!$B$41,(VLOOKUP('Instruction Frais Forfaitaires'!$F155,Listes!$E$37:$F$42,2,FALSE)),IF($C155=Listes!$B$39,IF('Instruction Frais Forfaitaires'!$E155&lt;=Listes!$A$70,'Instruction Frais Forfaitaires'!$E155*Listes!$A$71,IF('Instruction Frais Forfaitaires'!$E155&gt;Listes!$D$70,'Instruction Frais Forfaitaires'!$E155*Listes!$D$71,(('Instruction Frais Forfaitaires'!$E155*Listes!$B$71)+Listes!$C$71)))))))</f>
        <v/>
      </c>
      <c r="M155" s="202" t="str">
        <f>IF('Frais Forfaitaires'!M154="","",'Frais Forfaitaires'!M154)</f>
        <v/>
      </c>
      <c r="N155" s="42" t="str">
        <f t="shared" si="9"/>
        <v/>
      </c>
      <c r="O155" s="203" t="str">
        <f t="shared" si="10"/>
        <v/>
      </c>
      <c r="P155" s="204" t="str">
        <f t="shared" si="11"/>
        <v/>
      </c>
      <c r="Q155" s="205" t="str">
        <f t="shared" si="12"/>
        <v/>
      </c>
      <c r="R155" s="206"/>
      <c r="S155" s="66"/>
    </row>
    <row r="156" spans="1:19" ht="20.100000000000001" customHeight="1" x14ac:dyDescent="0.25">
      <c r="A156" s="191">
        <v>150</v>
      </c>
      <c r="B156" s="200" t="str">
        <f>IF('Frais Forfaitaires'!B155="","",'Frais Forfaitaires'!B155)</f>
        <v/>
      </c>
      <c r="C156" s="200" t="str">
        <f>IF('Frais Forfaitaires'!C155="","",'Frais Forfaitaires'!C155)</f>
        <v/>
      </c>
      <c r="D156" s="200" t="str">
        <f>IF('Frais Forfaitaires'!D155="","",'Frais Forfaitaires'!D155)</f>
        <v/>
      </c>
      <c r="E156" s="200" t="str">
        <f>IF('Frais Forfaitaires'!E155="","",'Frais Forfaitaires'!E155)</f>
        <v/>
      </c>
      <c r="F156" s="200" t="str">
        <f>IF('Frais Forfaitaires'!F155="","",'Frais Forfaitaires'!F155)</f>
        <v/>
      </c>
      <c r="G156" s="200" t="str">
        <f>IF('Frais Forfaitaires'!G155="","",'Frais Forfaitaires'!G155)</f>
        <v/>
      </c>
      <c r="H156" s="200" t="str">
        <f>IF('Frais Forfaitaires'!H155="","",'Frais Forfaitaires'!H155)</f>
        <v/>
      </c>
      <c r="I156" s="200" t="str">
        <f>IF('Frais Forfaitaires'!I155="","",'Frais Forfaitaires'!I155)</f>
        <v/>
      </c>
      <c r="J156" s="189" t="str">
        <f>IF($G156="","",IF($C156=Listes!$B$38,IF('Instruction Frais Forfaitaires'!$E156&lt;=Listes!$B$59,('Instruction Frais Forfaitaires'!$E156*(VLOOKUP('Instruction Frais Forfaitaires'!$D156,Listes!$A$60:$E$66,2,FALSE))),IF('Instruction Frais Forfaitaires'!$E156&gt;Listes!$E$59,('Instruction Frais Forfaitaires'!$E156*(VLOOKUP('Instruction Frais Forfaitaires'!$D156,Listes!$A$60:$E$66,5,FALSE))),('Instruction Frais Forfaitaires'!$E156*(VLOOKUP('Instruction Frais Forfaitaires'!$D156,Listes!$A$60:$E$66,3,FALSE))+(VLOOKUP('Instruction Frais Forfaitaires'!$D156,Listes!$A$60:$E$66,4,FALSE)))))))</f>
        <v/>
      </c>
      <c r="K156" s="189" t="str">
        <f>IF($G156="","",IF($C156=Listes!$B$37,IF('Instruction Frais Forfaitaires'!$E156&lt;=Listes!$B$48,('Instruction Frais Forfaitaires'!$E156*(VLOOKUP('Instruction Frais Forfaitaires'!$D156,Listes!$A$49:$E$55,2,FALSE))),IF('Instruction Frais Forfaitaires'!$E156&gt;Listes!$D$48,('Instruction Frais Forfaitaires'!$E156*(VLOOKUP('Instruction Frais Forfaitaires'!$D156,Listes!$A$49:$E$55,5,FALSE))),('Instruction Frais Forfaitaires'!$E156*(VLOOKUP('Instruction Frais Forfaitaires'!$D156,Listes!$A$49:$E$55,3,FALSE))+(VLOOKUP('Instruction Frais Forfaitaires'!$D156,Listes!$A$49:$E$55,4,FALSE)))))))</f>
        <v/>
      </c>
      <c r="L156" s="190" t="str">
        <f>IF($G156="","",IF($C156=Listes!$B$40,Listes!$I$37,IF($C156=Listes!$B$41,(VLOOKUP('Instruction Frais Forfaitaires'!$F156,Listes!$E$37:$F$42,2,FALSE)),IF($C156=Listes!$B$39,IF('Instruction Frais Forfaitaires'!$E156&lt;=Listes!$A$70,'Instruction Frais Forfaitaires'!$E156*Listes!$A$71,IF('Instruction Frais Forfaitaires'!$E156&gt;Listes!$D$70,'Instruction Frais Forfaitaires'!$E156*Listes!$D$71,(('Instruction Frais Forfaitaires'!$E156*Listes!$B$71)+Listes!$C$71)))))))</f>
        <v/>
      </c>
      <c r="M156" s="202" t="str">
        <f>IF('Frais Forfaitaires'!M155="","",'Frais Forfaitaires'!M155)</f>
        <v/>
      </c>
      <c r="N156" s="42" t="str">
        <f t="shared" si="9"/>
        <v/>
      </c>
      <c r="O156" s="203" t="str">
        <f t="shared" si="10"/>
        <v/>
      </c>
      <c r="P156" s="204" t="str">
        <f t="shared" si="11"/>
        <v/>
      </c>
      <c r="Q156" s="205" t="str">
        <f t="shared" si="12"/>
        <v/>
      </c>
      <c r="R156" s="206"/>
      <c r="S156" s="66"/>
    </row>
    <row r="157" spans="1:19" ht="20.100000000000001" customHeight="1" x14ac:dyDescent="0.25">
      <c r="A157" s="191">
        <v>151</v>
      </c>
      <c r="B157" s="200" t="str">
        <f>IF('Frais Forfaitaires'!B156="","",'Frais Forfaitaires'!B156)</f>
        <v/>
      </c>
      <c r="C157" s="200" t="str">
        <f>IF('Frais Forfaitaires'!C156="","",'Frais Forfaitaires'!C156)</f>
        <v/>
      </c>
      <c r="D157" s="200" t="str">
        <f>IF('Frais Forfaitaires'!D156="","",'Frais Forfaitaires'!D156)</f>
        <v/>
      </c>
      <c r="E157" s="200" t="str">
        <f>IF('Frais Forfaitaires'!E156="","",'Frais Forfaitaires'!E156)</f>
        <v/>
      </c>
      <c r="F157" s="200" t="str">
        <f>IF('Frais Forfaitaires'!F156="","",'Frais Forfaitaires'!F156)</f>
        <v/>
      </c>
      <c r="G157" s="200" t="str">
        <f>IF('Frais Forfaitaires'!G156="","",'Frais Forfaitaires'!G156)</f>
        <v/>
      </c>
      <c r="H157" s="200" t="str">
        <f>IF('Frais Forfaitaires'!H156="","",'Frais Forfaitaires'!H156)</f>
        <v/>
      </c>
      <c r="I157" s="200" t="str">
        <f>IF('Frais Forfaitaires'!I156="","",'Frais Forfaitaires'!I156)</f>
        <v/>
      </c>
      <c r="J157" s="189" t="str">
        <f>IF($G157="","",IF($C157=Listes!$B$38,IF('Instruction Frais Forfaitaires'!$E157&lt;=Listes!$B$59,('Instruction Frais Forfaitaires'!$E157*(VLOOKUP('Instruction Frais Forfaitaires'!$D157,Listes!$A$60:$E$66,2,FALSE))),IF('Instruction Frais Forfaitaires'!$E157&gt;Listes!$E$59,('Instruction Frais Forfaitaires'!$E157*(VLOOKUP('Instruction Frais Forfaitaires'!$D157,Listes!$A$60:$E$66,5,FALSE))),('Instruction Frais Forfaitaires'!$E157*(VLOOKUP('Instruction Frais Forfaitaires'!$D157,Listes!$A$60:$E$66,3,FALSE))+(VLOOKUP('Instruction Frais Forfaitaires'!$D157,Listes!$A$60:$E$66,4,FALSE)))))))</f>
        <v/>
      </c>
      <c r="K157" s="189" t="str">
        <f>IF($G157="","",IF($C157=Listes!$B$37,IF('Instruction Frais Forfaitaires'!$E157&lt;=Listes!$B$48,('Instruction Frais Forfaitaires'!$E157*(VLOOKUP('Instruction Frais Forfaitaires'!$D157,Listes!$A$49:$E$55,2,FALSE))),IF('Instruction Frais Forfaitaires'!$E157&gt;Listes!$D$48,('Instruction Frais Forfaitaires'!$E157*(VLOOKUP('Instruction Frais Forfaitaires'!$D157,Listes!$A$49:$E$55,5,FALSE))),('Instruction Frais Forfaitaires'!$E157*(VLOOKUP('Instruction Frais Forfaitaires'!$D157,Listes!$A$49:$E$55,3,FALSE))+(VLOOKUP('Instruction Frais Forfaitaires'!$D157,Listes!$A$49:$E$55,4,FALSE)))))))</f>
        <v/>
      </c>
      <c r="L157" s="190" t="str">
        <f>IF($G157="","",IF($C157=Listes!$B$40,Listes!$I$37,IF($C157=Listes!$B$41,(VLOOKUP('Instruction Frais Forfaitaires'!$F157,Listes!$E$37:$F$42,2,FALSE)),IF($C157=Listes!$B$39,IF('Instruction Frais Forfaitaires'!$E157&lt;=Listes!$A$70,'Instruction Frais Forfaitaires'!$E157*Listes!$A$71,IF('Instruction Frais Forfaitaires'!$E157&gt;Listes!$D$70,'Instruction Frais Forfaitaires'!$E157*Listes!$D$71,(('Instruction Frais Forfaitaires'!$E157*Listes!$B$71)+Listes!$C$71)))))))</f>
        <v/>
      </c>
      <c r="M157" s="202" t="str">
        <f>IF('Frais Forfaitaires'!M156="","",'Frais Forfaitaires'!M156)</f>
        <v/>
      </c>
      <c r="N157" s="42" t="str">
        <f t="shared" si="9"/>
        <v/>
      </c>
      <c r="O157" s="203" t="str">
        <f t="shared" si="10"/>
        <v/>
      </c>
      <c r="P157" s="204" t="str">
        <f t="shared" si="11"/>
        <v/>
      </c>
      <c r="Q157" s="205" t="str">
        <f t="shared" si="12"/>
        <v/>
      </c>
      <c r="R157" s="206"/>
      <c r="S157" s="66"/>
    </row>
    <row r="158" spans="1:19" ht="20.100000000000001" customHeight="1" x14ac:dyDescent="0.25">
      <c r="A158" s="191">
        <v>152</v>
      </c>
      <c r="B158" s="200" t="str">
        <f>IF('Frais Forfaitaires'!B157="","",'Frais Forfaitaires'!B157)</f>
        <v/>
      </c>
      <c r="C158" s="200" t="str">
        <f>IF('Frais Forfaitaires'!C157="","",'Frais Forfaitaires'!C157)</f>
        <v/>
      </c>
      <c r="D158" s="200" t="str">
        <f>IF('Frais Forfaitaires'!D157="","",'Frais Forfaitaires'!D157)</f>
        <v/>
      </c>
      <c r="E158" s="200" t="str">
        <f>IF('Frais Forfaitaires'!E157="","",'Frais Forfaitaires'!E157)</f>
        <v/>
      </c>
      <c r="F158" s="200" t="str">
        <f>IF('Frais Forfaitaires'!F157="","",'Frais Forfaitaires'!F157)</f>
        <v/>
      </c>
      <c r="G158" s="200" t="str">
        <f>IF('Frais Forfaitaires'!G157="","",'Frais Forfaitaires'!G157)</f>
        <v/>
      </c>
      <c r="H158" s="200" t="str">
        <f>IF('Frais Forfaitaires'!H157="","",'Frais Forfaitaires'!H157)</f>
        <v/>
      </c>
      <c r="I158" s="200" t="str">
        <f>IF('Frais Forfaitaires'!I157="","",'Frais Forfaitaires'!I157)</f>
        <v/>
      </c>
      <c r="J158" s="189" t="str">
        <f>IF($G158="","",IF($C158=Listes!$B$38,IF('Instruction Frais Forfaitaires'!$E158&lt;=Listes!$B$59,('Instruction Frais Forfaitaires'!$E158*(VLOOKUP('Instruction Frais Forfaitaires'!$D158,Listes!$A$60:$E$66,2,FALSE))),IF('Instruction Frais Forfaitaires'!$E158&gt;Listes!$E$59,('Instruction Frais Forfaitaires'!$E158*(VLOOKUP('Instruction Frais Forfaitaires'!$D158,Listes!$A$60:$E$66,5,FALSE))),('Instruction Frais Forfaitaires'!$E158*(VLOOKUP('Instruction Frais Forfaitaires'!$D158,Listes!$A$60:$E$66,3,FALSE))+(VLOOKUP('Instruction Frais Forfaitaires'!$D158,Listes!$A$60:$E$66,4,FALSE)))))))</f>
        <v/>
      </c>
      <c r="K158" s="189" t="str">
        <f>IF($G158="","",IF($C158=Listes!$B$37,IF('Instruction Frais Forfaitaires'!$E158&lt;=Listes!$B$48,('Instruction Frais Forfaitaires'!$E158*(VLOOKUP('Instruction Frais Forfaitaires'!$D158,Listes!$A$49:$E$55,2,FALSE))),IF('Instruction Frais Forfaitaires'!$E158&gt;Listes!$D$48,('Instruction Frais Forfaitaires'!$E158*(VLOOKUP('Instruction Frais Forfaitaires'!$D158,Listes!$A$49:$E$55,5,FALSE))),('Instruction Frais Forfaitaires'!$E158*(VLOOKUP('Instruction Frais Forfaitaires'!$D158,Listes!$A$49:$E$55,3,FALSE))+(VLOOKUP('Instruction Frais Forfaitaires'!$D158,Listes!$A$49:$E$55,4,FALSE)))))))</f>
        <v/>
      </c>
      <c r="L158" s="190" t="str">
        <f>IF($G158="","",IF($C158=Listes!$B$40,Listes!$I$37,IF($C158=Listes!$B$41,(VLOOKUP('Instruction Frais Forfaitaires'!$F158,Listes!$E$37:$F$42,2,FALSE)),IF($C158=Listes!$B$39,IF('Instruction Frais Forfaitaires'!$E158&lt;=Listes!$A$70,'Instruction Frais Forfaitaires'!$E158*Listes!$A$71,IF('Instruction Frais Forfaitaires'!$E158&gt;Listes!$D$70,'Instruction Frais Forfaitaires'!$E158*Listes!$D$71,(('Instruction Frais Forfaitaires'!$E158*Listes!$B$71)+Listes!$C$71)))))))</f>
        <v/>
      </c>
      <c r="M158" s="202" t="str">
        <f>IF('Frais Forfaitaires'!M157="","",'Frais Forfaitaires'!M157)</f>
        <v/>
      </c>
      <c r="N158" s="42" t="str">
        <f t="shared" si="9"/>
        <v/>
      </c>
      <c r="O158" s="203" t="str">
        <f t="shared" si="10"/>
        <v/>
      </c>
      <c r="P158" s="204" t="str">
        <f t="shared" si="11"/>
        <v/>
      </c>
      <c r="Q158" s="205" t="str">
        <f t="shared" si="12"/>
        <v/>
      </c>
      <c r="R158" s="206"/>
      <c r="S158" s="66"/>
    </row>
    <row r="159" spans="1:19" ht="20.100000000000001" customHeight="1" x14ac:dyDescent="0.25">
      <c r="A159" s="191">
        <v>153</v>
      </c>
      <c r="B159" s="200" t="str">
        <f>IF('Frais Forfaitaires'!B158="","",'Frais Forfaitaires'!B158)</f>
        <v/>
      </c>
      <c r="C159" s="200" t="str">
        <f>IF('Frais Forfaitaires'!C158="","",'Frais Forfaitaires'!C158)</f>
        <v/>
      </c>
      <c r="D159" s="200" t="str">
        <f>IF('Frais Forfaitaires'!D158="","",'Frais Forfaitaires'!D158)</f>
        <v/>
      </c>
      <c r="E159" s="200" t="str">
        <f>IF('Frais Forfaitaires'!E158="","",'Frais Forfaitaires'!E158)</f>
        <v/>
      </c>
      <c r="F159" s="200" t="str">
        <f>IF('Frais Forfaitaires'!F158="","",'Frais Forfaitaires'!F158)</f>
        <v/>
      </c>
      <c r="G159" s="200" t="str">
        <f>IF('Frais Forfaitaires'!G158="","",'Frais Forfaitaires'!G158)</f>
        <v/>
      </c>
      <c r="H159" s="200" t="str">
        <f>IF('Frais Forfaitaires'!H158="","",'Frais Forfaitaires'!H158)</f>
        <v/>
      </c>
      <c r="I159" s="200" t="str">
        <f>IF('Frais Forfaitaires'!I158="","",'Frais Forfaitaires'!I158)</f>
        <v/>
      </c>
      <c r="J159" s="189" t="str">
        <f>IF($G159="","",IF($C159=Listes!$B$38,IF('Instruction Frais Forfaitaires'!$E159&lt;=Listes!$B$59,('Instruction Frais Forfaitaires'!$E159*(VLOOKUP('Instruction Frais Forfaitaires'!$D159,Listes!$A$60:$E$66,2,FALSE))),IF('Instruction Frais Forfaitaires'!$E159&gt;Listes!$E$59,('Instruction Frais Forfaitaires'!$E159*(VLOOKUP('Instruction Frais Forfaitaires'!$D159,Listes!$A$60:$E$66,5,FALSE))),('Instruction Frais Forfaitaires'!$E159*(VLOOKUP('Instruction Frais Forfaitaires'!$D159,Listes!$A$60:$E$66,3,FALSE))+(VLOOKUP('Instruction Frais Forfaitaires'!$D159,Listes!$A$60:$E$66,4,FALSE)))))))</f>
        <v/>
      </c>
      <c r="K159" s="189" t="str">
        <f>IF($G159="","",IF($C159=Listes!$B$37,IF('Instruction Frais Forfaitaires'!$E159&lt;=Listes!$B$48,('Instruction Frais Forfaitaires'!$E159*(VLOOKUP('Instruction Frais Forfaitaires'!$D159,Listes!$A$49:$E$55,2,FALSE))),IF('Instruction Frais Forfaitaires'!$E159&gt;Listes!$D$48,('Instruction Frais Forfaitaires'!$E159*(VLOOKUP('Instruction Frais Forfaitaires'!$D159,Listes!$A$49:$E$55,5,FALSE))),('Instruction Frais Forfaitaires'!$E159*(VLOOKUP('Instruction Frais Forfaitaires'!$D159,Listes!$A$49:$E$55,3,FALSE))+(VLOOKUP('Instruction Frais Forfaitaires'!$D159,Listes!$A$49:$E$55,4,FALSE)))))))</f>
        <v/>
      </c>
      <c r="L159" s="190" t="str">
        <f>IF($G159="","",IF($C159=Listes!$B$40,Listes!$I$37,IF($C159=Listes!$B$41,(VLOOKUP('Instruction Frais Forfaitaires'!$F159,Listes!$E$37:$F$42,2,FALSE)),IF($C159=Listes!$B$39,IF('Instruction Frais Forfaitaires'!$E159&lt;=Listes!$A$70,'Instruction Frais Forfaitaires'!$E159*Listes!$A$71,IF('Instruction Frais Forfaitaires'!$E159&gt;Listes!$D$70,'Instruction Frais Forfaitaires'!$E159*Listes!$D$71,(('Instruction Frais Forfaitaires'!$E159*Listes!$B$71)+Listes!$C$71)))))))</f>
        <v/>
      </c>
      <c r="M159" s="202" t="str">
        <f>IF('Frais Forfaitaires'!M158="","",'Frais Forfaitaires'!M158)</f>
        <v/>
      </c>
      <c r="N159" s="42" t="str">
        <f t="shared" si="9"/>
        <v/>
      </c>
      <c r="O159" s="203" t="str">
        <f t="shared" si="10"/>
        <v/>
      </c>
      <c r="P159" s="204" t="str">
        <f t="shared" si="11"/>
        <v/>
      </c>
      <c r="Q159" s="205" t="str">
        <f t="shared" si="12"/>
        <v/>
      </c>
      <c r="R159" s="206"/>
      <c r="S159" s="66"/>
    </row>
    <row r="160" spans="1:19" ht="20.100000000000001" customHeight="1" x14ac:dyDescent="0.25">
      <c r="A160" s="191">
        <v>154</v>
      </c>
      <c r="B160" s="200" t="str">
        <f>IF('Frais Forfaitaires'!B159="","",'Frais Forfaitaires'!B159)</f>
        <v/>
      </c>
      <c r="C160" s="200" t="str">
        <f>IF('Frais Forfaitaires'!C159="","",'Frais Forfaitaires'!C159)</f>
        <v/>
      </c>
      <c r="D160" s="200" t="str">
        <f>IF('Frais Forfaitaires'!D159="","",'Frais Forfaitaires'!D159)</f>
        <v/>
      </c>
      <c r="E160" s="200" t="str">
        <f>IF('Frais Forfaitaires'!E159="","",'Frais Forfaitaires'!E159)</f>
        <v/>
      </c>
      <c r="F160" s="200" t="str">
        <f>IF('Frais Forfaitaires'!F159="","",'Frais Forfaitaires'!F159)</f>
        <v/>
      </c>
      <c r="G160" s="200" t="str">
        <f>IF('Frais Forfaitaires'!G159="","",'Frais Forfaitaires'!G159)</f>
        <v/>
      </c>
      <c r="H160" s="200" t="str">
        <f>IF('Frais Forfaitaires'!H159="","",'Frais Forfaitaires'!H159)</f>
        <v/>
      </c>
      <c r="I160" s="200" t="str">
        <f>IF('Frais Forfaitaires'!I159="","",'Frais Forfaitaires'!I159)</f>
        <v/>
      </c>
      <c r="J160" s="189" t="str">
        <f>IF($G160="","",IF($C160=Listes!$B$38,IF('Instruction Frais Forfaitaires'!$E160&lt;=Listes!$B$59,('Instruction Frais Forfaitaires'!$E160*(VLOOKUP('Instruction Frais Forfaitaires'!$D160,Listes!$A$60:$E$66,2,FALSE))),IF('Instruction Frais Forfaitaires'!$E160&gt;Listes!$E$59,('Instruction Frais Forfaitaires'!$E160*(VLOOKUP('Instruction Frais Forfaitaires'!$D160,Listes!$A$60:$E$66,5,FALSE))),('Instruction Frais Forfaitaires'!$E160*(VLOOKUP('Instruction Frais Forfaitaires'!$D160,Listes!$A$60:$E$66,3,FALSE))+(VLOOKUP('Instruction Frais Forfaitaires'!$D160,Listes!$A$60:$E$66,4,FALSE)))))))</f>
        <v/>
      </c>
      <c r="K160" s="189" t="str">
        <f>IF($G160="","",IF($C160=Listes!$B$37,IF('Instruction Frais Forfaitaires'!$E160&lt;=Listes!$B$48,('Instruction Frais Forfaitaires'!$E160*(VLOOKUP('Instruction Frais Forfaitaires'!$D160,Listes!$A$49:$E$55,2,FALSE))),IF('Instruction Frais Forfaitaires'!$E160&gt;Listes!$D$48,('Instruction Frais Forfaitaires'!$E160*(VLOOKUP('Instruction Frais Forfaitaires'!$D160,Listes!$A$49:$E$55,5,FALSE))),('Instruction Frais Forfaitaires'!$E160*(VLOOKUP('Instruction Frais Forfaitaires'!$D160,Listes!$A$49:$E$55,3,FALSE))+(VLOOKUP('Instruction Frais Forfaitaires'!$D160,Listes!$A$49:$E$55,4,FALSE)))))))</f>
        <v/>
      </c>
      <c r="L160" s="190" t="str">
        <f>IF($G160="","",IF($C160=Listes!$B$40,Listes!$I$37,IF($C160=Listes!$B$41,(VLOOKUP('Instruction Frais Forfaitaires'!$F160,Listes!$E$37:$F$42,2,FALSE)),IF($C160=Listes!$B$39,IF('Instruction Frais Forfaitaires'!$E160&lt;=Listes!$A$70,'Instruction Frais Forfaitaires'!$E160*Listes!$A$71,IF('Instruction Frais Forfaitaires'!$E160&gt;Listes!$D$70,'Instruction Frais Forfaitaires'!$E160*Listes!$D$71,(('Instruction Frais Forfaitaires'!$E160*Listes!$B$71)+Listes!$C$71)))))))</f>
        <v/>
      </c>
      <c r="M160" s="202" t="str">
        <f>IF('Frais Forfaitaires'!M159="","",'Frais Forfaitaires'!M159)</f>
        <v/>
      </c>
      <c r="N160" s="42" t="str">
        <f t="shared" si="9"/>
        <v/>
      </c>
      <c r="O160" s="203" t="str">
        <f t="shared" si="10"/>
        <v/>
      </c>
      <c r="P160" s="204" t="str">
        <f t="shared" si="11"/>
        <v/>
      </c>
      <c r="Q160" s="205" t="str">
        <f t="shared" si="12"/>
        <v/>
      </c>
      <c r="R160" s="206"/>
      <c r="S160" s="66"/>
    </row>
    <row r="161" spans="1:19" ht="20.100000000000001" customHeight="1" x14ac:dyDescent="0.25">
      <c r="A161" s="191">
        <v>155</v>
      </c>
      <c r="B161" s="200" t="str">
        <f>IF('Frais Forfaitaires'!B160="","",'Frais Forfaitaires'!B160)</f>
        <v/>
      </c>
      <c r="C161" s="200" t="str">
        <f>IF('Frais Forfaitaires'!C160="","",'Frais Forfaitaires'!C160)</f>
        <v/>
      </c>
      <c r="D161" s="200" t="str">
        <f>IF('Frais Forfaitaires'!D160="","",'Frais Forfaitaires'!D160)</f>
        <v/>
      </c>
      <c r="E161" s="200" t="str">
        <f>IF('Frais Forfaitaires'!E160="","",'Frais Forfaitaires'!E160)</f>
        <v/>
      </c>
      <c r="F161" s="200" t="str">
        <f>IF('Frais Forfaitaires'!F160="","",'Frais Forfaitaires'!F160)</f>
        <v/>
      </c>
      <c r="G161" s="200" t="str">
        <f>IF('Frais Forfaitaires'!G160="","",'Frais Forfaitaires'!G160)</f>
        <v/>
      </c>
      <c r="H161" s="200" t="str">
        <f>IF('Frais Forfaitaires'!H160="","",'Frais Forfaitaires'!H160)</f>
        <v/>
      </c>
      <c r="I161" s="200" t="str">
        <f>IF('Frais Forfaitaires'!I160="","",'Frais Forfaitaires'!I160)</f>
        <v/>
      </c>
      <c r="J161" s="189" t="str">
        <f>IF($G161="","",IF($C161=Listes!$B$38,IF('Instruction Frais Forfaitaires'!$E161&lt;=Listes!$B$59,('Instruction Frais Forfaitaires'!$E161*(VLOOKUP('Instruction Frais Forfaitaires'!$D161,Listes!$A$60:$E$66,2,FALSE))),IF('Instruction Frais Forfaitaires'!$E161&gt;Listes!$E$59,('Instruction Frais Forfaitaires'!$E161*(VLOOKUP('Instruction Frais Forfaitaires'!$D161,Listes!$A$60:$E$66,5,FALSE))),('Instruction Frais Forfaitaires'!$E161*(VLOOKUP('Instruction Frais Forfaitaires'!$D161,Listes!$A$60:$E$66,3,FALSE))+(VLOOKUP('Instruction Frais Forfaitaires'!$D161,Listes!$A$60:$E$66,4,FALSE)))))))</f>
        <v/>
      </c>
      <c r="K161" s="189" t="str">
        <f>IF($G161="","",IF($C161=Listes!$B$37,IF('Instruction Frais Forfaitaires'!$E161&lt;=Listes!$B$48,('Instruction Frais Forfaitaires'!$E161*(VLOOKUP('Instruction Frais Forfaitaires'!$D161,Listes!$A$49:$E$55,2,FALSE))),IF('Instruction Frais Forfaitaires'!$E161&gt;Listes!$D$48,('Instruction Frais Forfaitaires'!$E161*(VLOOKUP('Instruction Frais Forfaitaires'!$D161,Listes!$A$49:$E$55,5,FALSE))),('Instruction Frais Forfaitaires'!$E161*(VLOOKUP('Instruction Frais Forfaitaires'!$D161,Listes!$A$49:$E$55,3,FALSE))+(VLOOKUP('Instruction Frais Forfaitaires'!$D161,Listes!$A$49:$E$55,4,FALSE)))))))</f>
        <v/>
      </c>
      <c r="L161" s="190" t="str">
        <f>IF($G161="","",IF($C161=Listes!$B$40,Listes!$I$37,IF($C161=Listes!$B$41,(VLOOKUP('Instruction Frais Forfaitaires'!$F161,Listes!$E$37:$F$42,2,FALSE)),IF($C161=Listes!$B$39,IF('Instruction Frais Forfaitaires'!$E161&lt;=Listes!$A$70,'Instruction Frais Forfaitaires'!$E161*Listes!$A$71,IF('Instruction Frais Forfaitaires'!$E161&gt;Listes!$D$70,'Instruction Frais Forfaitaires'!$E161*Listes!$D$71,(('Instruction Frais Forfaitaires'!$E161*Listes!$B$71)+Listes!$C$71)))))))</f>
        <v/>
      </c>
      <c r="M161" s="202" t="str">
        <f>IF('Frais Forfaitaires'!M160="","",'Frais Forfaitaires'!M160)</f>
        <v/>
      </c>
      <c r="N161" s="42" t="str">
        <f t="shared" si="9"/>
        <v/>
      </c>
      <c r="O161" s="203" t="str">
        <f t="shared" si="10"/>
        <v/>
      </c>
      <c r="P161" s="204" t="str">
        <f t="shared" si="11"/>
        <v/>
      </c>
      <c r="Q161" s="205" t="str">
        <f t="shared" si="12"/>
        <v/>
      </c>
      <c r="R161" s="206"/>
      <c r="S161" s="66"/>
    </row>
    <row r="162" spans="1:19" ht="20.100000000000001" customHeight="1" x14ac:dyDescent="0.25">
      <c r="A162" s="191">
        <v>156</v>
      </c>
      <c r="B162" s="200" t="str">
        <f>IF('Frais Forfaitaires'!B161="","",'Frais Forfaitaires'!B161)</f>
        <v/>
      </c>
      <c r="C162" s="200" t="str">
        <f>IF('Frais Forfaitaires'!C161="","",'Frais Forfaitaires'!C161)</f>
        <v/>
      </c>
      <c r="D162" s="200" t="str">
        <f>IF('Frais Forfaitaires'!D161="","",'Frais Forfaitaires'!D161)</f>
        <v/>
      </c>
      <c r="E162" s="200" t="str">
        <f>IF('Frais Forfaitaires'!E161="","",'Frais Forfaitaires'!E161)</f>
        <v/>
      </c>
      <c r="F162" s="200" t="str">
        <f>IF('Frais Forfaitaires'!F161="","",'Frais Forfaitaires'!F161)</f>
        <v/>
      </c>
      <c r="G162" s="200" t="str">
        <f>IF('Frais Forfaitaires'!G161="","",'Frais Forfaitaires'!G161)</f>
        <v/>
      </c>
      <c r="H162" s="200" t="str">
        <f>IF('Frais Forfaitaires'!H161="","",'Frais Forfaitaires'!H161)</f>
        <v/>
      </c>
      <c r="I162" s="200" t="str">
        <f>IF('Frais Forfaitaires'!I161="","",'Frais Forfaitaires'!I161)</f>
        <v/>
      </c>
      <c r="J162" s="189" t="str">
        <f>IF($G162="","",IF($C162=Listes!$B$38,IF('Instruction Frais Forfaitaires'!$E162&lt;=Listes!$B$59,('Instruction Frais Forfaitaires'!$E162*(VLOOKUP('Instruction Frais Forfaitaires'!$D162,Listes!$A$60:$E$66,2,FALSE))),IF('Instruction Frais Forfaitaires'!$E162&gt;Listes!$E$59,('Instruction Frais Forfaitaires'!$E162*(VLOOKUP('Instruction Frais Forfaitaires'!$D162,Listes!$A$60:$E$66,5,FALSE))),('Instruction Frais Forfaitaires'!$E162*(VLOOKUP('Instruction Frais Forfaitaires'!$D162,Listes!$A$60:$E$66,3,FALSE))+(VLOOKUP('Instruction Frais Forfaitaires'!$D162,Listes!$A$60:$E$66,4,FALSE)))))))</f>
        <v/>
      </c>
      <c r="K162" s="189" t="str">
        <f>IF($G162="","",IF($C162=Listes!$B$37,IF('Instruction Frais Forfaitaires'!$E162&lt;=Listes!$B$48,('Instruction Frais Forfaitaires'!$E162*(VLOOKUP('Instruction Frais Forfaitaires'!$D162,Listes!$A$49:$E$55,2,FALSE))),IF('Instruction Frais Forfaitaires'!$E162&gt;Listes!$D$48,('Instruction Frais Forfaitaires'!$E162*(VLOOKUP('Instruction Frais Forfaitaires'!$D162,Listes!$A$49:$E$55,5,FALSE))),('Instruction Frais Forfaitaires'!$E162*(VLOOKUP('Instruction Frais Forfaitaires'!$D162,Listes!$A$49:$E$55,3,FALSE))+(VLOOKUP('Instruction Frais Forfaitaires'!$D162,Listes!$A$49:$E$55,4,FALSE)))))))</f>
        <v/>
      </c>
      <c r="L162" s="190" t="str">
        <f>IF($G162="","",IF($C162=Listes!$B$40,Listes!$I$37,IF($C162=Listes!$B$41,(VLOOKUP('Instruction Frais Forfaitaires'!$F162,Listes!$E$37:$F$42,2,FALSE)),IF($C162=Listes!$B$39,IF('Instruction Frais Forfaitaires'!$E162&lt;=Listes!$A$70,'Instruction Frais Forfaitaires'!$E162*Listes!$A$71,IF('Instruction Frais Forfaitaires'!$E162&gt;Listes!$D$70,'Instruction Frais Forfaitaires'!$E162*Listes!$D$71,(('Instruction Frais Forfaitaires'!$E162*Listes!$B$71)+Listes!$C$71)))))))</f>
        <v/>
      </c>
      <c r="M162" s="202" t="str">
        <f>IF('Frais Forfaitaires'!M161="","",'Frais Forfaitaires'!M161)</f>
        <v/>
      </c>
      <c r="N162" s="42" t="str">
        <f t="shared" si="9"/>
        <v/>
      </c>
      <c r="O162" s="203" t="str">
        <f t="shared" si="10"/>
        <v/>
      </c>
      <c r="P162" s="204" t="str">
        <f t="shared" si="11"/>
        <v/>
      </c>
      <c r="Q162" s="205" t="str">
        <f t="shared" si="12"/>
        <v/>
      </c>
      <c r="R162" s="206"/>
      <c r="S162" s="66"/>
    </row>
    <row r="163" spans="1:19" ht="20.100000000000001" customHeight="1" x14ac:dyDescent="0.25">
      <c r="A163" s="191">
        <v>157</v>
      </c>
      <c r="B163" s="200" t="str">
        <f>IF('Frais Forfaitaires'!B162="","",'Frais Forfaitaires'!B162)</f>
        <v/>
      </c>
      <c r="C163" s="200" t="str">
        <f>IF('Frais Forfaitaires'!C162="","",'Frais Forfaitaires'!C162)</f>
        <v/>
      </c>
      <c r="D163" s="200" t="str">
        <f>IF('Frais Forfaitaires'!D162="","",'Frais Forfaitaires'!D162)</f>
        <v/>
      </c>
      <c r="E163" s="200" t="str">
        <f>IF('Frais Forfaitaires'!E162="","",'Frais Forfaitaires'!E162)</f>
        <v/>
      </c>
      <c r="F163" s="200" t="str">
        <f>IF('Frais Forfaitaires'!F162="","",'Frais Forfaitaires'!F162)</f>
        <v/>
      </c>
      <c r="G163" s="200" t="str">
        <f>IF('Frais Forfaitaires'!G162="","",'Frais Forfaitaires'!G162)</f>
        <v/>
      </c>
      <c r="H163" s="200" t="str">
        <f>IF('Frais Forfaitaires'!H162="","",'Frais Forfaitaires'!H162)</f>
        <v/>
      </c>
      <c r="I163" s="200" t="str">
        <f>IF('Frais Forfaitaires'!I162="","",'Frais Forfaitaires'!I162)</f>
        <v/>
      </c>
      <c r="J163" s="189" t="str">
        <f>IF($G163="","",IF($C163=Listes!$B$38,IF('Instruction Frais Forfaitaires'!$E163&lt;=Listes!$B$59,('Instruction Frais Forfaitaires'!$E163*(VLOOKUP('Instruction Frais Forfaitaires'!$D163,Listes!$A$60:$E$66,2,FALSE))),IF('Instruction Frais Forfaitaires'!$E163&gt;Listes!$E$59,('Instruction Frais Forfaitaires'!$E163*(VLOOKUP('Instruction Frais Forfaitaires'!$D163,Listes!$A$60:$E$66,5,FALSE))),('Instruction Frais Forfaitaires'!$E163*(VLOOKUP('Instruction Frais Forfaitaires'!$D163,Listes!$A$60:$E$66,3,FALSE))+(VLOOKUP('Instruction Frais Forfaitaires'!$D163,Listes!$A$60:$E$66,4,FALSE)))))))</f>
        <v/>
      </c>
      <c r="K163" s="189" t="str">
        <f>IF($G163="","",IF($C163=Listes!$B$37,IF('Instruction Frais Forfaitaires'!$E163&lt;=Listes!$B$48,('Instruction Frais Forfaitaires'!$E163*(VLOOKUP('Instruction Frais Forfaitaires'!$D163,Listes!$A$49:$E$55,2,FALSE))),IF('Instruction Frais Forfaitaires'!$E163&gt;Listes!$D$48,('Instruction Frais Forfaitaires'!$E163*(VLOOKUP('Instruction Frais Forfaitaires'!$D163,Listes!$A$49:$E$55,5,FALSE))),('Instruction Frais Forfaitaires'!$E163*(VLOOKUP('Instruction Frais Forfaitaires'!$D163,Listes!$A$49:$E$55,3,FALSE))+(VLOOKUP('Instruction Frais Forfaitaires'!$D163,Listes!$A$49:$E$55,4,FALSE)))))))</f>
        <v/>
      </c>
      <c r="L163" s="190" t="str">
        <f>IF($G163="","",IF($C163=Listes!$B$40,Listes!$I$37,IF($C163=Listes!$B$41,(VLOOKUP('Instruction Frais Forfaitaires'!$F163,Listes!$E$37:$F$42,2,FALSE)),IF($C163=Listes!$B$39,IF('Instruction Frais Forfaitaires'!$E163&lt;=Listes!$A$70,'Instruction Frais Forfaitaires'!$E163*Listes!$A$71,IF('Instruction Frais Forfaitaires'!$E163&gt;Listes!$D$70,'Instruction Frais Forfaitaires'!$E163*Listes!$D$71,(('Instruction Frais Forfaitaires'!$E163*Listes!$B$71)+Listes!$C$71)))))))</f>
        <v/>
      </c>
      <c r="M163" s="202" t="str">
        <f>IF('Frais Forfaitaires'!M162="","",'Frais Forfaitaires'!M162)</f>
        <v/>
      </c>
      <c r="N163" s="42" t="str">
        <f t="shared" si="9"/>
        <v/>
      </c>
      <c r="O163" s="203" t="str">
        <f t="shared" si="10"/>
        <v/>
      </c>
      <c r="P163" s="204" t="str">
        <f t="shared" si="11"/>
        <v/>
      </c>
      <c r="Q163" s="205" t="str">
        <f t="shared" si="12"/>
        <v/>
      </c>
      <c r="R163" s="206"/>
      <c r="S163" s="66"/>
    </row>
    <row r="164" spans="1:19" ht="20.100000000000001" customHeight="1" x14ac:dyDescent="0.25">
      <c r="A164" s="191">
        <v>158</v>
      </c>
      <c r="B164" s="200" t="str">
        <f>IF('Frais Forfaitaires'!B163="","",'Frais Forfaitaires'!B163)</f>
        <v/>
      </c>
      <c r="C164" s="200" t="str">
        <f>IF('Frais Forfaitaires'!C163="","",'Frais Forfaitaires'!C163)</f>
        <v/>
      </c>
      <c r="D164" s="200" t="str">
        <f>IF('Frais Forfaitaires'!D163="","",'Frais Forfaitaires'!D163)</f>
        <v/>
      </c>
      <c r="E164" s="200" t="str">
        <f>IF('Frais Forfaitaires'!E163="","",'Frais Forfaitaires'!E163)</f>
        <v/>
      </c>
      <c r="F164" s="200" t="str">
        <f>IF('Frais Forfaitaires'!F163="","",'Frais Forfaitaires'!F163)</f>
        <v/>
      </c>
      <c r="G164" s="200" t="str">
        <f>IF('Frais Forfaitaires'!G163="","",'Frais Forfaitaires'!G163)</f>
        <v/>
      </c>
      <c r="H164" s="200" t="str">
        <f>IF('Frais Forfaitaires'!H163="","",'Frais Forfaitaires'!H163)</f>
        <v/>
      </c>
      <c r="I164" s="200" t="str">
        <f>IF('Frais Forfaitaires'!I163="","",'Frais Forfaitaires'!I163)</f>
        <v/>
      </c>
      <c r="J164" s="189" t="str">
        <f>IF($G164="","",IF($C164=Listes!$B$38,IF('Instruction Frais Forfaitaires'!$E164&lt;=Listes!$B$59,('Instruction Frais Forfaitaires'!$E164*(VLOOKUP('Instruction Frais Forfaitaires'!$D164,Listes!$A$60:$E$66,2,FALSE))),IF('Instruction Frais Forfaitaires'!$E164&gt;Listes!$E$59,('Instruction Frais Forfaitaires'!$E164*(VLOOKUP('Instruction Frais Forfaitaires'!$D164,Listes!$A$60:$E$66,5,FALSE))),('Instruction Frais Forfaitaires'!$E164*(VLOOKUP('Instruction Frais Forfaitaires'!$D164,Listes!$A$60:$E$66,3,FALSE))+(VLOOKUP('Instruction Frais Forfaitaires'!$D164,Listes!$A$60:$E$66,4,FALSE)))))))</f>
        <v/>
      </c>
      <c r="K164" s="189" t="str">
        <f>IF($G164="","",IF($C164=Listes!$B$37,IF('Instruction Frais Forfaitaires'!$E164&lt;=Listes!$B$48,('Instruction Frais Forfaitaires'!$E164*(VLOOKUP('Instruction Frais Forfaitaires'!$D164,Listes!$A$49:$E$55,2,FALSE))),IF('Instruction Frais Forfaitaires'!$E164&gt;Listes!$D$48,('Instruction Frais Forfaitaires'!$E164*(VLOOKUP('Instruction Frais Forfaitaires'!$D164,Listes!$A$49:$E$55,5,FALSE))),('Instruction Frais Forfaitaires'!$E164*(VLOOKUP('Instruction Frais Forfaitaires'!$D164,Listes!$A$49:$E$55,3,FALSE))+(VLOOKUP('Instruction Frais Forfaitaires'!$D164,Listes!$A$49:$E$55,4,FALSE)))))))</f>
        <v/>
      </c>
      <c r="L164" s="190" t="str">
        <f>IF($G164="","",IF($C164=Listes!$B$40,Listes!$I$37,IF($C164=Listes!$B$41,(VLOOKUP('Instruction Frais Forfaitaires'!$F164,Listes!$E$37:$F$42,2,FALSE)),IF($C164=Listes!$B$39,IF('Instruction Frais Forfaitaires'!$E164&lt;=Listes!$A$70,'Instruction Frais Forfaitaires'!$E164*Listes!$A$71,IF('Instruction Frais Forfaitaires'!$E164&gt;Listes!$D$70,'Instruction Frais Forfaitaires'!$E164*Listes!$D$71,(('Instruction Frais Forfaitaires'!$E164*Listes!$B$71)+Listes!$C$71)))))))</f>
        <v/>
      </c>
      <c r="M164" s="202" t="str">
        <f>IF('Frais Forfaitaires'!M163="","",'Frais Forfaitaires'!M163)</f>
        <v/>
      </c>
      <c r="N164" s="42" t="str">
        <f t="shared" si="9"/>
        <v/>
      </c>
      <c r="O164" s="203" t="str">
        <f t="shared" si="10"/>
        <v/>
      </c>
      <c r="P164" s="204" t="str">
        <f t="shared" si="11"/>
        <v/>
      </c>
      <c r="Q164" s="205" t="str">
        <f t="shared" si="12"/>
        <v/>
      </c>
      <c r="R164" s="206"/>
      <c r="S164" s="66"/>
    </row>
    <row r="165" spans="1:19" ht="20.100000000000001" customHeight="1" x14ac:dyDescent="0.25">
      <c r="A165" s="191">
        <v>159</v>
      </c>
      <c r="B165" s="200" t="str">
        <f>IF('Frais Forfaitaires'!B164="","",'Frais Forfaitaires'!B164)</f>
        <v/>
      </c>
      <c r="C165" s="200" t="str">
        <f>IF('Frais Forfaitaires'!C164="","",'Frais Forfaitaires'!C164)</f>
        <v/>
      </c>
      <c r="D165" s="200" t="str">
        <f>IF('Frais Forfaitaires'!D164="","",'Frais Forfaitaires'!D164)</f>
        <v/>
      </c>
      <c r="E165" s="200" t="str">
        <f>IF('Frais Forfaitaires'!E164="","",'Frais Forfaitaires'!E164)</f>
        <v/>
      </c>
      <c r="F165" s="200" t="str">
        <f>IF('Frais Forfaitaires'!F164="","",'Frais Forfaitaires'!F164)</f>
        <v/>
      </c>
      <c r="G165" s="200" t="str">
        <f>IF('Frais Forfaitaires'!G164="","",'Frais Forfaitaires'!G164)</f>
        <v/>
      </c>
      <c r="H165" s="200" t="str">
        <f>IF('Frais Forfaitaires'!H164="","",'Frais Forfaitaires'!H164)</f>
        <v/>
      </c>
      <c r="I165" s="200" t="str">
        <f>IF('Frais Forfaitaires'!I164="","",'Frais Forfaitaires'!I164)</f>
        <v/>
      </c>
      <c r="J165" s="189" t="str">
        <f>IF($G165="","",IF($C165=Listes!$B$38,IF('Instruction Frais Forfaitaires'!$E165&lt;=Listes!$B$59,('Instruction Frais Forfaitaires'!$E165*(VLOOKUP('Instruction Frais Forfaitaires'!$D165,Listes!$A$60:$E$66,2,FALSE))),IF('Instruction Frais Forfaitaires'!$E165&gt;Listes!$E$59,('Instruction Frais Forfaitaires'!$E165*(VLOOKUP('Instruction Frais Forfaitaires'!$D165,Listes!$A$60:$E$66,5,FALSE))),('Instruction Frais Forfaitaires'!$E165*(VLOOKUP('Instruction Frais Forfaitaires'!$D165,Listes!$A$60:$E$66,3,FALSE))+(VLOOKUP('Instruction Frais Forfaitaires'!$D165,Listes!$A$60:$E$66,4,FALSE)))))))</f>
        <v/>
      </c>
      <c r="K165" s="189" t="str">
        <f>IF($G165="","",IF($C165=Listes!$B$37,IF('Instruction Frais Forfaitaires'!$E165&lt;=Listes!$B$48,('Instruction Frais Forfaitaires'!$E165*(VLOOKUP('Instruction Frais Forfaitaires'!$D165,Listes!$A$49:$E$55,2,FALSE))),IF('Instruction Frais Forfaitaires'!$E165&gt;Listes!$D$48,('Instruction Frais Forfaitaires'!$E165*(VLOOKUP('Instruction Frais Forfaitaires'!$D165,Listes!$A$49:$E$55,5,FALSE))),('Instruction Frais Forfaitaires'!$E165*(VLOOKUP('Instruction Frais Forfaitaires'!$D165,Listes!$A$49:$E$55,3,FALSE))+(VLOOKUP('Instruction Frais Forfaitaires'!$D165,Listes!$A$49:$E$55,4,FALSE)))))))</f>
        <v/>
      </c>
      <c r="L165" s="190" t="str">
        <f>IF($G165="","",IF($C165=Listes!$B$40,Listes!$I$37,IF($C165=Listes!$B$41,(VLOOKUP('Instruction Frais Forfaitaires'!$F165,Listes!$E$37:$F$42,2,FALSE)),IF($C165=Listes!$B$39,IF('Instruction Frais Forfaitaires'!$E165&lt;=Listes!$A$70,'Instruction Frais Forfaitaires'!$E165*Listes!$A$71,IF('Instruction Frais Forfaitaires'!$E165&gt;Listes!$D$70,'Instruction Frais Forfaitaires'!$E165*Listes!$D$71,(('Instruction Frais Forfaitaires'!$E165*Listes!$B$71)+Listes!$C$71)))))))</f>
        <v/>
      </c>
      <c r="M165" s="202" t="str">
        <f>IF('Frais Forfaitaires'!M164="","",'Frais Forfaitaires'!M164)</f>
        <v/>
      </c>
      <c r="N165" s="42" t="str">
        <f t="shared" si="9"/>
        <v/>
      </c>
      <c r="O165" s="203" t="str">
        <f t="shared" si="10"/>
        <v/>
      </c>
      <c r="P165" s="204" t="str">
        <f t="shared" si="11"/>
        <v/>
      </c>
      <c r="Q165" s="205" t="str">
        <f t="shared" si="12"/>
        <v/>
      </c>
      <c r="R165" s="206"/>
      <c r="S165" s="66"/>
    </row>
    <row r="166" spans="1:19" ht="20.100000000000001" customHeight="1" x14ac:dyDescent="0.25">
      <c r="A166" s="191">
        <v>160</v>
      </c>
      <c r="B166" s="200" t="str">
        <f>IF('Frais Forfaitaires'!B165="","",'Frais Forfaitaires'!B165)</f>
        <v/>
      </c>
      <c r="C166" s="200" t="str">
        <f>IF('Frais Forfaitaires'!C165="","",'Frais Forfaitaires'!C165)</f>
        <v/>
      </c>
      <c r="D166" s="200" t="str">
        <f>IF('Frais Forfaitaires'!D165="","",'Frais Forfaitaires'!D165)</f>
        <v/>
      </c>
      <c r="E166" s="200" t="str">
        <f>IF('Frais Forfaitaires'!E165="","",'Frais Forfaitaires'!E165)</f>
        <v/>
      </c>
      <c r="F166" s="200" t="str">
        <f>IF('Frais Forfaitaires'!F165="","",'Frais Forfaitaires'!F165)</f>
        <v/>
      </c>
      <c r="G166" s="200" t="str">
        <f>IF('Frais Forfaitaires'!G165="","",'Frais Forfaitaires'!G165)</f>
        <v/>
      </c>
      <c r="H166" s="200" t="str">
        <f>IF('Frais Forfaitaires'!H165="","",'Frais Forfaitaires'!H165)</f>
        <v/>
      </c>
      <c r="I166" s="200" t="str">
        <f>IF('Frais Forfaitaires'!I165="","",'Frais Forfaitaires'!I165)</f>
        <v/>
      </c>
      <c r="J166" s="189" t="str">
        <f>IF($G166="","",IF($C166=Listes!$B$38,IF('Instruction Frais Forfaitaires'!$E166&lt;=Listes!$B$59,('Instruction Frais Forfaitaires'!$E166*(VLOOKUP('Instruction Frais Forfaitaires'!$D166,Listes!$A$60:$E$66,2,FALSE))),IF('Instruction Frais Forfaitaires'!$E166&gt;Listes!$E$59,('Instruction Frais Forfaitaires'!$E166*(VLOOKUP('Instruction Frais Forfaitaires'!$D166,Listes!$A$60:$E$66,5,FALSE))),('Instruction Frais Forfaitaires'!$E166*(VLOOKUP('Instruction Frais Forfaitaires'!$D166,Listes!$A$60:$E$66,3,FALSE))+(VLOOKUP('Instruction Frais Forfaitaires'!$D166,Listes!$A$60:$E$66,4,FALSE)))))))</f>
        <v/>
      </c>
      <c r="K166" s="189" t="str">
        <f>IF($G166="","",IF($C166=Listes!$B$37,IF('Instruction Frais Forfaitaires'!$E166&lt;=Listes!$B$48,('Instruction Frais Forfaitaires'!$E166*(VLOOKUP('Instruction Frais Forfaitaires'!$D166,Listes!$A$49:$E$55,2,FALSE))),IF('Instruction Frais Forfaitaires'!$E166&gt;Listes!$D$48,('Instruction Frais Forfaitaires'!$E166*(VLOOKUP('Instruction Frais Forfaitaires'!$D166,Listes!$A$49:$E$55,5,FALSE))),('Instruction Frais Forfaitaires'!$E166*(VLOOKUP('Instruction Frais Forfaitaires'!$D166,Listes!$A$49:$E$55,3,FALSE))+(VLOOKUP('Instruction Frais Forfaitaires'!$D166,Listes!$A$49:$E$55,4,FALSE)))))))</f>
        <v/>
      </c>
      <c r="L166" s="190" t="str">
        <f>IF($G166="","",IF($C166=Listes!$B$40,Listes!$I$37,IF($C166=Listes!$B$41,(VLOOKUP('Instruction Frais Forfaitaires'!$F166,Listes!$E$37:$F$42,2,FALSE)),IF($C166=Listes!$B$39,IF('Instruction Frais Forfaitaires'!$E166&lt;=Listes!$A$70,'Instruction Frais Forfaitaires'!$E166*Listes!$A$71,IF('Instruction Frais Forfaitaires'!$E166&gt;Listes!$D$70,'Instruction Frais Forfaitaires'!$E166*Listes!$D$71,(('Instruction Frais Forfaitaires'!$E166*Listes!$B$71)+Listes!$C$71)))))))</f>
        <v/>
      </c>
      <c r="M166" s="202" t="str">
        <f>IF('Frais Forfaitaires'!M165="","",'Frais Forfaitaires'!M165)</f>
        <v/>
      </c>
      <c r="N166" s="42" t="str">
        <f t="shared" si="9"/>
        <v/>
      </c>
      <c r="O166" s="203" t="str">
        <f t="shared" si="10"/>
        <v/>
      </c>
      <c r="P166" s="204" t="str">
        <f t="shared" si="11"/>
        <v/>
      </c>
      <c r="Q166" s="205" t="str">
        <f t="shared" si="12"/>
        <v/>
      </c>
      <c r="R166" s="206"/>
      <c r="S166" s="66"/>
    </row>
    <row r="167" spans="1:19" ht="20.100000000000001" customHeight="1" x14ac:dyDescent="0.25">
      <c r="A167" s="191">
        <v>161</v>
      </c>
      <c r="B167" s="200" t="str">
        <f>IF('Frais Forfaitaires'!B166="","",'Frais Forfaitaires'!B166)</f>
        <v/>
      </c>
      <c r="C167" s="200" t="str">
        <f>IF('Frais Forfaitaires'!C166="","",'Frais Forfaitaires'!C166)</f>
        <v/>
      </c>
      <c r="D167" s="200" t="str">
        <f>IF('Frais Forfaitaires'!D166="","",'Frais Forfaitaires'!D166)</f>
        <v/>
      </c>
      <c r="E167" s="200" t="str">
        <f>IF('Frais Forfaitaires'!E166="","",'Frais Forfaitaires'!E166)</f>
        <v/>
      </c>
      <c r="F167" s="200" t="str">
        <f>IF('Frais Forfaitaires'!F166="","",'Frais Forfaitaires'!F166)</f>
        <v/>
      </c>
      <c r="G167" s="200" t="str">
        <f>IF('Frais Forfaitaires'!G166="","",'Frais Forfaitaires'!G166)</f>
        <v/>
      </c>
      <c r="H167" s="200" t="str">
        <f>IF('Frais Forfaitaires'!H166="","",'Frais Forfaitaires'!H166)</f>
        <v/>
      </c>
      <c r="I167" s="200" t="str">
        <f>IF('Frais Forfaitaires'!I166="","",'Frais Forfaitaires'!I166)</f>
        <v/>
      </c>
      <c r="J167" s="189" t="str">
        <f>IF($G167="","",IF($C167=Listes!$B$38,IF('Instruction Frais Forfaitaires'!$E167&lt;=Listes!$B$59,('Instruction Frais Forfaitaires'!$E167*(VLOOKUP('Instruction Frais Forfaitaires'!$D167,Listes!$A$60:$E$66,2,FALSE))),IF('Instruction Frais Forfaitaires'!$E167&gt;Listes!$E$59,('Instruction Frais Forfaitaires'!$E167*(VLOOKUP('Instruction Frais Forfaitaires'!$D167,Listes!$A$60:$E$66,5,FALSE))),('Instruction Frais Forfaitaires'!$E167*(VLOOKUP('Instruction Frais Forfaitaires'!$D167,Listes!$A$60:$E$66,3,FALSE))+(VLOOKUP('Instruction Frais Forfaitaires'!$D167,Listes!$A$60:$E$66,4,FALSE)))))))</f>
        <v/>
      </c>
      <c r="K167" s="189" t="str">
        <f>IF($G167="","",IF($C167=Listes!$B$37,IF('Instruction Frais Forfaitaires'!$E167&lt;=Listes!$B$48,('Instruction Frais Forfaitaires'!$E167*(VLOOKUP('Instruction Frais Forfaitaires'!$D167,Listes!$A$49:$E$55,2,FALSE))),IF('Instruction Frais Forfaitaires'!$E167&gt;Listes!$D$48,('Instruction Frais Forfaitaires'!$E167*(VLOOKUP('Instruction Frais Forfaitaires'!$D167,Listes!$A$49:$E$55,5,FALSE))),('Instruction Frais Forfaitaires'!$E167*(VLOOKUP('Instruction Frais Forfaitaires'!$D167,Listes!$A$49:$E$55,3,FALSE))+(VLOOKUP('Instruction Frais Forfaitaires'!$D167,Listes!$A$49:$E$55,4,FALSE)))))))</f>
        <v/>
      </c>
      <c r="L167" s="190" t="str">
        <f>IF($G167="","",IF($C167=Listes!$B$40,Listes!$I$37,IF($C167=Listes!$B$41,(VLOOKUP('Instruction Frais Forfaitaires'!$F167,Listes!$E$37:$F$42,2,FALSE)),IF($C167=Listes!$B$39,IF('Instruction Frais Forfaitaires'!$E167&lt;=Listes!$A$70,'Instruction Frais Forfaitaires'!$E167*Listes!$A$71,IF('Instruction Frais Forfaitaires'!$E167&gt;Listes!$D$70,'Instruction Frais Forfaitaires'!$E167*Listes!$D$71,(('Instruction Frais Forfaitaires'!$E167*Listes!$B$71)+Listes!$C$71)))))))</f>
        <v/>
      </c>
      <c r="M167" s="202" t="str">
        <f>IF('Frais Forfaitaires'!M166="","",'Frais Forfaitaires'!M166)</f>
        <v/>
      </c>
      <c r="N167" s="42" t="str">
        <f t="shared" si="9"/>
        <v/>
      </c>
      <c r="O167" s="203" t="str">
        <f t="shared" si="10"/>
        <v/>
      </c>
      <c r="P167" s="204" t="str">
        <f t="shared" si="11"/>
        <v/>
      </c>
      <c r="Q167" s="205" t="str">
        <f t="shared" si="12"/>
        <v/>
      </c>
      <c r="R167" s="206"/>
      <c r="S167" s="66"/>
    </row>
    <row r="168" spans="1:19" ht="20.100000000000001" customHeight="1" x14ac:dyDescent="0.25">
      <c r="A168" s="191">
        <v>162</v>
      </c>
      <c r="B168" s="200" t="str">
        <f>IF('Frais Forfaitaires'!B167="","",'Frais Forfaitaires'!B167)</f>
        <v/>
      </c>
      <c r="C168" s="200" t="str">
        <f>IF('Frais Forfaitaires'!C167="","",'Frais Forfaitaires'!C167)</f>
        <v/>
      </c>
      <c r="D168" s="200" t="str">
        <f>IF('Frais Forfaitaires'!D167="","",'Frais Forfaitaires'!D167)</f>
        <v/>
      </c>
      <c r="E168" s="200" t="str">
        <f>IF('Frais Forfaitaires'!E167="","",'Frais Forfaitaires'!E167)</f>
        <v/>
      </c>
      <c r="F168" s="200" t="str">
        <f>IF('Frais Forfaitaires'!F167="","",'Frais Forfaitaires'!F167)</f>
        <v/>
      </c>
      <c r="G168" s="200" t="str">
        <f>IF('Frais Forfaitaires'!G167="","",'Frais Forfaitaires'!G167)</f>
        <v/>
      </c>
      <c r="H168" s="200" t="str">
        <f>IF('Frais Forfaitaires'!H167="","",'Frais Forfaitaires'!H167)</f>
        <v/>
      </c>
      <c r="I168" s="200" t="str">
        <f>IF('Frais Forfaitaires'!I167="","",'Frais Forfaitaires'!I167)</f>
        <v/>
      </c>
      <c r="J168" s="189" t="str">
        <f>IF($G168="","",IF($C168=Listes!$B$38,IF('Instruction Frais Forfaitaires'!$E168&lt;=Listes!$B$59,('Instruction Frais Forfaitaires'!$E168*(VLOOKUP('Instruction Frais Forfaitaires'!$D168,Listes!$A$60:$E$66,2,FALSE))),IF('Instruction Frais Forfaitaires'!$E168&gt;Listes!$E$59,('Instruction Frais Forfaitaires'!$E168*(VLOOKUP('Instruction Frais Forfaitaires'!$D168,Listes!$A$60:$E$66,5,FALSE))),('Instruction Frais Forfaitaires'!$E168*(VLOOKUP('Instruction Frais Forfaitaires'!$D168,Listes!$A$60:$E$66,3,FALSE))+(VLOOKUP('Instruction Frais Forfaitaires'!$D168,Listes!$A$60:$E$66,4,FALSE)))))))</f>
        <v/>
      </c>
      <c r="K168" s="189" t="str">
        <f>IF($G168="","",IF($C168=Listes!$B$37,IF('Instruction Frais Forfaitaires'!$E168&lt;=Listes!$B$48,('Instruction Frais Forfaitaires'!$E168*(VLOOKUP('Instruction Frais Forfaitaires'!$D168,Listes!$A$49:$E$55,2,FALSE))),IF('Instruction Frais Forfaitaires'!$E168&gt;Listes!$D$48,('Instruction Frais Forfaitaires'!$E168*(VLOOKUP('Instruction Frais Forfaitaires'!$D168,Listes!$A$49:$E$55,5,FALSE))),('Instruction Frais Forfaitaires'!$E168*(VLOOKUP('Instruction Frais Forfaitaires'!$D168,Listes!$A$49:$E$55,3,FALSE))+(VLOOKUP('Instruction Frais Forfaitaires'!$D168,Listes!$A$49:$E$55,4,FALSE)))))))</f>
        <v/>
      </c>
      <c r="L168" s="190" t="str">
        <f>IF($G168="","",IF($C168=Listes!$B$40,Listes!$I$37,IF($C168=Listes!$B$41,(VLOOKUP('Instruction Frais Forfaitaires'!$F168,Listes!$E$37:$F$42,2,FALSE)),IF($C168=Listes!$B$39,IF('Instruction Frais Forfaitaires'!$E168&lt;=Listes!$A$70,'Instruction Frais Forfaitaires'!$E168*Listes!$A$71,IF('Instruction Frais Forfaitaires'!$E168&gt;Listes!$D$70,'Instruction Frais Forfaitaires'!$E168*Listes!$D$71,(('Instruction Frais Forfaitaires'!$E168*Listes!$B$71)+Listes!$C$71)))))))</f>
        <v/>
      </c>
      <c r="M168" s="202" t="str">
        <f>IF('Frais Forfaitaires'!M167="","",'Frais Forfaitaires'!M167)</f>
        <v/>
      </c>
      <c r="N168" s="42" t="str">
        <f t="shared" si="9"/>
        <v/>
      </c>
      <c r="O168" s="203" t="str">
        <f t="shared" si="10"/>
        <v/>
      </c>
      <c r="P168" s="204" t="str">
        <f t="shared" si="11"/>
        <v/>
      </c>
      <c r="Q168" s="205" t="str">
        <f t="shared" si="12"/>
        <v/>
      </c>
      <c r="R168" s="206"/>
      <c r="S168" s="66"/>
    </row>
    <row r="169" spans="1:19" ht="20.100000000000001" customHeight="1" x14ac:dyDescent="0.25">
      <c r="A169" s="191">
        <v>163</v>
      </c>
      <c r="B169" s="200" t="str">
        <f>IF('Frais Forfaitaires'!B168="","",'Frais Forfaitaires'!B168)</f>
        <v/>
      </c>
      <c r="C169" s="200" t="str">
        <f>IF('Frais Forfaitaires'!C168="","",'Frais Forfaitaires'!C168)</f>
        <v/>
      </c>
      <c r="D169" s="200" t="str">
        <f>IF('Frais Forfaitaires'!D168="","",'Frais Forfaitaires'!D168)</f>
        <v/>
      </c>
      <c r="E169" s="200" t="str">
        <f>IF('Frais Forfaitaires'!E168="","",'Frais Forfaitaires'!E168)</f>
        <v/>
      </c>
      <c r="F169" s="200" t="str">
        <f>IF('Frais Forfaitaires'!F168="","",'Frais Forfaitaires'!F168)</f>
        <v/>
      </c>
      <c r="G169" s="200" t="str">
        <f>IF('Frais Forfaitaires'!G168="","",'Frais Forfaitaires'!G168)</f>
        <v/>
      </c>
      <c r="H169" s="200" t="str">
        <f>IF('Frais Forfaitaires'!H168="","",'Frais Forfaitaires'!H168)</f>
        <v/>
      </c>
      <c r="I169" s="200" t="str">
        <f>IF('Frais Forfaitaires'!I168="","",'Frais Forfaitaires'!I168)</f>
        <v/>
      </c>
      <c r="J169" s="189" t="str">
        <f>IF($G169="","",IF($C169=Listes!$B$38,IF('Instruction Frais Forfaitaires'!$E169&lt;=Listes!$B$59,('Instruction Frais Forfaitaires'!$E169*(VLOOKUP('Instruction Frais Forfaitaires'!$D169,Listes!$A$60:$E$66,2,FALSE))),IF('Instruction Frais Forfaitaires'!$E169&gt;Listes!$E$59,('Instruction Frais Forfaitaires'!$E169*(VLOOKUP('Instruction Frais Forfaitaires'!$D169,Listes!$A$60:$E$66,5,FALSE))),('Instruction Frais Forfaitaires'!$E169*(VLOOKUP('Instruction Frais Forfaitaires'!$D169,Listes!$A$60:$E$66,3,FALSE))+(VLOOKUP('Instruction Frais Forfaitaires'!$D169,Listes!$A$60:$E$66,4,FALSE)))))))</f>
        <v/>
      </c>
      <c r="K169" s="189" t="str">
        <f>IF($G169="","",IF($C169=Listes!$B$37,IF('Instruction Frais Forfaitaires'!$E169&lt;=Listes!$B$48,('Instruction Frais Forfaitaires'!$E169*(VLOOKUP('Instruction Frais Forfaitaires'!$D169,Listes!$A$49:$E$55,2,FALSE))),IF('Instruction Frais Forfaitaires'!$E169&gt;Listes!$D$48,('Instruction Frais Forfaitaires'!$E169*(VLOOKUP('Instruction Frais Forfaitaires'!$D169,Listes!$A$49:$E$55,5,FALSE))),('Instruction Frais Forfaitaires'!$E169*(VLOOKUP('Instruction Frais Forfaitaires'!$D169,Listes!$A$49:$E$55,3,FALSE))+(VLOOKUP('Instruction Frais Forfaitaires'!$D169,Listes!$A$49:$E$55,4,FALSE)))))))</f>
        <v/>
      </c>
      <c r="L169" s="190" t="str">
        <f>IF($G169="","",IF($C169=Listes!$B$40,Listes!$I$37,IF($C169=Listes!$B$41,(VLOOKUP('Instruction Frais Forfaitaires'!$F169,Listes!$E$37:$F$42,2,FALSE)),IF($C169=Listes!$B$39,IF('Instruction Frais Forfaitaires'!$E169&lt;=Listes!$A$70,'Instruction Frais Forfaitaires'!$E169*Listes!$A$71,IF('Instruction Frais Forfaitaires'!$E169&gt;Listes!$D$70,'Instruction Frais Forfaitaires'!$E169*Listes!$D$71,(('Instruction Frais Forfaitaires'!$E169*Listes!$B$71)+Listes!$C$71)))))))</f>
        <v/>
      </c>
      <c r="M169" s="202" t="str">
        <f>IF('Frais Forfaitaires'!M168="","",'Frais Forfaitaires'!M168)</f>
        <v/>
      </c>
      <c r="N169" s="42" t="str">
        <f t="shared" si="9"/>
        <v/>
      </c>
      <c r="O169" s="203" t="str">
        <f t="shared" si="10"/>
        <v/>
      </c>
      <c r="P169" s="204" t="str">
        <f t="shared" si="11"/>
        <v/>
      </c>
      <c r="Q169" s="205" t="str">
        <f t="shared" si="12"/>
        <v/>
      </c>
      <c r="R169" s="206"/>
      <c r="S169" s="66"/>
    </row>
    <row r="170" spans="1:19" ht="20.100000000000001" customHeight="1" x14ac:dyDescent="0.25">
      <c r="A170" s="191">
        <v>164</v>
      </c>
      <c r="B170" s="200" t="str">
        <f>IF('Frais Forfaitaires'!B169="","",'Frais Forfaitaires'!B169)</f>
        <v/>
      </c>
      <c r="C170" s="200" t="str">
        <f>IF('Frais Forfaitaires'!C169="","",'Frais Forfaitaires'!C169)</f>
        <v/>
      </c>
      <c r="D170" s="200" t="str">
        <f>IF('Frais Forfaitaires'!D169="","",'Frais Forfaitaires'!D169)</f>
        <v/>
      </c>
      <c r="E170" s="200" t="str">
        <f>IF('Frais Forfaitaires'!E169="","",'Frais Forfaitaires'!E169)</f>
        <v/>
      </c>
      <c r="F170" s="200" t="str">
        <f>IF('Frais Forfaitaires'!F169="","",'Frais Forfaitaires'!F169)</f>
        <v/>
      </c>
      <c r="G170" s="200" t="str">
        <f>IF('Frais Forfaitaires'!G169="","",'Frais Forfaitaires'!G169)</f>
        <v/>
      </c>
      <c r="H170" s="200" t="str">
        <f>IF('Frais Forfaitaires'!H169="","",'Frais Forfaitaires'!H169)</f>
        <v/>
      </c>
      <c r="I170" s="200" t="str">
        <f>IF('Frais Forfaitaires'!I169="","",'Frais Forfaitaires'!I169)</f>
        <v/>
      </c>
      <c r="J170" s="189" t="str">
        <f>IF($G170="","",IF($C170=Listes!$B$38,IF('Instruction Frais Forfaitaires'!$E170&lt;=Listes!$B$59,('Instruction Frais Forfaitaires'!$E170*(VLOOKUP('Instruction Frais Forfaitaires'!$D170,Listes!$A$60:$E$66,2,FALSE))),IF('Instruction Frais Forfaitaires'!$E170&gt;Listes!$E$59,('Instruction Frais Forfaitaires'!$E170*(VLOOKUP('Instruction Frais Forfaitaires'!$D170,Listes!$A$60:$E$66,5,FALSE))),('Instruction Frais Forfaitaires'!$E170*(VLOOKUP('Instruction Frais Forfaitaires'!$D170,Listes!$A$60:$E$66,3,FALSE))+(VLOOKUP('Instruction Frais Forfaitaires'!$D170,Listes!$A$60:$E$66,4,FALSE)))))))</f>
        <v/>
      </c>
      <c r="K170" s="189" t="str">
        <f>IF($G170="","",IF($C170=Listes!$B$37,IF('Instruction Frais Forfaitaires'!$E170&lt;=Listes!$B$48,('Instruction Frais Forfaitaires'!$E170*(VLOOKUP('Instruction Frais Forfaitaires'!$D170,Listes!$A$49:$E$55,2,FALSE))),IF('Instruction Frais Forfaitaires'!$E170&gt;Listes!$D$48,('Instruction Frais Forfaitaires'!$E170*(VLOOKUP('Instruction Frais Forfaitaires'!$D170,Listes!$A$49:$E$55,5,FALSE))),('Instruction Frais Forfaitaires'!$E170*(VLOOKUP('Instruction Frais Forfaitaires'!$D170,Listes!$A$49:$E$55,3,FALSE))+(VLOOKUP('Instruction Frais Forfaitaires'!$D170,Listes!$A$49:$E$55,4,FALSE)))))))</f>
        <v/>
      </c>
      <c r="L170" s="190" t="str">
        <f>IF($G170="","",IF($C170=Listes!$B$40,Listes!$I$37,IF($C170=Listes!$B$41,(VLOOKUP('Instruction Frais Forfaitaires'!$F170,Listes!$E$37:$F$42,2,FALSE)),IF($C170=Listes!$B$39,IF('Instruction Frais Forfaitaires'!$E170&lt;=Listes!$A$70,'Instruction Frais Forfaitaires'!$E170*Listes!$A$71,IF('Instruction Frais Forfaitaires'!$E170&gt;Listes!$D$70,'Instruction Frais Forfaitaires'!$E170*Listes!$D$71,(('Instruction Frais Forfaitaires'!$E170*Listes!$B$71)+Listes!$C$71)))))))</f>
        <v/>
      </c>
      <c r="M170" s="202" t="str">
        <f>IF('Frais Forfaitaires'!M169="","",'Frais Forfaitaires'!M169)</f>
        <v/>
      </c>
      <c r="N170" s="42" t="str">
        <f t="shared" si="9"/>
        <v/>
      </c>
      <c r="O170" s="203" t="str">
        <f t="shared" si="10"/>
        <v/>
      </c>
      <c r="P170" s="204" t="str">
        <f t="shared" si="11"/>
        <v/>
      </c>
      <c r="Q170" s="205" t="str">
        <f t="shared" si="12"/>
        <v/>
      </c>
      <c r="R170" s="206"/>
      <c r="S170" s="66"/>
    </row>
    <row r="171" spans="1:19" ht="20.100000000000001" customHeight="1" x14ac:dyDescent="0.25">
      <c r="A171" s="191">
        <v>165</v>
      </c>
      <c r="B171" s="200" t="str">
        <f>IF('Frais Forfaitaires'!B170="","",'Frais Forfaitaires'!B170)</f>
        <v/>
      </c>
      <c r="C171" s="200" t="str">
        <f>IF('Frais Forfaitaires'!C170="","",'Frais Forfaitaires'!C170)</f>
        <v/>
      </c>
      <c r="D171" s="200" t="str">
        <f>IF('Frais Forfaitaires'!D170="","",'Frais Forfaitaires'!D170)</f>
        <v/>
      </c>
      <c r="E171" s="200" t="str">
        <f>IF('Frais Forfaitaires'!E170="","",'Frais Forfaitaires'!E170)</f>
        <v/>
      </c>
      <c r="F171" s="200" t="str">
        <f>IF('Frais Forfaitaires'!F170="","",'Frais Forfaitaires'!F170)</f>
        <v/>
      </c>
      <c r="G171" s="200" t="str">
        <f>IF('Frais Forfaitaires'!G170="","",'Frais Forfaitaires'!G170)</f>
        <v/>
      </c>
      <c r="H171" s="200" t="str">
        <f>IF('Frais Forfaitaires'!H170="","",'Frais Forfaitaires'!H170)</f>
        <v/>
      </c>
      <c r="I171" s="200" t="str">
        <f>IF('Frais Forfaitaires'!I170="","",'Frais Forfaitaires'!I170)</f>
        <v/>
      </c>
      <c r="J171" s="189" t="str">
        <f>IF($G171="","",IF($C171=Listes!$B$38,IF('Instruction Frais Forfaitaires'!$E171&lt;=Listes!$B$59,('Instruction Frais Forfaitaires'!$E171*(VLOOKUP('Instruction Frais Forfaitaires'!$D171,Listes!$A$60:$E$66,2,FALSE))),IF('Instruction Frais Forfaitaires'!$E171&gt;Listes!$E$59,('Instruction Frais Forfaitaires'!$E171*(VLOOKUP('Instruction Frais Forfaitaires'!$D171,Listes!$A$60:$E$66,5,FALSE))),('Instruction Frais Forfaitaires'!$E171*(VLOOKUP('Instruction Frais Forfaitaires'!$D171,Listes!$A$60:$E$66,3,FALSE))+(VLOOKUP('Instruction Frais Forfaitaires'!$D171,Listes!$A$60:$E$66,4,FALSE)))))))</f>
        <v/>
      </c>
      <c r="K171" s="189" t="str">
        <f>IF($G171="","",IF($C171=Listes!$B$37,IF('Instruction Frais Forfaitaires'!$E171&lt;=Listes!$B$48,('Instruction Frais Forfaitaires'!$E171*(VLOOKUP('Instruction Frais Forfaitaires'!$D171,Listes!$A$49:$E$55,2,FALSE))),IF('Instruction Frais Forfaitaires'!$E171&gt;Listes!$D$48,('Instruction Frais Forfaitaires'!$E171*(VLOOKUP('Instruction Frais Forfaitaires'!$D171,Listes!$A$49:$E$55,5,FALSE))),('Instruction Frais Forfaitaires'!$E171*(VLOOKUP('Instruction Frais Forfaitaires'!$D171,Listes!$A$49:$E$55,3,FALSE))+(VLOOKUP('Instruction Frais Forfaitaires'!$D171,Listes!$A$49:$E$55,4,FALSE)))))))</f>
        <v/>
      </c>
      <c r="L171" s="190" t="str">
        <f>IF($G171="","",IF($C171=Listes!$B$40,Listes!$I$37,IF($C171=Listes!$B$41,(VLOOKUP('Instruction Frais Forfaitaires'!$F171,Listes!$E$37:$F$42,2,FALSE)),IF($C171=Listes!$B$39,IF('Instruction Frais Forfaitaires'!$E171&lt;=Listes!$A$70,'Instruction Frais Forfaitaires'!$E171*Listes!$A$71,IF('Instruction Frais Forfaitaires'!$E171&gt;Listes!$D$70,'Instruction Frais Forfaitaires'!$E171*Listes!$D$71,(('Instruction Frais Forfaitaires'!$E171*Listes!$B$71)+Listes!$C$71)))))))</f>
        <v/>
      </c>
      <c r="M171" s="202" t="str">
        <f>IF('Frais Forfaitaires'!M170="","",'Frais Forfaitaires'!M170)</f>
        <v/>
      </c>
      <c r="N171" s="42" t="str">
        <f t="shared" si="9"/>
        <v/>
      </c>
      <c r="O171" s="203" t="str">
        <f t="shared" si="10"/>
        <v/>
      </c>
      <c r="P171" s="204" t="str">
        <f t="shared" si="11"/>
        <v/>
      </c>
      <c r="Q171" s="205" t="str">
        <f t="shared" si="12"/>
        <v/>
      </c>
      <c r="R171" s="206"/>
      <c r="S171" s="66"/>
    </row>
    <row r="172" spans="1:19" ht="20.100000000000001" customHeight="1" x14ac:dyDescent="0.25">
      <c r="A172" s="191">
        <v>166</v>
      </c>
      <c r="B172" s="200" t="str">
        <f>IF('Frais Forfaitaires'!B171="","",'Frais Forfaitaires'!B171)</f>
        <v/>
      </c>
      <c r="C172" s="200" t="str">
        <f>IF('Frais Forfaitaires'!C171="","",'Frais Forfaitaires'!C171)</f>
        <v/>
      </c>
      <c r="D172" s="200" t="str">
        <f>IF('Frais Forfaitaires'!D171="","",'Frais Forfaitaires'!D171)</f>
        <v/>
      </c>
      <c r="E172" s="200" t="str">
        <f>IF('Frais Forfaitaires'!E171="","",'Frais Forfaitaires'!E171)</f>
        <v/>
      </c>
      <c r="F172" s="200" t="str">
        <f>IF('Frais Forfaitaires'!F171="","",'Frais Forfaitaires'!F171)</f>
        <v/>
      </c>
      <c r="G172" s="200" t="str">
        <f>IF('Frais Forfaitaires'!G171="","",'Frais Forfaitaires'!G171)</f>
        <v/>
      </c>
      <c r="H172" s="200" t="str">
        <f>IF('Frais Forfaitaires'!H171="","",'Frais Forfaitaires'!H171)</f>
        <v/>
      </c>
      <c r="I172" s="200" t="str">
        <f>IF('Frais Forfaitaires'!I171="","",'Frais Forfaitaires'!I171)</f>
        <v/>
      </c>
      <c r="J172" s="189" t="str">
        <f>IF($G172="","",IF($C172=Listes!$B$38,IF('Instruction Frais Forfaitaires'!$E172&lt;=Listes!$B$59,('Instruction Frais Forfaitaires'!$E172*(VLOOKUP('Instruction Frais Forfaitaires'!$D172,Listes!$A$60:$E$66,2,FALSE))),IF('Instruction Frais Forfaitaires'!$E172&gt;Listes!$E$59,('Instruction Frais Forfaitaires'!$E172*(VLOOKUP('Instruction Frais Forfaitaires'!$D172,Listes!$A$60:$E$66,5,FALSE))),('Instruction Frais Forfaitaires'!$E172*(VLOOKUP('Instruction Frais Forfaitaires'!$D172,Listes!$A$60:$E$66,3,FALSE))+(VLOOKUP('Instruction Frais Forfaitaires'!$D172,Listes!$A$60:$E$66,4,FALSE)))))))</f>
        <v/>
      </c>
      <c r="K172" s="189" t="str">
        <f>IF($G172="","",IF($C172=Listes!$B$37,IF('Instruction Frais Forfaitaires'!$E172&lt;=Listes!$B$48,('Instruction Frais Forfaitaires'!$E172*(VLOOKUP('Instruction Frais Forfaitaires'!$D172,Listes!$A$49:$E$55,2,FALSE))),IF('Instruction Frais Forfaitaires'!$E172&gt;Listes!$D$48,('Instruction Frais Forfaitaires'!$E172*(VLOOKUP('Instruction Frais Forfaitaires'!$D172,Listes!$A$49:$E$55,5,FALSE))),('Instruction Frais Forfaitaires'!$E172*(VLOOKUP('Instruction Frais Forfaitaires'!$D172,Listes!$A$49:$E$55,3,FALSE))+(VLOOKUP('Instruction Frais Forfaitaires'!$D172,Listes!$A$49:$E$55,4,FALSE)))))))</f>
        <v/>
      </c>
      <c r="L172" s="190" t="str">
        <f>IF($G172="","",IF($C172=Listes!$B$40,Listes!$I$37,IF($C172=Listes!$B$41,(VLOOKUP('Instruction Frais Forfaitaires'!$F172,Listes!$E$37:$F$42,2,FALSE)),IF($C172=Listes!$B$39,IF('Instruction Frais Forfaitaires'!$E172&lt;=Listes!$A$70,'Instruction Frais Forfaitaires'!$E172*Listes!$A$71,IF('Instruction Frais Forfaitaires'!$E172&gt;Listes!$D$70,'Instruction Frais Forfaitaires'!$E172*Listes!$D$71,(('Instruction Frais Forfaitaires'!$E172*Listes!$B$71)+Listes!$C$71)))))))</f>
        <v/>
      </c>
      <c r="M172" s="202" t="str">
        <f>IF('Frais Forfaitaires'!M171="","",'Frais Forfaitaires'!M171)</f>
        <v/>
      </c>
      <c r="N172" s="42" t="str">
        <f t="shared" si="9"/>
        <v/>
      </c>
      <c r="O172" s="203" t="str">
        <f t="shared" si="10"/>
        <v/>
      </c>
      <c r="P172" s="204" t="str">
        <f t="shared" si="11"/>
        <v/>
      </c>
      <c r="Q172" s="205" t="str">
        <f t="shared" si="12"/>
        <v/>
      </c>
      <c r="R172" s="206"/>
      <c r="S172" s="66"/>
    </row>
    <row r="173" spans="1:19" ht="20.100000000000001" customHeight="1" x14ac:dyDescent="0.25">
      <c r="A173" s="191">
        <v>167</v>
      </c>
      <c r="B173" s="200" t="str">
        <f>IF('Frais Forfaitaires'!B172="","",'Frais Forfaitaires'!B172)</f>
        <v/>
      </c>
      <c r="C173" s="200" t="str">
        <f>IF('Frais Forfaitaires'!C172="","",'Frais Forfaitaires'!C172)</f>
        <v/>
      </c>
      <c r="D173" s="200" t="str">
        <f>IF('Frais Forfaitaires'!D172="","",'Frais Forfaitaires'!D172)</f>
        <v/>
      </c>
      <c r="E173" s="200" t="str">
        <f>IF('Frais Forfaitaires'!E172="","",'Frais Forfaitaires'!E172)</f>
        <v/>
      </c>
      <c r="F173" s="200" t="str">
        <f>IF('Frais Forfaitaires'!F172="","",'Frais Forfaitaires'!F172)</f>
        <v/>
      </c>
      <c r="G173" s="200" t="str">
        <f>IF('Frais Forfaitaires'!G172="","",'Frais Forfaitaires'!G172)</f>
        <v/>
      </c>
      <c r="H173" s="200" t="str">
        <f>IF('Frais Forfaitaires'!H172="","",'Frais Forfaitaires'!H172)</f>
        <v/>
      </c>
      <c r="I173" s="200" t="str">
        <f>IF('Frais Forfaitaires'!I172="","",'Frais Forfaitaires'!I172)</f>
        <v/>
      </c>
      <c r="J173" s="189" t="str">
        <f>IF($G173="","",IF($C173=Listes!$B$38,IF('Instruction Frais Forfaitaires'!$E173&lt;=Listes!$B$59,('Instruction Frais Forfaitaires'!$E173*(VLOOKUP('Instruction Frais Forfaitaires'!$D173,Listes!$A$60:$E$66,2,FALSE))),IF('Instruction Frais Forfaitaires'!$E173&gt;Listes!$E$59,('Instruction Frais Forfaitaires'!$E173*(VLOOKUP('Instruction Frais Forfaitaires'!$D173,Listes!$A$60:$E$66,5,FALSE))),('Instruction Frais Forfaitaires'!$E173*(VLOOKUP('Instruction Frais Forfaitaires'!$D173,Listes!$A$60:$E$66,3,FALSE))+(VLOOKUP('Instruction Frais Forfaitaires'!$D173,Listes!$A$60:$E$66,4,FALSE)))))))</f>
        <v/>
      </c>
      <c r="K173" s="189" t="str">
        <f>IF($G173="","",IF($C173=Listes!$B$37,IF('Instruction Frais Forfaitaires'!$E173&lt;=Listes!$B$48,('Instruction Frais Forfaitaires'!$E173*(VLOOKUP('Instruction Frais Forfaitaires'!$D173,Listes!$A$49:$E$55,2,FALSE))),IF('Instruction Frais Forfaitaires'!$E173&gt;Listes!$D$48,('Instruction Frais Forfaitaires'!$E173*(VLOOKUP('Instruction Frais Forfaitaires'!$D173,Listes!$A$49:$E$55,5,FALSE))),('Instruction Frais Forfaitaires'!$E173*(VLOOKUP('Instruction Frais Forfaitaires'!$D173,Listes!$A$49:$E$55,3,FALSE))+(VLOOKUP('Instruction Frais Forfaitaires'!$D173,Listes!$A$49:$E$55,4,FALSE)))))))</f>
        <v/>
      </c>
      <c r="L173" s="190" t="str">
        <f>IF($G173="","",IF($C173=Listes!$B$40,Listes!$I$37,IF($C173=Listes!$B$41,(VLOOKUP('Instruction Frais Forfaitaires'!$F173,Listes!$E$37:$F$42,2,FALSE)),IF($C173=Listes!$B$39,IF('Instruction Frais Forfaitaires'!$E173&lt;=Listes!$A$70,'Instruction Frais Forfaitaires'!$E173*Listes!$A$71,IF('Instruction Frais Forfaitaires'!$E173&gt;Listes!$D$70,'Instruction Frais Forfaitaires'!$E173*Listes!$D$71,(('Instruction Frais Forfaitaires'!$E173*Listes!$B$71)+Listes!$C$71)))))))</f>
        <v/>
      </c>
      <c r="M173" s="202" t="str">
        <f>IF('Frais Forfaitaires'!M172="","",'Frais Forfaitaires'!M172)</f>
        <v/>
      </c>
      <c r="N173" s="42" t="str">
        <f t="shared" si="9"/>
        <v/>
      </c>
      <c r="O173" s="203" t="str">
        <f t="shared" si="10"/>
        <v/>
      </c>
      <c r="P173" s="204" t="str">
        <f t="shared" si="11"/>
        <v/>
      </c>
      <c r="Q173" s="205" t="str">
        <f t="shared" si="12"/>
        <v/>
      </c>
      <c r="R173" s="206"/>
      <c r="S173" s="66"/>
    </row>
    <row r="174" spans="1:19" ht="20.100000000000001" customHeight="1" x14ac:dyDescent="0.25">
      <c r="A174" s="191">
        <v>168</v>
      </c>
      <c r="B174" s="200" t="str">
        <f>IF('Frais Forfaitaires'!B173="","",'Frais Forfaitaires'!B173)</f>
        <v/>
      </c>
      <c r="C174" s="200" t="str">
        <f>IF('Frais Forfaitaires'!C173="","",'Frais Forfaitaires'!C173)</f>
        <v/>
      </c>
      <c r="D174" s="200" t="str">
        <f>IF('Frais Forfaitaires'!D173="","",'Frais Forfaitaires'!D173)</f>
        <v/>
      </c>
      <c r="E174" s="200" t="str">
        <f>IF('Frais Forfaitaires'!E173="","",'Frais Forfaitaires'!E173)</f>
        <v/>
      </c>
      <c r="F174" s="200" t="str">
        <f>IF('Frais Forfaitaires'!F173="","",'Frais Forfaitaires'!F173)</f>
        <v/>
      </c>
      <c r="G174" s="200" t="str">
        <f>IF('Frais Forfaitaires'!G173="","",'Frais Forfaitaires'!G173)</f>
        <v/>
      </c>
      <c r="H174" s="200" t="str">
        <f>IF('Frais Forfaitaires'!H173="","",'Frais Forfaitaires'!H173)</f>
        <v/>
      </c>
      <c r="I174" s="200" t="str">
        <f>IF('Frais Forfaitaires'!I173="","",'Frais Forfaitaires'!I173)</f>
        <v/>
      </c>
      <c r="J174" s="189" t="str">
        <f>IF($G174="","",IF($C174=Listes!$B$38,IF('Instruction Frais Forfaitaires'!$E174&lt;=Listes!$B$59,('Instruction Frais Forfaitaires'!$E174*(VLOOKUP('Instruction Frais Forfaitaires'!$D174,Listes!$A$60:$E$66,2,FALSE))),IF('Instruction Frais Forfaitaires'!$E174&gt;Listes!$E$59,('Instruction Frais Forfaitaires'!$E174*(VLOOKUP('Instruction Frais Forfaitaires'!$D174,Listes!$A$60:$E$66,5,FALSE))),('Instruction Frais Forfaitaires'!$E174*(VLOOKUP('Instruction Frais Forfaitaires'!$D174,Listes!$A$60:$E$66,3,FALSE))+(VLOOKUP('Instruction Frais Forfaitaires'!$D174,Listes!$A$60:$E$66,4,FALSE)))))))</f>
        <v/>
      </c>
      <c r="K174" s="189" t="str">
        <f>IF($G174="","",IF($C174=Listes!$B$37,IF('Instruction Frais Forfaitaires'!$E174&lt;=Listes!$B$48,('Instruction Frais Forfaitaires'!$E174*(VLOOKUP('Instruction Frais Forfaitaires'!$D174,Listes!$A$49:$E$55,2,FALSE))),IF('Instruction Frais Forfaitaires'!$E174&gt;Listes!$D$48,('Instruction Frais Forfaitaires'!$E174*(VLOOKUP('Instruction Frais Forfaitaires'!$D174,Listes!$A$49:$E$55,5,FALSE))),('Instruction Frais Forfaitaires'!$E174*(VLOOKUP('Instruction Frais Forfaitaires'!$D174,Listes!$A$49:$E$55,3,FALSE))+(VLOOKUP('Instruction Frais Forfaitaires'!$D174,Listes!$A$49:$E$55,4,FALSE)))))))</f>
        <v/>
      </c>
      <c r="L174" s="190" t="str">
        <f>IF($G174="","",IF($C174=Listes!$B$40,Listes!$I$37,IF($C174=Listes!$B$41,(VLOOKUP('Instruction Frais Forfaitaires'!$F174,Listes!$E$37:$F$42,2,FALSE)),IF($C174=Listes!$B$39,IF('Instruction Frais Forfaitaires'!$E174&lt;=Listes!$A$70,'Instruction Frais Forfaitaires'!$E174*Listes!$A$71,IF('Instruction Frais Forfaitaires'!$E174&gt;Listes!$D$70,'Instruction Frais Forfaitaires'!$E174*Listes!$D$71,(('Instruction Frais Forfaitaires'!$E174*Listes!$B$71)+Listes!$C$71)))))))</f>
        <v/>
      </c>
      <c r="M174" s="202" t="str">
        <f>IF('Frais Forfaitaires'!M173="","",'Frais Forfaitaires'!M173)</f>
        <v/>
      </c>
      <c r="N174" s="42" t="str">
        <f t="shared" si="9"/>
        <v/>
      </c>
      <c r="O174" s="203" t="str">
        <f t="shared" si="10"/>
        <v/>
      </c>
      <c r="P174" s="204" t="str">
        <f t="shared" si="11"/>
        <v/>
      </c>
      <c r="Q174" s="205" t="str">
        <f t="shared" si="12"/>
        <v/>
      </c>
      <c r="R174" s="206"/>
      <c r="S174" s="66"/>
    </row>
    <row r="175" spans="1:19" ht="20.100000000000001" customHeight="1" x14ac:dyDescent="0.25">
      <c r="A175" s="191">
        <v>169</v>
      </c>
      <c r="B175" s="200" t="str">
        <f>IF('Frais Forfaitaires'!B174="","",'Frais Forfaitaires'!B174)</f>
        <v/>
      </c>
      <c r="C175" s="200" t="str">
        <f>IF('Frais Forfaitaires'!C174="","",'Frais Forfaitaires'!C174)</f>
        <v/>
      </c>
      <c r="D175" s="200" t="str">
        <f>IF('Frais Forfaitaires'!D174="","",'Frais Forfaitaires'!D174)</f>
        <v/>
      </c>
      <c r="E175" s="200" t="str">
        <f>IF('Frais Forfaitaires'!E174="","",'Frais Forfaitaires'!E174)</f>
        <v/>
      </c>
      <c r="F175" s="200" t="str">
        <f>IF('Frais Forfaitaires'!F174="","",'Frais Forfaitaires'!F174)</f>
        <v/>
      </c>
      <c r="G175" s="200" t="str">
        <f>IF('Frais Forfaitaires'!G174="","",'Frais Forfaitaires'!G174)</f>
        <v/>
      </c>
      <c r="H175" s="200" t="str">
        <f>IF('Frais Forfaitaires'!H174="","",'Frais Forfaitaires'!H174)</f>
        <v/>
      </c>
      <c r="I175" s="200" t="str">
        <f>IF('Frais Forfaitaires'!I174="","",'Frais Forfaitaires'!I174)</f>
        <v/>
      </c>
      <c r="J175" s="189" t="str">
        <f>IF($G175="","",IF($C175=Listes!$B$38,IF('Instruction Frais Forfaitaires'!$E175&lt;=Listes!$B$59,('Instruction Frais Forfaitaires'!$E175*(VLOOKUP('Instruction Frais Forfaitaires'!$D175,Listes!$A$60:$E$66,2,FALSE))),IF('Instruction Frais Forfaitaires'!$E175&gt;Listes!$E$59,('Instruction Frais Forfaitaires'!$E175*(VLOOKUP('Instruction Frais Forfaitaires'!$D175,Listes!$A$60:$E$66,5,FALSE))),('Instruction Frais Forfaitaires'!$E175*(VLOOKUP('Instruction Frais Forfaitaires'!$D175,Listes!$A$60:$E$66,3,FALSE))+(VLOOKUP('Instruction Frais Forfaitaires'!$D175,Listes!$A$60:$E$66,4,FALSE)))))))</f>
        <v/>
      </c>
      <c r="K175" s="189" t="str">
        <f>IF($G175="","",IF($C175=Listes!$B$37,IF('Instruction Frais Forfaitaires'!$E175&lt;=Listes!$B$48,('Instruction Frais Forfaitaires'!$E175*(VLOOKUP('Instruction Frais Forfaitaires'!$D175,Listes!$A$49:$E$55,2,FALSE))),IF('Instruction Frais Forfaitaires'!$E175&gt;Listes!$D$48,('Instruction Frais Forfaitaires'!$E175*(VLOOKUP('Instruction Frais Forfaitaires'!$D175,Listes!$A$49:$E$55,5,FALSE))),('Instruction Frais Forfaitaires'!$E175*(VLOOKUP('Instruction Frais Forfaitaires'!$D175,Listes!$A$49:$E$55,3,FALSE))+(VLOOKUP('Instruction Frais Forfaitaires'!$D175,Listes!$A$49:$E$55,4,FALSE)))))))</f>
        <v/>
      </c>
      <c r="L175" s="190" t="str">
        <f>IF($G175="","",IF($C175=Listes!$B$40,Listes!$I$37,IF($C175=Listes!$B$41,(VLOOKUP('Instruction Frais Forfaitaires'!$F175,Listes!$E$37:$F$42,2,FALSE)),IF($C175=Listes!$B$39,IF('Instruction Frais Forfaitaires'!$E175&lt;=Listes!$A$70,'Instruction Frais Forfaitaires'!$E175*Listes!$A$71,IF('Instruction Frais Forfaitaires'!$E175&gt;Listes!$D$70,'Instruction Frais Forfaitaires'!$E175*Listes!$D$71,(('Instruction Frais Forfaitaires'!$E175*Listes!$B$71)+Listes!$C$71)))))))</f>
        <v/>
      </c>
      <c r="M175" s="202" t="str">
        <f>IF('Frais Forfaitaires'!M174="","",'Frais Forfaitaires'!M174)</f>
        <v/>
      </c>
      <c r="N175" s="42" t="str">
        <f t="shared" si="9"/>
        <v/>
      </c>
      <c r="O175" s="203" t="str">
        <f t="shared" si="10"/>
        <v/>
      </c>
      <c r="P175" s="204" t="str">
        <f t="shared" si="11"/>
        <v/>
      </c>
      <c r="Q175" s="205" t="str">
        <f t="shared" si="12"/>
        <v/>
      </c>
      <c r="R175" s="206"/>
      <c r="S175" s="66"/>
    </row>
    <row r="176" spans="1:19" ht="20.100000000000001" customHeight="1" x14ac:dyDescent="0.25">
      <c r="A176" s="191">
        <v>170</v>
      </c>
      <c r="B176" s="200" t="str">
        <f>IF('Frais Forfaitaires'!B175="","",'Frais Forfaitaires'!B175)</f>
        <v/>
      </c>
      <c r="C176" s="200" t="str">
        <f>IF('Frais Forfaitaires'!C175="","",'Frais Forfaitaires'!C175)</f>
        <v/>
      </c>
      <c r="D176" s="200" t="str">
        <f>IF('Frais Forfaitaires'!D175="","",'Frais Forfaitaires'!D175)</f>
        <v/>
      </c>
      <c r="E176" s="200" t="str">
        <f>IF('Frais Forfaitaires'!E175="","",'Frais Forfaitaires'!E175)</f>
        <v/>
      </c>
      <c r="F176" s="200" t="str">
        <f>IF('Frais Forfaitaires'!F175="","",'Frais Forfaitaires'!F175)</f>
        <v/>
      </c>
      <c r="G176" s="200" t="str">
        <f>IF('Frais Forfaitaires'!G175="","",'Frais Forfaitaires'!G175)</f>
        <v/>
      </c>
      <c r="H176" s="200" t="str">
        <f>IF('Frais Forfaitaires'!H175="","",'Frais Forfaitaires'!H175)</f>
        <v/>
      </c>
      <c r="I176" s="200" t="str">
        <f>IF('Frais Forfaitaires'!I175="","",'Frais Forfaitaires'!I175)</f>
        <v/>
      </c>
      <c r="J176" s="189" t="str">
        <f>IF($G176="","",IF($C176=Listes!$B$38,IF('Instruction Frais Forfaitaires'!$E176&lt;=Listes!$B$59,('Instruction Frais Forfaitaires'!$E176*(VLOOKUP('Instruction Frais Forfaitaires'!$D176,Listes!$A$60:$E$66,2,FALSE))),IF('Instruction Frais Forfaitaires'!$E176&gt;Listes!$E$59,('Instruction Frais Forfaitaires'!$E176*(VLOOKUP('Instruction Frais Forfaitaires'!$D176,Listes!$A$60:$E$66,5,FALSE))),('Instruction Frais Forfaitaires'!$E176*(VLOOKUP('Instruction Frais Forfaitaires'!$D176,Listes!$A$60:$E$66,3,FALSE))+(VLOOKUP('Instruction Frais Forfaitaires'!$D176,Listes!$A$60:$E$66,4,FALSE)))))))</f>
        <v/>
      </c>
      <c r="K176" s="189" t="str">
        <f>IF($G176="","",IF($C176=Listes!$B$37,IF('Instruction Frais Forfaitaires'!$E176&lt;=Listes!$B$48,('Instruction Frais Forfaitaires'!$E176*(VLOOKUP('Instruction Frais Forfaitaires'!$D176,Listes!$A$49:$E$55,2,FALSE))),IF('Instruction Frais Forfaitaires'!$E176&gt;Listes!$D$48,('Instruction Frais Forfaitaires'!$E176*(VLOOKUP('Instruction Frais Forfaitaires'!$D176,Listes!$A$49:$E$55,5,FALSE))),('Instruction Frais Forfaitaires'!$E176*(VLOOKUP('Instruction Frais Forfaitaires'!$D176,Listes!$A$49:$E$55,3,FALSE))+(VLOOKUP('Instruction Frais Forfaitaires'!$D176,Listes!$A$49:$E$55,4,FALSE)))))))</f>
        <v/>
      </c>
      <c r="L176" s="190" t="str">
        <f>IF($G176="","",IF($C176=Listes!$B$40,Listes!$I$37,IF($C176=Listes!$B$41,(VLOOKUP('Instruction Frais Forfaitaires'!$F176,Listes!$E$37:$F$42,2,FALSE)),IF($C176=Listes!$B$39,IF('Instruction Frais Forfaitaires'!$E176&lt;=Listes!$A$70,'Instruction Frais Forfaitaires'!$E176*Listes!$A$71,IF('Instruction Frais Forfaitaires'!$E176&gt;Listes!$D$70,'Instruction Frais Forfaitaires'!$E176*Listes!$D$71,(('Instruction Frais Forfaitaires'!$E176*Listes!$B$71)+Listes!$C$71)))))))</f>
        <v/>
      </c>
      <c r="M176" s="202" t="str">
        <f>IF('Frais Forfaitaires'!M175="","",'Frais Forfaitaires'!M175)</f>
        <v/>
      </c>
      <c r="N176" s="42" t="str">
        <f t="shared" si="9"/>
        <v/>
      </c>
      <c r="O176" s="203" t="str">
        <f t="shared" si="10"/>
        <v/>
      </c>
      <c r="P176" s="204" t="str">
        <f t="shared" si="11"/>
        <v/>
      </c>
      <c r="Q176" s="205" t="str">
        <f t="shared" si="12"/>
        <v/>
      </c>
      <c r="R176" s="206"/>
      <c r="S176" s="66"/>
    </row>
    <row r="177" spans="1:19" ht="20.100000000000001" customHeight="1" x14ac:dyDescent="0.25">
      <c r="A177" s="191">
        <v>171</v>
      </c>
      <c r="B177" s="200" t="str">
        <f>IF('Frais Forfaitaires'!B176="","",'Frais Forfaitaires'!B176)</f>
        <v/>
      </c>
      <c r="C177" s="200" t="str">
        <f>IF('Frais Forfaitaires'!C176="","",'Frais Forfaitaires'!C176)</f>
        <v/>
      </c>
      <c r="D177" s="200" t="str">
        <f>IF('Frais Forfaitaires'!D176="","",'Frais Forfaitaires'!D176)</f>
        <v/>
      </c>
      <c r="E177" s="200" t="str">
        <f>IF('Frais Forfaitaires'!E176="","",'Frais Forfaitaires'!E176)</f>
        <v/>
      </c>
      <c r="F177" s="200" t="str">
        <f>IF('Frais Forfaitaires'!F176="","",'Frais Forfaitaires'!F176)</f>
        <v/>
      </c>
      <c r="G177" s="200" t="str">
        <f>IF('Frais Forfaitaires'!G176="","",'Frais Forfaitaires'!G176)</f>
        <v/>
      </c>
      <c r="H177" s="200" t="str">
        <f>IF('Frais Forfaitaires'!H176="","",'Frais Forfaitaires'!H176)</f>
        <v/>
      </c>
      <c r="I177" s="200" t="str">
        <f>IF('Frais Forfaitaires'!I176="","",'Frais Forfaitaires'!I176)</f>
        <v/>
      </c>
      <c r="J177" s="189" t="str">
        <f>IF($G177="","",IF($C177=Listes!$B$38,IF('Instruction Frais Forfaitaires'!$E177&lt;=Listes!$B$59,('Instruction Frais Forfaitaires'!$E177*(VLOOKUP('Instruction Frais Forfaitaires'!$D177,Listes!$A$60:$E$66,2,FALSE))),IF('Instruction Frais Forfaitaires'!$E177&gt;Listes!$E$59,('Instruction Frais Forfaitaires'!$E177*(VLOOKUP('Instruction Frais Forfaitaires'!$D177,Listes!$A$60:$E$66,5,FALSE))),('Instruction Frais Forfaitaires'!$E177*(VLOOKUP('Instruction Frais Forfaitaires'!$D177,Listes!$A$60:$E$66,3,FALSE))+(VLOOKUP('Instruction Frais Forfaitaires'!$D177,Listes!$A$60:$E$66,4,FALSE)))))))</f>
        <v/>
      </c>
      <c r="K177" s="189" t="str">
        <f>IF($G177="","",IF($C177=Listes!$B$37,IF('Instruction Frais Forfaitaires'!$E177&lt;=Listes!$B$48,('Instruction Frais Forfaitaires'!$E177*(VLOOKUP('Instruction Frais Forfaitaires'!$D177,Listes!$A$49:$E$55,2,FALSE))),IF('Instruction Frais Forfaitaires'!$E177&gt;Listes!$D$48,('Instruction Frais Forfaitaires'!$E177*(VLOOKUP('Instruction Frais Forfaitaires'!$D177,Listes!$A$49:$E$55,5,FALSE))),('Instruction Frais Forfaitaires'!$E177*(VLOOKUP('Instruction Frais Forfaitaires'!$D177,Listes!$A$49:$E$55,3,FALSE))+(VLOOKUP('Instruction Frais Forfaitaires'!$D177,Listes!$A$49:$E$55,4,FALSE)))))))</f>
        <v/>
      </c>
      <c r="L177" s="190" t="str">
        <f>IF($G177="","",IF($C177=Listes!$B$40,Listes!$I$37,IF($C177=Listes!$B$41,(VLOOKUP('Instruction Frais Forfaitaires'!$F177,Listes!$E$37:$F$42,2,FALSE)),IF($C177=Listes!$B$39,IF('Instruction Frais Forfaitaires'!$E177&lt;=Listes!$A$70,'Instruction Frais Forfaitaires'!$E177*Listes!$A$71,IF('Instruction Frais Forfaitaires'!$E177&gt;Listes!$D$70,'Instruction Frais Forfaitaires'!$E177*Listes!$D$71,(('Instruction Frais Forfaitaires'!$E177*Listes!$B$71)+Listes!$C$71)))))))</f>
        <v/>
      </c>
      <c r="M177" s="202" t="str">
        <f>IF('Frais Forfaitaires'!M176="","",'Frais Forfaitaires'!M176)</f>
        <v/>
      </c>
      <c r="N177" s="42" t="str">
        <f t="shared" si="9"/>
        <v/>
      </c>
      <c r="O177" s="203" t="str">
        <f t="shared" si="10"/>
        <v/>
      </c>
      <c r="P177" s="204" t="str">
        <f t="shared" si="11"/>
        <v/>
      </c>
      <c r="Q177" s="205" t="str">
        <f t="shared" si="12"/>
        <v/>
      </c>
      <c r="R177" s="206"/>
      <c r="S177" s="66"/>
    </row>
    <row r="178" spans="1:19" ht="20.100000000000001" customHeight="1" x14ac:dyDescent="0.25">
      <c r="A178" s="191">
        <v>172</v>
      </c>
      <c r="B178" s="200" t="str">
        <f>IF('Frais Forfaitaires'!B177="","",'Frais Forfaitaires'!B177)</f>
        <v/>
      </c>
      <c r="C178" s="200" t="str">
        <f>IF('Frais Forfaitaires'!C177="","",'Frais Forfaitaires'!C177)</f>
        <v/>
      </c>
      <c r="D178" s="200" t="str">
        <f>IF('Frais Forfaitaires'!D177="","",'Frais Forfaitaires'!D177)</f>
        <v/>
      </c>
      <c r="E178" s="200" t="str">
        <f>IF('Frais Forfaitaires'!E177="","",'Frais Forfaitaires'!E177)</f>
        <v/>
      </c>
      <c r="F178" s="200" t="str">
        <f>IF('Frais Forfaitaires'!F177="","",'Frais Forfaitaires'!F177)</f>
        <v/>
      </c>
      <c r="G178" s="200" t="str">
        <f>IF('Frais Forfaitaires'!G177="","",'Frais Forfaitaires'!G177)</f>
        <v/>
      </c>
      <c r="H178" s="200" t="str">
        <f>IF('Frais Forfaitaires'!H177="","",'Frais Forfaitaires'!H177)</f>
        <v/>
      </c>
      <c r="I178" s="200" t="str">
        <f>IF('Frais Forfaitaires'!I177="","",'Frais Forfaitaires'!I177)</f>
        <v/>
      </c>
      <c r="J178" s="189" t="str">
        <f>IF($G178="","",IF($C178=Listes!$B$38,IF('Instruction Frais Forfaitaires'!$E178&lt;=Listes!$B$59,('Instruction Frais Forfaitaires'!$E178*(VLOOKUP('Instruction Frais Forfaitaires'!$D178,Listes!$A$60:$E$66,2,FALSE))),IF('Instruction Frais Forfaitaires'!$E178&gt;Listes!$E$59,('Instruction Frais Forfaitaires'!$E178*(VLOOKUP('Instruction Frais Forfaitaires'!$D178,Listes!$A$60:$E$66,5,FALSE))),('Instruction Frais Forfaitaires'!$E178*(VLOOKUP('Instruction Frais Forfaitaires'!$D178,Listes!$A$60:$E$66,3,FALSE))+(VLOOKUP('Instruction Frais Forfaitaires'!$D178,Listes!$A$60:$E$66,4,FALSE)))))))</f>
        <v/>
      </c>
      <c r="K178" s="189" t="str">
        <f>IF($G178="","",IF($C178=Listes!$B$37,IF('Instruction Frais Forfaitaires'!$E178&lt;=Listes!$B$48,('Instruction Frais Forfaitaires'!$E178*(VLOOKUP('Instruction Frais Forfaitaires'!$D178,Listes!$A$49:$E$55,2,FALSE))),IF('Instruction Frais Forfaitaires'!$E178&gt;Listes!$D$48,('Instruction Frais Forfaitaires'!$E178*(VLOOKUP('Instruction Frais Forfaitaires'!$D178,Listes!$A$49:$E$55,5,FALSE))),('Instruction Frais Forfaitaires'!$E178*(VLOOKUP('Instruction Frais Forfaitaires'!$D178,Listes!$A$49:$E$55,3,FALSE))+(VLOOKUP('Instruction Frais Forfaitaires'!$D178,Listes!$A$49:$E$55,4,FALSE)))))))</f>
        <v/>
      </c>
      <c r="L178" s="190" t="str">
        <f>IF($G178="","",IF($C178=Listes!$B$40,Listes!$I$37,IF($C178=Listes!$B$41,(VLOOKUP('Instruction Frais Forfaitaires'!$F178,Listes!$E$37:$F$42,2,FALSE)),IF($C178=Listes!$B$39,IF('Instruction Frais Forfaitaires'!$E178&lt;=Listes!$A$70,'Instruction Frais Forfaitaires'!$E178*Listes!$A$71,IF('Instruction Frais Forfaitaires'!$E178&gt;Listes!$D$70,'Instruction Frais Forfaitaires'!$E178*Listes!$D$71,(('Instruction Frais Forfaitaires'!$E178*Listes!$B$71)+Listes!$C$71)))))))</f>
        <v/>
      </c>
      <c r="M178" s="202" t="str">
        <f>IF('Frais Forfaitaires'!M177="","",'Frais Forfaitaires'!M177)</f>
        <v/>
      </c>
      <c r="N178" s="42" t="str">
        <f t="shared" si="9"/>
        <v/>
      </c>
      <c r="O178" s="203" t="str">
        <f t="shared" si="10"/>
        <v/>
      </c>
      <c r="P178" s="204" t="str">
        <f t="shared" si="11"/>
        <v/>
      </c>
      <c r="Q178" s="205" t="str">
        <f t="shared" si="12"/>
        <v/>
      </c>
      <c r="R178" s="206"/>
      <c r="S178" s="66"/>
    </row>
    <row r="179" spans="1:19" ht="20.100000000000001" customHeight="1" x14ac:dyDescent="0.25">
      <c r="A179" s="191">
        <v>173</v>
      </c>
      <c r="B179" s="200" t="str">
        <f>IF('Frais Forfaitaires'!B178="","",'Frais Forfaitaires'!B178)</f>
        <v/>
      </c>
      <c r="C179" s="200" t="str">
        <f>IF('Frais Forfaitaires'!C178="","",'Frais Forfaitaires'!C178)</f>
        <v/>
      </c>
      <c r="D179" s="200" t="str">
        <f>IF('Frais Forfaitaires'!D178="","",'Frais Forfaitaires'!D178)</f>
        <v/>
      </c>
      <c r="E179" s="200" t="str">
        <f>IF('Frais Forfaitaires'!E178="","",'Frais Forfaitaires'!E178)</f>
        <v/>
      </c>
      <c r="F179" s="200" t="str">
        <f>IF('Frais Forfaitaires'!F178="","",'Frais Forfaitaires'!F178)</f>
        <v/>
      </c>
      <c r="G179" s="200" t="str">
        <f>IF('Frais Forfaitaires'!G178="","",'Frais Forfaitaires'!G178)</f>
        <v/>
      </c>
      <c r="H179" s="200" t="str">
        <f>IF('Frais Forfaitaires'!H178="","",'Frais Forfaitaires'!H178)</f>
        <v/>
      </c>
      <c r="I179" s="200" t="str">
        <f>IF('Frais Forfaitaires'!I178="","",'Frais Forfaitaires'!I178)</f>
        <v/>
      </c>
      <c r="J179" s="189" t="str">
        <f>IF($G179="","",IF($C179=Listes!$B$38,IF('Instruction Frais Forfaitaires'!$E179&lt;=Listes!$B$59,('Instruction Frais Forfaitaires'!$E179*(VLOOKUP('Instruction Frais Forfaitaires'!$D179,Listes!$A$60:$E$66,2,FALSE))),IF('Instruction Frais Forfaitaires'!$E179&gt;Listes!$E$59,('Instruction Frais Forfaitaires'!$E179*(VLOOKUP('Instruction Frais Forfaitaires'!$D179,Listes!$A$60:$E$66,5,FALSE))),('Instruction Frais Forfaitaires'!$E179*(VLOOKUP('Instruction Frais Forfaitaires'!$D179,Listes!$A$60:$E$66,3,FALSE))+(VLOOKUP('Instruction Frais Forfaitaires'!$D179,Listes!$A$60:$E$66,4,FALSE)))))))</f>
        <v/>
      </c>
      <c r="K179" s="189" t="str">
        <f>IF($G179="","",IF($C179=Listes!$B$37,IF('Instruction Frais Forfaitaires'!$E179&lt;=Listes!$B$48,('Instruction Frais Forfaitaires'!$E179*(VLOOKUP('Instruction Frais Forfaitaires'!$D179,Listes!$A$49:$E$55,2,FALSE))),IF('Instruction Frais Forfaitaires'!$E179&gt;Listes!$D$48,('Instruction Frais Forfaitaires'!$E179*(VLOOKUP('Instruction Frais Forfaitaires'!$D179,Listes!$A$49:$E$55,5,FALSE))),('Instruction Frais Forfaitaires'!$E179*(VLOOKUP('Instruction Frais Forfaitaires'!$D179,Listes!$A$49:$E$55,3,FALSE))+(VLOOKUP('Instruction Frais Forfaitaires'!$D179,Listes!$A$49:$E$55,4,FALSE)))))))</f>
        <v/>
      </c>
      <c r="L179" s="190" t="str">
        <f>IF($G179="","",IF($C179=Listes!$B$40,Listes!$I$37,IF($C179=Listes!$B$41,(VLOOKUP('Instruction Frais Forfaitaires'!$F179,Listes!$E$37:$F$42,2,FALSE)),IF($C179=Listes!$B$39,IF('Instruction Frais Forfaitaires'!$E179&lt;=Listes!$A$70,'Instruction Frais Forfaitaires'!$E179*Listes!$A$71,IF('Instruction Frais Forfaitaires'!$E179&gt;Listes!$D$70,'Instruction Frais Forfaitaires'!$E179*Listes!$D$71,(('Instruction Frais Forfaitaires'!$E179*Listes!$B$71)+Listes!$C$71)))))))</f>
        <v/>
      </c>
      <c r="M179" s="202" t="str">
        <f>IF('Frais Forfaitaires'!M178="","",'Frais Forfaitaires'!M178)</f>
        <v/>
      </c>
      <c r="N179" s="42" t="str">
        <f t="shared" si="9"/>
        <v/>
      </c>
      <c r="O179" s="203" t="str">
        <f t="shared" si="10"/>
        <v/>
      </c>
      <c r="P179" s="204" t="str">
        <f t="shared" si="11"/>
        <v/>
      </c>
      <c r="Q179" s="205" t="str">
        <f t="shared" si="12"/>
        <v/>
      </c>
      <c r="R179" s="206"/>
      <c r="S179" s="66"/>
    </row>
    <row r="180" spans="1:19" ht="20.100000000000001" customHeight="1" x14ac:dyDescent="0.25">
      <c r="A180" s="191">
        <v>174</v>
      </c>
      <c r="B180" s="200" t="str">
        <f>IF('Frais Forfaitaires'!B179="","",'Frais Forfaitaires'!B179)</f>
        <v/>
      </c>
      <c r="C180" s="200" t="str">
        <f>IF('Frais Forfaitaires'!C179="","",'Frais Forfaitaires'!C179)</f>
        <v/>
      </c>
      <c r="D180" s="200" t="str">
        <f>IF('Frais Forfaitaires'!D179="","",'Frais Forfaitaires'!D179)</f>
        <v/>
      </c>
      <c r="E180" s="200" t="str">
        <f>IF('Frais Forfaitaires'!E179="","",'Frais Forfaitaires'!E179)</f>
        <v/>
      </c>
      <c r="F180" s="200" t="str">
        <f>IF('Frais Forfaitaires'!F179="","",'Frais Forfaitaires'!F179)</f>
        <v/>
      </c>
      <c r="G180" s="200" t="str">
        <f>IF('Frais Forfaitaires'!G179="","",'Frais Forfaitaires'!G179)</f>
        <v/>
      </c>
      <c r="H180" s="200" t="str">
        <f>IF('Frais Forfaitaires'!H179="","",'Frais Forfaitaires'!H179)</f>
        <v/>
      </c>
      <c r="I180" s="200" t="str">
        <f>IF('Frais Forfaitaires'!I179="","",'Frais Forfaitaires'!I179)</f>
        <v/>
      </c>
      <c r="J180" s="189" t="str">
        <f>IF($G180="","",IF($C180=Listes!$B$38,IF('Instruction Frais Forfaitaires'!$E180&lt;=Listes!$B$59,('Instruction Frais Forfaitaires'!$E180*(VLOOKUP('Instruction Frais Forfaitaires'!$D180,Listes!$A$60:$E$66,2,FALSE))),IF('Instruction Frais Forfaitaires'!$E180&gt;Listes!$E$59,('Instruction Frais Forfaitaires'!$E180*(VLOOKUP('Instruction Frais Forfaitaires'!$D180,Listes!$A$60:$E$66,5,FALSE))),('Instruction Frais Forfaitaires'!$E180*(VLOOKUP('Instruction Frais Forfaitaires'!$D180,Listes!$A$60:$E$66,3,FALSE))+(VLOOKUP('Instruction Frais Forfaitaires'!$D180,Listes!$A$60:$E$66,4,FALSE)))))))</f>
        <v/>
      </c>
      <c r="K180" s="189" t="str">
        <f>IF($G180="","",IF($C180=Listes!$B$37,IF('Instruction Frais Forfaitaires'!$E180&lt;=Listes!$B$48,('Instruction Frais Forfaitaires'!$E180*(VLOOKUP('Instruction Frais Forfaitaires'!$D180,Listes!$A$49:$E$55,2,FALSE))),IF('Instruction Frais Forfaitaires'!$E180&gt;Listes!$D$48,('Instruction Frais Forfaitaires'!$E180*(VLOOKUP('Instruction Frais Forfaitaires'!$D180,Listes!$A$49:$E$55,5,FALSE))),('Instruction Frais Forfaitaires'!$E180*(VLOOKUP('Instruction Frais Forfaitaires'!$D180,Listes!$A$49:$E$55,3,FALSE))+(VLOOKUP('Instruction Frais Forfaitaires'!$D180,Listes!$A$49:$E$55,4,FALSE)))))))</f>
        <v/>
      </c>
      <c r="L180" s="190" t="str">
        <f>IF($G180="","",IF($C180=Listes!$B$40,Listes!$I$37,IF($C180=Listes!$B$41,(VLOOKUP('Instruction Frais Forfaitaires'!$F180,Listes!$E$37:$F$42,2,FALSE)),IF($C180=Listes!$B$39,IF('Instruction Frais Forfaitaires'!$E180&lt;=Listes!$A$70,'Instruction Frais Forfaitaires'!$E180*Listes!$A$71,IF('Instruction Frais Forfaitaires'!$E180&gt;Listes!$D$70,'Instruction Frais Forfaitaires'!$E180*Listes!$D$71,(('Instruction Frais Forfaitaires'!$E180*Listes!$B$71)+Listes!$C$71)))))))</f>
        <v/>
      </c>
      <c r="M180" s="202" t="str">
        <f>IF('Frais Forfaitaires'!M179="","",'Frais Forfaitaires'!M179)</f>
        <v/>
      </c>
      <c r="N180" s="42" t="str">
        <f t="shared" si="9"/>
        <v/>
      </c>
      <c r="O180" s="203" t="str">
        <f t="shared" si="10"/>
        <v/>
      </c>
      <c r="P180" s="204" t="str">
        <f t="shared" si="11"/>
        <v/>
      </c>
      <c r="Q180" s="205" t="str">
        <f t="shared" si="12"/>
        <v/>
      </c>
      <c r="R180" s="206"/>
      <c r="S180" s="66"/>
    </row>
    <row r="181" spans="1:19" ht="20.100000000000001" customHeight="1" x14ac:dyDescent="0.25">
      <c r="A181" s="191">
        <v>175</v>
      </c>
      <c r="B181" s="200" t="str">
        <f>IF('Frais Forfaitaires'!B180="","",'Frais Forfaitaires'!B180)</f>
        <v/>
      </c>
      <c r="C181" s="200" t="str">
        <f>IF('Frais Forfaitaires'!C180="","",'Frais Forfaitaires'!C180)</f>
        <v/>
      </c>
      <c r="D181" s="200" t="str">
        <f>IF('Frais Forfaitaires'!D180="","",'Frais Forfaitaires'!D180)</f>
        <v/>
      </c>
      <c r="E181" s="200" t="str">
        <f>IF('Frais Forfaitaires'!E180="","",'Frais Forfaitaires'!E180)</f>
        <v/>
      </c>
      <c r="F181" s="200" t="str">
        <f>IF('Frais Forfaitaires'!F180="","",'Frais Forfaitaires'!F180)</f>
        <v/>
      </c>
      <c r="G181" s="200" t="str">
        <f>IF('Frais Forfaitaires'!G180="","",'Frais Forfaitaires'!G180)</f>
        <v/>
      </c>
      <c r="H181" s="200" t="str">
        <f>IF('Frais Forfaitaires'!H180="","",'Frais Forfaitaires'!H180)</f>
        <v/>
      </c>
      <c r="I181" s="200" t="str">
        <f>IF('Frais Forfaitaires'!I180="","",'Frais Forfaitaires'!I180)</f>
        <v/>
      </c>
      <c r="J181" s="189" t="str">
        <f>IF($G181="","",IF($C181=Listes!$B$38,IF('Instruction Frais Forfaitaires'!$E181&lt;=Listes!$B$59,('Instruction Frais Forfaitaires'!$E181*(VLOOKUP('Instruction Frais Forfaitaires'!$D181,Listes!$A$60:$E$66,2,FALSE))),IF('Instruction Frais Forfaitaires'!$E181&gt;Listes!$E$59,('Instruction Frais Forfaitaires'!$E181*(VLOOKUP('Instruction Frais Forfaitaires'!$D181,Listes!$A$60:$E$66,5,FALSE))),('Instruction Frais Forfaitaires'!$E181*(VLOOKUP('Instruction Frais Forfaitaires'!$D181,Listes!$A$60:$E$66,3,FALSE))+(VLOOKUP('Instruction Frais Forfaitaires'!$D181,Listes!$A$60:$E$66,4,FALSE)))))))</f>
        <v/>
      </c>
      <c r="K181" s="189" t="str">
        <f>IF($G181="","",IF($C181=Listes!$B$37,IF('Instruction Frais Forfaitaires'!$E181&lt;=Listes!$B$48,('Instruction Frais Forfaitaires'!$E181*(VLOOKUP('Instruction Frais Forfaitaires'!$D181,Listes!$A$49:$E$55,2,FALSE))),IF('Instruction Frais Forfaitaires'!$E181&gt;Listes!$D$48,('Instruction Frais Forfaitaires'!$E181*(VLOOKUP('Instruction Frais Forfaitaires'!$D181,Listes!$A$49:$E$55,5,FALSE))),('Instruction Frais Forfaitaires'!$E181*(VLOOKUP('Instruction Frais Forfaitaires'!$D181,Listes!$A$49:$E$55,3,FALSE))+(VLOOKUP('Instruction Frais Forfaitaires'!$D181,Listes!$A$49:$E$55,4,FALSE)))))))</f>
        <v/>
      </c>
      <c r="L181" s="190" t="str">
        <f>IF($G181="","",IF($C181=Listes!$B$40,Listes!$I$37,IF($C181=Listes!$B$41,(VLOOKUP('Instruction Frais Forfaitaires'!$F181,Listes!$E$37:$F$42,2,FALSE)),IF($C181=Listes!$B$39,IF('Instruction Frais Forfaitaires'!$E181&lt;=Listes!$A$70,'Instruction Frais Forfaitaires'!$E181*Listes!$A$71,IF('Instruction Frais Forfaitaires'!$E181&gt;Listes!$D$70,'Instruction Frais Forfaitaires'!$E181*Listes!$D$71,(('Instruction Frais Forfaitaires'!$E181*Listes!$B$71)+Listes!$C$71)))))))</f>
        <v/>
      </c>
      <c r="M181" s="202" t="str">
        <f>IF('Frais Forfaitaires'!M180="","",'Frais Forfaitaires'!M180)</f>
        <v/>
      </c>
      <c r="N181" s="42" t="str">
        <f t="shared" si="9"/>
        <v/>
      </c>
      <c r="O181" s="203" t="str">
        <f t="shared" si="10"/>
        <v/>
      </c>
      <c r="P181" s="204" t="str">
        <f t="shared" si="11"/>
        <v/>
      </c>
      <c r="Q181" s="205" t="str">
        <f t="shared" si="12"/>
        <v/>
      </c>
      <c r="R181" s="206"/>
      <c r="S181" s="66"/>
    </row>
    <row r="182" spans="1:19" ht="20.100000000000001" customHeight="1" x14ac:dyDescent="0.25">
      <c r="A182" s="191">
        <v>176</v>
      </c>
      <c r="B182" s="200" t="str">
        <f>IF('Frais Forfaitaires'!B181="","",'Frais Forfaitaires'!B181)</f>
        <v/>
      </c>
      <c r="C182" s="200" t="str">
        <f>IF('Frais Forfaitaires'!C181="","",'Frais Forfaitaires'!C181)</f>
        <v/>
      </c>
      <c r="D182" s="200" t="str">
        <f>IF('Frais Forfaitaires'!D181="","",'Frais Forfaitaires'!D181)</f>
        <v/>
      </c>
      <c r="E182" s="200" t="str">
        <f>IF('Frais Forfaitaires'!E181="","",'Frais Forfaitaires'!E181)</f>
        <v/>
      </c>
      <c r="F182" s="200" t="str">
        <f>IF('Frais Forfaitaires'!F181="","",'Frais Forfaitaires'!F181)</f>
        <v/>
      </c>
      <c r="G182" s="200" t="str">
        <f>IF('Frais Forfaitaires'!G181="","",'Frais Forfaitaires'!G181)</f>
        <v/>
      </c>
      <c r="H182" s="200" t="str">
        <f>IF('Frais Forfaitaires'!H181="","",'Frais Forfaitaires'!H181)</f>
        <v/>
      </c>
      <c r="I182" s="200" t="str">
        <f>IF('Frais Forfaitaires'!I181="","",'Frais Forfaitaires'!I181)</f>
        <v/>
      </c>
      <c r="J182" s="189" t="str">
        <f>IF($G182="","",IF($C182=Listes!$B$38,IF('Instruction Frais Forfaitaires'!$E182&lt;=Listes!$B$59,('Instruction Frais Forfaitaires'!$E182*(VLOOKUP('Instruction Frais Forfaitaires'!$D182,Listes!$A$60:$E$66,2,FALSE))),IF('Instruction Frais Forfaitaires'!$E182&gt;Listes!$E$59,('Instruction Frais Forfaitaires'!$E182*(VLOOKUP('Instruction Frais Forfaitaires'!$D182,Listes!$A$60:$E$66,5,FALSE))),('Instruction Frais Forfaitaires'!$E182*(VLOOKUP('Instruction Frais Forfaitaires'!$D182,Listes!$A$60:$E$66,3,FALSE))+(VLOOKUP('Instruction Frais Forfaitaires'!$D182,Listes!$A$60:$E$66,4,FALSE)))))))</f>
        <v/>
      </c>
      <c r="K182" s="189" t="str">
        <f>IF($G182="","",IF($C182=Listes!$B$37,IF('Instruction Frais Forfaitaires'!$E182&lt;=Listes!$B$48,('Instruction Frais Forfaitaires'!$E182*(VLOOKUP('Instruction Frais Forfaitaires'!$D182,Listes!$A$49:$E$55,2,FALSE))),IF('Instruction Frais Forfaitaires'!$E182&gt;Listes!$D$48,('Instruction Frais Forfaitaires'!$E182*(VLOOKUP('Instruction Frais Forfaitaires'!$D182,Listes!$A$49:$E$55,5,FALSE))),('Instruction Frais Forfaitaires'!$E182*(VLOOKUP('Instruction Frais Forfaitaires'!$D182,Listes!$A$49:$E$55,3,FALSE))+(VLOOKUP('Instruction Frais Forfaitaires'!$D182,Listes!$A$49:$E$55,4,FALSE)))))))</f>
        <v/>
      </c>
      <c r="L182" s="190" t="str">
        <f>IF($G182="","",IF($C182=Listes!$B$40,Listes!$I$37,IF($C182=Listes!$B$41,(VLOOKUP('Instruction Frais Forfaitaires'!$F182,Listes!$E$37:$F$42,2,FALSE)),IF($C182=Listes!$B$39,IF('Instruction Frais Forfaitaires'!$E182&lt;=Listes!$A$70,'Instruction Frais Forfaitaires'!$E182*Listes!$A$71,IF('Instruction Frais Forfaitaires'!$E182&gt;Listes!$D$70,'Instruction Frais Forfaitaires'!$E182*Listes!$D$71,(('Instruction Frais Forfaitaires'!$E182*Listes!$B$71)+Listes!$C$71)))))))</f>
        <v/>
      </c>
      <c r="M182" s="202" t="str">
        <f>IF('Frais Forfaitaires'!M181="","",'Frais Forfaitaires'!M181)</f>
        <v/>
      </c>
      <c r="N182" s="42" t="str">
        <f t="shared" si="9"/>
        <v/>
      </c>
      <c r="O182" s="203" t="str">
        <f t="shared" si="10"/>
        <v/>
      </c>
      <c r="P182" s="204" t="str">
        <f t="shared" si="11"/>
        <v/>
      </c>
      <c r="Q182" s="205" t="str">
        <f t="shared" si="12"/>
        <v/>
      </c>
      <c r="R182" s="206"/>
      <c r="S182" s="66"/>
    </row>
    <row r="183" spans="1:19" ht="20.100000000000001" customHeight="1" x14ac:dyDescent="0.25">
      <c r="A183" s="191">
        <v>177</v>
      </c>
      <c r="B183" s="200" t="str">
        <f>IF('Frais Forfaitaires'!B182="","",'Frais Forfaitaires'!B182)</f>
        <v/>
      </c>
      <c r="C183" s="200" t="str">
        <f>IF('Frais Forfaitaires'!C182="","",'Frais Forfaitaires'!C182)</f>
        <v/>
      </c>
      <c r="D183" s="200" t="str">
        <f>IF('Frais Forfaitaires'!D182="","",'Frais Forfaitaires'!D182)</f>
        <v/>
      </c>
      <c r="E183" s="200" t="str">
        <f>IF('Frais Forfaitaires'!E182="","",'Frais Forfaitaires'!E182)</f>
        <v/>
      </c>
      <c r="F183" s="200" t="str">
        <f>IF('Frais Forfaitaires'!F182="","",'Frais Forfaitaires'!F182)</f>
        <v/>
      </c>
      <c r="G183" s="200" t="str">
        <f>IF('Frais Forfaitaires'!G182="","",'Frais Forfaitaires'!G182)</f>
        <v/>
      </c>
      <c r="H183" s="200" t="str">
        <f>IF('Frais Forfaitaires'!H182="","",'Frais Forfaitaires'!H182)</f>
        <v/>
      </c>
      <c r="I183" s="200" t="str">
        <f>IF('Frais Forfaitaires'!I182="","",'Frais Forfaitaires'!I182)</f>
        <v/>
      </c>
      <c r="J183" s="189" t="str">
        <f>IF($G183="","",IF($C183=Listes!$B$38,IF('Instruction Frais Forfaitaires'!$E183&lt;=Listes!$B$59,('Instruction Frais Forfaitaires'!$E183*(VLOOKUP('Instruction Frais Forfaitaires'!$D183,Listes!$A$60:$E$66,2,FALSE))),IF('Instruction Frais Forfaitaires'!$E183&gt;Listes!$E$59,('Instruction Frais Forfaitaires'!$E183*(VLOOKUP('Instruction Frais Forfaitaires'!$D183,Listes!$A$60:$E$66,5,FALSE))),('Instruction Frais Forfaitaires'!$E183*(VLOOKUP('Instruction Frais Forfaitaires'!$D183,Listes!$A$60:$E$66,3,FALSE))+(VLOOKUP('Instruction Frais Forfaitaires'!$D183,Listes!$A$60:$E$66,4,FALSE)))))))</f>
        <v/>
      </c>
      <c r="K183" s="189" t="str">
        <f>IF($G183="","",IF($C183=Listes!$B$37,IF('Instruction Frais Forfaitaires'!$E183&lt;=Listes!$B$48,('Instruction Frais Forfaitaires'!$E183*(VLOOKUP('Instruction Frais Forfaitaires'!$D183,Listes!$A$49:$E$55,2,FALSE))),IF('Instruction Frais Forfaitaires'!$E183&gt;Listes!$D$48,('Instruction Frais Forfaitaires'!$E183*(VLOOKUP('Instruction Frais Forfaitaires'!$D183,Listes!$A$49:$E$55,5,FALSE))),('Instruction Frais Forfaitaires'!$E183*(VLOOKUP('Instruction Frais Forfaitaires'!$D183,Listes!$A$49:$E$55,3,FALSE))+(VLOOKUP('Instruction Frais Forfaitaires'!$D183,Listes!$A$49:$E$55,4,FALSE)))))))</f>
        <v/>
      </c>
      <c r="L183" s="190" t="str">
        <f>IF($G183="","",IF($C183=Listes!$B$40,Listes!$I$37,IF($C183=Listes!$B$41,(VLOOKUP('Instruction Frais Forfaitaires'!$F183,Listes!$E$37:$F$42,2,FALSE)),IF($C183=Listes!$B$39,IF('Instruction Frais Forfaitaires'!$E183&lt;=Listes!$A$70,'Instruction Frais Forfaitaires'!$E183*Listes!$A$71,IF('Instruction Frais Forfaitaires'!$E183&gt;Listes!$D$70,'Instruction Frais Forfaitaires'!$E183*Listes!$D$71,(('Instruction Frais Forfaitaires'!$E183*Listes!$B$71)+Listes!$C$71)))))))</f>
        <v/>
      </c>
      <c r="M183" s="202" t="str">
        <f>IF('Frais Forfaitaires'!M182="","",'Frais Forfaitaires'!M182)</f>
        <v/>
      </c>
      <c r="N183" s="42" t="str">
        <f t="shared" si="9"/>
        <v/>
      </c>
      <c r="O183" s="203" t="str">
        <f t="shared" si="10"/>
        <v/>
      </c>
      <c r="P183" s="204" t="str">
        <f t="shared" si="11"/>
        <v/>
      </c>
      <c r="Q183" s="205" t="str">
        <f t="shared" si="12"/>
        <v/>
      </c>
      <c r="R183" s="206"/>
      <c r="S183" s="66"/>
    </row>
    <row r="184" spans="1:19" ht="20.100000000000001" customHeight="1" x14ac:dyDescent="0.25">
      <c r="A184" s="191">
        <v>178</v>
      </c>
      <c r="B184" s="200" t="str">
        <f>IF('Frais Forfaitaires'!B183="","",'Frais Forfaitaires'!B183)</f>
        <v/>
      </c>
      <c r="C184" s="200" t="str">
        <f>IF('Frais Forfaitaires'!C183="","",'Frais Forfaitaires'!C183)</f>
        <v/>
      </c>
      <c r="D184" s="200" t="str">
        <f>IF('Frais Forfaitaires'!D183="","",'Frais Forfaitaires'!D183)</f>
        <v/>
      </c>
      <c r="E184" s="200" t="str">
        <f>IF('Frais Forfaitaires'!E183="","",'Frais Forfaitaires'!E183)</f>
        <v/>
      </c>
      <c r="F184" s="200" t="str">
        <f>IF('Frais Forfaitaires'!F183="","",'Frais Forfaitaires'!F183)</f>
        <v/>
      </c>
      <c r="G184" s="200" t="str">
        <f>IF('Frais Forfaitaires'!G183="","",'Frais Forfaitaires'!G183)</f>
        <v/>
      </c>
      <c r="H184" s="200" t="str">
        <f>IF('Frais Forfaitaires'!H183="","",'Frais Forfaitaires'!H183)</f>
        <v/>
      </c>
      <c r="I184" s="200" t="str">
        <f>IF('Frais Forfaitaires'!I183="","",'Frais Forfaitaires'!I183)</f>
        <v/>
      </c>
      <c r="J184" s="189" t="str">
        <f>IF($G184="","",IF($C184=Listes!$B$38,IF('Instruction Frais Forfaitaires'!$E184&lt;=Listes!$B$59,('Instruction Frais Forfaitaires'!$E184*(VLOOKUP('Instruction Frais Forfaitaires'!$D184,Listes!$A$60:$E$66,2,FALSE))),IF('Instruction Frais Forfaitaires'!$E184&gt;Listes!$E$59,('Instruction Frais Forfaitaires'!$E184*(VLOOKUP('Instruction Frais Forfaitaires'!$D184,Listes!$A$60:$E$66,5,FALSE))),('Instruction Frais Forfaitaires'!$E184*(VLOOKUP('Instruction Frais Forfaitaires'!$D184,Listes!$A$60:$E$66,3,FALSE))+(VLOOKUP('Instruction Frais Forfaitaires'!$D184,Listes!$A$60:$E$66,4,FALSE)))))))</f>
        <v/>
      </c>
      <c r="K184" s="189" t="str">
        <f>IF($G184="","",IF($C184=Listes!$B$37,IF('Instruction Frais Forfaitaires'!$E184&lt;=Listes!$B$48,('Instruction Frais Forfaitaires'!$E184*(VLOOKUP('Instruction Frais Forfaitaires'!$D184,Listes!$A$49:$E$55,2,FALSE))),IF('Instruction Frais Forfaitaires'!$E184&gt;Listes!$D$48,('Instruction Frais Forfaitaires'!$E184*(VLOOKUP('Instruction Frais Forfaitaires'!$D184,Listes!$A$49:$E$55,5,FALSE))),('Instruction Frais Forfaitaires'!$E184*(VLOOKUP('Instruction Frais Forfaitaires'!$D184,Listes!$A$49:$E$55,3,FALSE))+(VLOOKUP('Instruction Frais Forfaitaires'!$D184,Listes!$A$49:$E$55,4,FALSE)))))))</f>
        <v/>
      </c>
      <c r="L184" s="190" t="str">
        <f>IF($G184="","",IF($C184=Listes!$B$40,Listes!$I$37,IF($C184=Listes!$B$41,(VLOOKUP('Instruction Frais Forfaitaires'!$F184,Listes!$E$37:$F$42,2,FALSE)),IF($C184=Listes!$B$39,IF('Instruction Frais Forfaitaires'!$E184&lt;=Listes!$A$70,'Instruction Frais Forfaitaires'!$E184*Listes!$A$71,IF('Instruction Frais Forfaitaires'!$E184&gt;Listes!$D$70,'Instruction Frais Forfaitaires'!$E184*Listes!$D$71,(('Instruction Frais Forfaitaires'!$E184*Listes!$B$71)+Listes!$C$71)))))))</f>
        <v/>
      </c>
      <c r="M184" s="202" t="str">
        <f>IF('Frais Forfaitaires'!M183="","",'Frais Forfaitaires'!M183)</f>
        <v/>
      </c>
      <c r="N184" s="42" t="str">
        <f t="shared" si="9"/>
        <v/>
      </c>
      <c r="O184" s="203" t="str">
        <f t="shared" si="10"/>
        <v/>
      </c>
      <c r="P184" s="204" t="str">
        <f t="shared" si="11"/>
        <v/>
      </c>
      <c r="Q184" s="205" t="str">
        <f t="shared" si="12"/>
        <v/>
      </c>
      <c r="R184" s="206"/>
      <c r="S184" s="66"/>
    </row>
    <row r="185" spans="1:19" ht="20.100000000000001" customHeight="1" x14ac:dyDescent="0.25">
      <c r="A185" s="191">
        <v>179</v>
      </c>
      <c r="B185" s="200" t="str">
        <f>IF('Frais Forfaitaires'!B184="","",'Frais Forfaitaires'!B184)</f>
        <v/>
      </c>
      <c r="C185" s="200" t="str">
        <f>IF('Frais Forfaitaires'!C184="","",'Frais Forfaitaires'!C184)</f>
        <v/>
      </c>
      <c r="D185" s="200" t="str">
        <f>IF('Frais Forfaitaires'!D184="","",'Frais Forfaitaires'!D184)</f>
        <v/>
      </c>
      <c r="E185" s="200" t="str">
        <f>IF('Frais Forfaitaires'!E184="","",'Frais Forfaitaires'!E184)</f>
        <v/>
      </c>
      <c r="F185" s="200" t="str">
        <f>IF('Frais Forfaitaires'!F184="","",'Frais Forfaitaires'!F184)</f>
        <v/>
      </c>
      <c r="G185" s="200" t="str">
        <f>IF('Frais Forfaitaires'!G184="","",'Frais Forfaitaires'!G184)</f>
        <v/>
      </c>
      <c r="H185" s="200" t="str">
        <f>IF('Frais Forfaitaires'!H184="","",'Frais Forfaitaires'!H184)</f>
        <v/>
      </c>
      <c r="I185" s="200" t="str">
        <f>IF('Frais Forfaitaires'!I184="","",'Frais Forfaitaires'!I184)</f>
        <v/>
      </c>
      <c r="J185" s="189" t="str">
        <f>IF($G185="","",IF($C185=Listes!$B$38,IF('Instruction Frais Forfaitaires'!$E185&lt;=Listes!$B$59,('Instruction Frais Forfaitaires'!$E185*(VLOOKUP('Instruction Frais Forfaitaires'!$D185,Listes!$A$60:$E$66,2,FALSE))),IF('Instruction Frais Forfaitaires'!$E185&gt;Listes!$E$59,('Instruction Frais Forfaitaires'!$E185*(VLOOKUP('Instruction Frais Forfaitaires'!$D185,Listes!$A$60:$E$66,5,FALSE))),('Instruction Frais Forfaitaires'!$E185*(VLOOKUP('Instruction Frais Forfaitaires'!$D185,Listes!$A$60:$E$66,3,FALSE))+(VLOOKUP('Instruction Frais Forfaitaires'!$D185,Listes!$A$60:$E$66,4,FALSE)))))))</f>
        <v/>
      </c>
      <c r="K185" s="189" t="str">
        <f>IF($G185="","",IF($C185=Listes!$B$37,IF('Instruction Frais Forfaitaires'!$E185&lt;=Listes!$B$48,('Instruction Frais Forfaitaires'!$E185*(VLOOKUP('Instruction Frais Forfaitaires'!$D185,Listes!$A$49:$E$55,2,FALSE))),IF('Instruction Frais Forfaitaires'!$E185&gt;Listes!$D$48,('Instruction Frais Forfaitaires'!$E185*(VLOOKUP('Instruction Frais Forfaitaires'!$D185,Listes!$A$49:$E$55,5,FALSE))),('Instruction Frais Forfaitaires'!$E185*(VLOOKUP('Instruction Frais Forfaitaires'!$D185,Listes!$A$49:$E$55,3,FALSE))+(VLOOKUP('Instruction Frais Forfaitaires'!$D185,Listes!$A$49:$E$55,4,FALSE)))))))</f>
        <v/>
      </c>
      <c r="L185" s="190" t="str">
        <f>IF($G185="","",IF($C185=Listes!$B$40,Listes!$I$37,IF($C185=Listes!$B$41,(VLOOKUP('Instruction Frais Forfaitaires'!$F185,Listes!$E$37:$F$42,2,FALSE)),IF($C185=Listes!$B$39,IF('Instruction Frais Forfaitaires'!$E185&lt;=Listes!$A$70,'Instruction Frais Forfaitaires'!$E185*Listes!$A$71,IF('Instruction Frais Forfaitaires'!$E185&gt;Listes!$D$70,'Instruction Frais Forfaitaires'!$E185*Listes!$D$71,(('Instruction Frais Forfaitaires'!$E185*Listes!$B$71)+Listes!$C$71)))))))</f>
        <v/>
      </c>
      <c r="M185" s="202" t="str">
        <f>IF('Frais Forfaitaires'!M184="","",'Frais Forfaitaires'!M184)</f>
        <v/>
      </c>
      <c r="N185" s="42" t="str">
        <f t="shared" si="9"/>
        <v/>
      </c>
      <c r="O185" s="203" t="str">
        <f t="shared" si="10"/>
        <v/>
      </c>
      <c r="P185" s="204" t="str">
        <f t="shared" si="11"/>
        <v/>
      </c>
      <c r="Q185" s="205" t="str">
        <f t="shared" si="12"/>
        <v/>
      </c>
      <c r="R185" s="206"/>
      <c r="S185" s="66"/>
    </row>
    <row r="186" spans="1:19" ht="20.100000000000001" customHeight="1" x14ac:dyDescent="0.25">
      <c r="A186" s="191">
        <v>180</v>
      </c>
      <c r="B186" s="200" t="str">
        <f>IF('Frais Forfaitaires'!B185="","",'Frais Forfaitaires'!B185)</f>
        <v/>
      </c>
      <c r="C186" s="200" t="str">
        <f>IF('Frais Forfaitaires'!C185="","",'Frais Forfaitaires'!C185)</f>
        <v/>
      </c>
      <c r="D186" s="200" t="str">
        <f>IF('Frais Forfaitaires'!D185="","",'Frais Forfaitaires'!D185)</f>
        <v/>
      </c>
      <c r="E186" s="200" t="str">
        <f>IF('Frais Forfaitaires'!E185="","",'Frais Forfaitaires'!E185)</f>
        <v/>
      </c>
      <c r="F186" s="200" t="str">
        <f>IF('Frais Forfaitaires'!F185="","",'Frais Forfaitaires'!F185)</f>
        <v/>
      </c>
      <c r="G186" s="200" t="str">
        <f>IF('Frais Forfaitaires'!G185="","",'Frais Forfaitaires'!G185)</f>
        <v/>
      </c>
      <c r="H186" s="200" t="str">
        <f>IF('Frais Forfaitaires'!H185="","",'Frais Forfaitaires'!H185)</f>
        <v/>
      </c>
      <c r="I186" s="200" t="str">
        <f>IF('Frais Forfaitaires'!I185="","",'Frais Forfaitaires'!I185)</f>
        <v/>
      </c>
      <c r="J186" s="189" t="str">
        <f>IF($G186="","",IF($C186=Listes!$B$38,IF('Instruction Frais Forfaitaires'!$E186&lt;=Listes!$B$59,('Instruction Frais Forfaitaires'!$E186*(VLOOKUP('Instruction Frais Forfaitaires'!$D186,Listes!$A$60:$E$66,2,FALSE))),IF('Instruction Frais Forfaitaires'!$E186&gt;Listes!$E$59,('Instruction Frais Forfaitaires'!$E186*(VLOOKUP('Instruction Frais Forfaitaires'!$D186,Listes!$A$60:$E$66,5,FALSE))),('Instruction Frais Forfaitaires'!$E186*(VLOOKUP('Instruction Frais Forfaitaires'!$D186,Listes!$A$60:$E$66,3,FALSE))+(VLOOKUP('Instruction Frais Forfaitaires'!$D186,Listes!$A$60:$E$66,4,FALSE)))))))</f>
        <v/>
      </c>
      <c r="K186" s="189" t="str">
        <f>IF($G186="","",IF($C186=Listes!$B$37,IF('Instruction Frais Forfaitaires'!$E186&lt;=Listes!$B$48,('Instruction Frais Forfaitaires'!$E186*(VLOOKUP('Instruction Frais Forfaitaires'!$D186,Listes!$A$49:$E$55,2,FALSE))),IF('Instruction Frais Forfaitaires'!$E186&gt;Listes!$D$48,('Instruction Frais Forfaitaires'!$E186*(VLOOKUP('Instruction Frais Forfaitaires'!$D186,Listes!$A$49:$E$55,5,FALSE))),('Instruction Frais Forfaitaires'!$E186*(VLOOKUP('Instruction Frais Forfaitaires'!$D186,Listes!$A$49:$E$55,3,FALSE))+(VLOOKUP('Instruction Frais Forfaitaires'!$D186,Listes!$A$49:$E$55,4,FALSE)))))))</f>
        <v/>
      </c>
      <c r="L186" s="190" t="str">
        <f>IF($G186="","",IF($C186=Listes!$B$40,Listes!$I$37,IF($C186=Listes!$B$41,(VLOOKUP('Instruction Frais Forfaitaires'!$F186,Listes!$E$37:$F$42,2,FALSE)),IF($C186=Listes!$B$39,IF('Instruction Frais Forfaitaires'!$E186&lt;=Listes!$A$70,'Instruction Frais Forfaitaires'!$E186*Listes!$A$71,IF('Instruction Frais Forfaitaires'!$E186&gt;Listes!$D$70,'Instruction Frais Forfaitaires'!$E186*Listes!$D$71,(('Instruction Frais Forfaitaires'!$E186*Listes!$B$71)+Listes!$C$71)))))))</f>
        <v/>
      </c>
      <c r="M186" s="202" t="str">
        <f>IF('Frais Forfaitaires'!M185="","",'Frais Forfaitaires'!M185)</f>
        <v/>
      </c>
      <c r="N186" s="42" t="str">
        <f t="shared" si="9"/>
        <v/>
      </c>
      <c r="O186" s="203" t="str">
        <f t="shared" si="10"/>
        <v/>
      </c>
      <c r="P186" s="204" t="str">
        <f t="shared" si="11"/>
        <v/>
      </c>
      <c r="Q186" s="205" t="str">
        <f t="shared" si="12"/>
        <v/>
      </c>
      <c r="R186" s="206"/>
      <c r="S186" s="66"/>
    </row>
    <row r="187" spans="1:19" ht="20.100000000000001" customHeight="1" x14ac:dyDescent="0.25">
      <c r="A187" s="191">
        <v>181</v>
      </c>
      <c r="B187" s="200" t="str">
        <f>IF('Frais Forfaitaires'!B186="","",'Frais Forfaitaires'!B186)</f>
        <v/>
      </c>
      <c r="C187" s="200" t="str">
        <f>IF('Frais Forfaitaires'!C186="","",'Frais Forfaitaires'!C186)</f>
        <v/>
      </c>
      <c r="D187" s="200" t="str">
        <f>IF('Frais Forfaitaires'!D186="","",'Frais Forfaitaires'!D186)</f>
        <v/>
      </c>
      <c r="E187" s="200" t="str">
        <f>IF('Frais Forfaitaires'!E186="","",'Frais Forfaitaires'!E186)</f>
        <v/>
      </c>
      <c r="F187" s="200" t="str">
        <f>IF('Frais Forfaitaires'!F186="","",'Frais Forfaitaires'!F186)</f>
        <v/>
      </c>
      <c r="G187" s="200" t="str">
        <f>IF('Frais Forfaitaires'!G186="","",'Frais Forfaitaires'!G186)</f>
        <v/>
      </c>
      <c r="H187" s="200" t="str">
        <f>IF('Frais Forfaitaires'!H186="","",'Frais Forfaitaires'!H186)</f>
        <v/>
      </c>
      <c r="I187" s="200" t="str">
        <f>IF('Frais Forfaitaires'!I186="","",'Frais Forfaitaires'!I186)</f>
        <v/>
      </c>
      <c r="J187" s="189" t="str">
        <f>IF($G187="","",IF($C187=Listes!$B$38,IF('Instruction Frais Forfaitaires'!$E187&lt;=Listes!$B$59,('Instruction Frais Forfaitaires'!$E187*(VLOOKUP('Instruction Frais Forfaitaires'!$D187,Listes!$A$60:$E$66,2,FALSE))),IF('Instruction Frais Forfaitaires'!$E187&gt;Listes!$E$59,('Instruction Frais Forfaitaires'!$E187*(VLOOKUP('Instruction Frais Forfaitaires'!$D187,Listes!$A$60:$E$66,5,FALSE))),('Instruction Frais Forfaitaires'!$E187*(VLOOKUP('Instruction Frais Forfaitaires'!$D187,Listes!$A$60:$E$66,3,FALSE))+(VLOOKUP('Instruction Frais Forfaitaires'!$D187,Listes!$A$60:$E$66,4,FALSE)))))))</f>
        <v/>
      </c>
      <c r="K187" s="189" t="str">
        <f>IF($G187="","",IF($C187=Listes!$B$37,IF('Instruction Frais Forfaitaires'!$E187&lt;=Listes!$B$48,('Instruction Frais Forfaitaires'!$E187*(VLOOKUP('Instruction Frais Forfaitaires'!$D187,Listes!$A$49:$E$55,2,FALSE))),IF('Instruction Frais Forfaitaires'!$E187&gt;Listes!$D$48,('Instruction Frais Forfaitaires'!$E187*(VLOOKUP('Instruction Frais Forfaitaires'!$D187,Listes!$A$49:$E$55,5,FALSE))),('Instruction Frais Forfaitaires'!$E187*(VLOOKUP('Instruction Frais Forfaitaires'!$D187,Listes!$A$49:$E$55,3,FALSE))+(VLOOKUP('Instruction Frais Forfaitaires'!$D187,Listes!$A$49:$E$55,4,FALSE)))))))</f>
        <v/>
      </c>
      <c r="L187" s="190" t="str">
        <f>IF($G187="","",IF($C187=Listes!$B$40,Listes!$I$37,IF($C187=Listes!$B$41,(VLOOKUP('Instruction Frais Forfaitaires'!$F187,Listes!$E$37:$F$42,2,FALSE)),IF($C187=Listes!$B$39,IF('Instruction Frais Forfaitaires'!$E187&lt;=Listes!$A$70,'Instruction Frais Forfaitaires'!$E187*Listes!$A$71,IF('Instruction Frais Forfaitaires'!$E187&gt;Listes!$D$70,'Instruction Frais Forfaitaires'!$E187*Listes!$D$71,(('Instruction Frais Forfaitaires'!$E187*Listes!$B$71)+Listes!$C$71)))))))</f>
        <v/>
      </c>
      <c r="M187" s="202" t="str">
        <f>IF('Frais Forfaitaires'!M186="","",'Frais Forfaitaires'!M186)</f>
        <v/>
      </c>
      <c r="N187" s="42" t="str">
        <f t="shared" si="9"/>
        <v/>
      </c>
      <c r="O187" s="203" t="str">
        <f t="shared" si="10"/>
        <v/>
      </c>
      <c r="P187" s="204" t="str">
        <f t="shared" si="11"/>
        <v/>
      </c>
      <c r="Q187" s="205" t="str">
        <f t="shared" si="12"/>
        <v/>
      </c>
      <c r="R187" s="206"/>
      <c r="S187" s="66"/>
    </row>
    <row r="188" spans="1:19" ht="20.100000000000001" customHeight="1" x14ac:dyDescent="0.25">
      <c r="A188" s="191">
        <v>182</v>
      </c>
      <c r="B188" s="200" t="str">
        <f>IF('Frais Forfaitaires'!B187="","",'Frais Forfaitaires'!B187)</f>
        <v/>
      </c>
      <c r="C188" s="200" t="str">
        <f>IF('Frais Forfaitaires'!C187="","",'Frais Forfaitaires'!C187)</f>
        <v/>
      </c>
      <c r="D188" s="200" t="str">
        <f>IF('Frais Forfaitaires'!D187="","",'Frais Forfaitaires'!D187)</f>
        <v/>
      </c>
      <c r="E188" s="200" t="str">
        <f>IF('Frais Forfaitaires'!E187="","",'Frais Forfaitaires'!E187)</f>
        <v/>
      </c>
      <c r="F188" s="200" t="str">
        <f>IF('Frais Forfaitaires'!F187="","",'Frais Forfaitaires'!F187)</f>
        <v/>
      </c>
      <c r="G188" s="200" t="str">
        <f>IF('Frais Forfaitaires'!G187="","",'Frais Forfaitaires'!G187)</f>
        <v/>
      </c>
      <c r="H188" s="200" t="str">
        <f>IF('Frais Forfaitaires'!H187="","",'Frais Forfaitaires'!H187)</f>
        <v/>
      </c>
      <c r="I188" s="200" t="str">
        <f>IF('Frais Forfaitaires'!I187="","",'Frais Forfaitaires'!I187)</f>
        <v/>
      </c>
      <c r="J188" s="189" t="str">
        <f>IF($G188="","",IF($C188=Listes!$B$38,IF('Instruction Frais Forfaitaires'!$E188&lt;=Listes!$B$59,('Instruction Frais Forfaitaires'!$E188*(VLOOKUP('Instruction Frais Forfaitaires'!$D188,Listes!$A$60:$E$66,2,FALSE))),IF('Instruction Frais Forfaitaires'!$E188&gt;Listes!$E$59,('Instruction Frais Forfaitaires'!$E188*(VLOOKUP('Instruction Frais Forfaitaires'!$D188,Listes!$A$60:$E$66,5,FALSE))),('Instruction Frais Forfaitaires'!$E188*(VLOOKUP('Instruction Frais Forfaitaires'!$D188,Listes!$A$60:$E$66,3,FALSE))+(VLOOKUP('Instruction Frais Forfaitaires'!$D188,Listes!$A$60:$E$66,4,FALSE)))))))</f>
        <v/>
      </c>
      <c r="K188" s="189" t="str">
        <f>IF($G188="","",IF($C188=Listes!$B$37,IF('Instruction Frais Forfaitaires'!$E188&lt;=Listes!$B$48,('Instruction Frais Forfaitaires'!$E188*(VLOOKUP('Instruction Frais Forfaitaires'!$D188,Listes!$A$49:$E$55,2,FALSE))),IF('Instruction Frais Forfaitaires'!$E188&gt;Listes!$D$48,('Instruction Frais Forfaitaires'!$E188*(VLOOKUP('Instruction Frais Forfaitaires'!$D188,Listes!$A$49:$E$55,5,FALSE))),('Instruction Frais Forfaitaires'!$E188*(VLOOKUP('Instruction Frais Forfaitaires'!$D188,Listes!$A$49:$E$55,3,FALSE))+(VLOOKUP('Instruction Frais Forfaitaires'!$D188,Listes!$A$49:$E$55,4,FALSE)))))))</f>
        <v/>
      </c>
      <c r="L188" s="190" t="str">
        <f>IF($G188="","",IF($C188=Listes!$B$40,Listes!$I$37,IF($C188=Listes!$B$41,(VLOOKUP('Instruction Frais Forfaitaires'!$F188,Listes!$E$37:$F$42,2,FALSE)),IF($C188=Listes!$B$39,IF('Instruction Frais Forfaitaires'!$E188&lt;=Listes!$A$70,'Instruction Frais Forfaitaires'!$E188*Listes!$A$71,IF('Instruction Frais Forfaitaires'!$E188&gt;Listes!$D$70,'Instruction Frais Forfaitaires'!$E188*Listes!$D$71,(('Instruction Frais Forfaitaires'!$E188*Listes!$B$71)+Listes!$C$71)))))))</f>
        <v/>
      </c>
      <c r="M188" s="202" t="str">
        <f>IF('Frais Forfaitaires'!M187="","",'Frais Forfaitaires'!M187)</f>
        <v/>
      </c>
      <c r="N188" s="42" t="str">
        <f t="shared" si="9"/>
        <v/>
      </c>
      <c r="O188" s="203" t="str">
        <f t="shared" si="10"/>
        <v/>
      </c>
      <c r="P188" s="204" t="str">
        <f t="shared" si="11"/>
        <v/>
      </c>
      <c r="Q188" s="205" t="str">
        <f t="shared" si="12"/>
        <v/>
      </c>
      <c r="R188" s="206"/>
      <c r="S188" s="66"/>
    </row>
    <row r="189" spans="1:19" ht="20.100000000000001" customHeight="1" x14ac:dyDescent="0.25">
      <c r="A189" s="191">
        <v>183</v>
      </c>
      <c r="B189" s="200" t="str">
        <f>IF('Frais Forfaitaires'!B188="","",'Frais Forfaitaires'!B188)</f>
        <v/>
      </c>
      <c r="C189" s="200" t="str">
        <f>IF('Frais Forfaitaires'!C188="","",'Frais Forfaitaires'!C188)</f>
        <v/>
      </c>
      <c r="D189" s="200" t="str">
        <f>IF('Frais Forfaitaires'!D188="","",'Frais Forfaitaires'!D188)</f>
        <v/>
      </c>
      <c r="E189" s="200" t="str">
        <f>IF('Frais Forfaitaires'!E188="","",'Frais Forfaitaires'!E188)</f>
        <v/>
      </c>
      <c r="F189" s="200" t="str">
        <f>IF('Frais Forfaitaires'!F188="","",'Frais Forfaitaires'!F188)</f>
        <v/>
      </c>
      <c r="G189" s="200" t="str">
        <f>IF('Frais Forfaitaires'!G188="","",'Frais Forfaitaires'!G188)</f>
        <v/>
      </c>
      <c r="H189" s="200" t="str">
        <f>IF('Frais Forfaitaires'!H188="","",'Frais Forfaitaires'!H188)</f>
        <v/>
      </c>
      <c r="I189" s="200" t="str">
        <f>IF('Frais Forfaitaires'!I188="","",'Frais Forfaitaires'!I188)</f>
        <v/>
      </c>
      <c r="J189" s="189" t="str">
        <f>IF($G189="","",IF($C189=Listes!$B$38,IF('Instruction Frais Forfaitaires'!$E189&lt;=Listes!$B$59,('Instruction Frais Forfaitaires'!$E189*(VLOOKUP('Instruction Frais Forfaitaires'!$D189,Listes!$A$60:$E$66,2,FALSE))),IF('Instruction Frais Forfaitaires'!$E189&gt;Listes!$E$59,('Instruction Frais Forfaitaires'!$E189*(VLOOKUP('Instruction Frais Forfaitaires'!$D189,Listes!$A$60:$E$66,5,FALSE))),('Instruction Frais Forfaitaires'!$E189*(VLOOKUP('Instruction Frais Forfaitaires'!$D189,Listes!$A$60:$E$66,3,FALSE))+(VLOOKUP('Instruction Frais Forfaitaires'!$D189,Listes!$A$60:$E$66,4,FALSE)))))))</f>
        <v/>
      </c>
      <c r="K189" s="189" t="str">
        <f>IF($G189="","",IF($C189=Listes!$B$37,IF('Instruction Frais Forfaitaires'!$E189&lt;=Listes!$B$48,('Instruction Frais Forfaitaires'!$E189*(VLOOKUP('Instruction Frais Forfaitaires'!$D189,Listes!$A$49:$E$55,2,FALSE))),IF('Instruction Frais Forfaitaires'!$E189&gt;Listes!$D$48,('Instruction Frais Forfaitaires'!$E189*(VLOOKUP('Instruction Frais Forfaitaires'!$D189,Listes!$A$49:$E$55,5,FALSE))),('Instruction Frais Forfaitaires'!$E189*(VLOOKUP('Instruction Frais Forfaitaires'!$D189,Listes!$A$49:$E$55,3,FALSE))+(VLOOKUP('Instruction Frais Forfaitaires'!$D189,Listes!$A$49:$E$55,4,FALSE)))))))</f>
        <v/>
      </c>
      <c r="L189" s="190" t="str">
        <f>IF($G189="","",IF($C189=Listes!$B$40,Listes!$I$37,IF($C189=Listes!$B$41,(VLOOKUP('Instruction Frais Forfaitaires'!$F189,Listes!$E$37:$F$42,2,FALSE)),IF($C189=Listes!$B$39,IF('Instruction Frais Forfaitaires'!$E189&lt;=Listes!$A$70,'Instruction Frais Forfaitaires'!$E189*Listes!$A$71,IF('Instruction Frais Forfaitaires'!$E189&gt;Listes!$D$70,'Instruction Frais Forfaitaires'!$E189*Listes!$D$71,(('Instruction Frais Forfaitaires'!$E189*Listes!$B$71)+Listes!$C$71)))))))</f>
        <v/>
      </c>
      <c r="M189" s="202" t="str">
        <f>IF('Frais Forfaitaires'!M188="","",'Frais Forfaitaires'!M188)</f>
        <v/>
      </c>
      <c r="N189" s="42" t="str">
        <f t="shared" si="9"/>
        <v/>
      </c>
      <c r="O189" s="203" t="str">
        <f t="shared" si="10"/>
        <v/>
      </c>
      <c r="P189" s="204" t="str">
        <f t="shared" si="11"/>
        <v/>
      </c>
      <c r="Q189" s="205" t="str">
        <f t="shared" si="12"/>
        <v/>
      </c>
      <c r="R189" s="206"/>
      <c r="S189" s="66"/>
    </row>
    <row r="190" spans="1:19" ht="20.100000000000001" customHeight="1" x14ac:dyDescent="0.25">
      <c r="A190" s="191">
        <v>184</v>
      </c>
      <c r="B190" s="200" t="str">
        <f>IF('Frais Forfaitaires'!B189="","",'Frais Forfaitaires'!B189)</f>
        <v/>
      </c>
      <c r="C190" s="200" t="str">
        <f>IF('Frais Forfaitaires'!C189="","",'Frais Forfaitaires'!C189)</f>
        <v/>
      </c>
      <c r="D190" s="200" t="str">
        <f>IF('Frais Forfaitaires'!D189="","",'Frais Forfaitaires'!D189)</f>
        <v/>
      </c>
      <c r="E190" s="200" t="str">
        <f>IF('Frais Forfaitaires'!E189="","",'Frais Forfaitaires'!E189)</f>
        <v/>
      </c>
      <c r="F190" s="200" t="str">
        <f>IF('Frais Forfaitaires'!F189="","",'Frais Forfaitaires'!F189)</f>
        <v/>
      </c>
      <c r="G190" s="200" t="str">
        <f>IF('Frais Forfaitaires'!G189="","",'Frais Forfaitaires'!G189)</f>
        <v/>
      </c>
      <c r="H190" s="200" t="str">
        <f>IF('Frais Forfaitaires'!H189="","",'Frais Forfaitaires'!H189)</f>
        <v/>
      </c>
      <c r="I190" s="200" t="str">
        <f>IF('Frais Forfaitaires'!I189="","",'Frais Forfaitaires'!I189)</f>
        <v/>
      </c>
      <c r="J190" s="189" t="str">
        <f>IF($G190="","",IF($C190=Listes!$B$38,IF('Instruction Frais Forfaitaires'!$E190&lt;=Listes!$B$59,('Instruction Frais Forfaitaires'!$E190*(VLOOKUP('Instruction Frais Forfaitaires'!$D190,Listes!$A$60:$E$66,2,FALSE))),IF('Instruction Frais Forfaitaires'!$E190&gt;Listes!$E$59,('Instruction Frais Forfaitaires'!$E190*(VLOOKUP('Instruction Frais Forfaitaires'!$D190,Listes!$A$60:$E$66,5,FALSE))),('Instruction Frais Forfaitaires'!$E190*(VLOOKUP('Instruction Frais Forfaitaires'!$D190,Listes!$A$60:$E$66,3,FALSE))+(VLOOKUP('Instruction Frais Forfaitaires'!$D190,Listes!$A$60:$E$66,4,FALSE)))))))</f>
        <v/>
      </c>
      <c r="K190" s="189" t="str">
        <f>IF($G190="","",IF($C190=Listes!$B$37,IF('Instruction Frais Forfaitaires'!$E190&lt;=Listes!$B$48,('Instruction Frais Forfaitaires'!$E190*(VLOOKUP('Instruction Frais Forfaitaires'!$D190,Listes!$A$49:$E$55,2,FALSE))),IF('Instruction Frais Forfaitaires'!$E190&gt;Listes!$D$48,('Instruction Frais Forfaitaires'!$E190*(VLOOKUP('Instruction Frais Forfaitaires'!$D190,Listes!$A$49:$E$55,5,FALSE))),('Instruction Frais Forfaitaires'!$E190*(VLOOKUP('Instruction Frais Forfaitaires'!$D190,Listes!$A$49:$E$55,3,FALSE))+(VLOOKUP('Instruction Frais Forfaitaires'!$D190,Listes!$A$49:$E$55,4,FALSE)))))))</f>
        <v/>
      </c>
      <c r="L190" s="190" t="str">
        <f>IF($G190="","",IF($C190=Listes!$B$40,Listes!$I$37,IF($C190=Listes!$B$41,(VLOOKUP('Instruction Frais Forfaitaires'!$F190,Listes!$E$37:$F$42,2,FALSE)),IF($C190=Listes!$B$39,IF('Instruction Frais Forfaitaires'!$E190&lt;=Listes!$A$70,'Instruction Frais Forfaitaires'!$E190*Listes!$A$71,IF('Instruction Frais Forfaitaires'!$E190&gt;Listes!$D$70,'Instruction Frais Forfaitaires'!$E190*Listes!$D$71,(('Instruction Frais Forfaitaires'!$E190*Listes!$B$71)+Listes!$C$71)))))))</f>
        <v/>
      </c>
      <c r="M190" s="202" t="str">
        <f>IF('Frais Forfaitaires'!M189="","",'Frais Forfaitaires'!M189)</f>
        <v/>
      </c>
      <c r="N190" s="42" t="str">
        <f t="shared" si="9"/>
        <v/>
      </c>
      <c r="O190" s="203" t="str">
        <f t="shared" si="10"/>
        <v/>
      </c>
      <c r="P190" s="204" t="str">
        <f t="shared" si="11"/>
        <v/>
      </c>
      <c r="Q190" s="205" t="str">
        <f t="shared" si="12"/>
        <v/>
      </c>
      <c r="R190" s="206"/>
      <c r="S190" s="66"/>
    </row>
    <row r="191" spans="1:19" ht="20.100000000000001" customHeight="1" x14ac:dyDescent="0.25">
      <c r="A191" s="191">
        <v>185</v>
      </c>
      <c r="B191" s="200" t="str">
        <f>IF('Frais Forfaitaires'!B190="","",'Frais Forfaitaires'!B190)</f>
        <v/>
      </c>
      <c r="C191" s="200" t="str">
        <f>IF('Frais Forfaitaires'!C190="","",'Frais Forfaitaires'!C190)</f>
        <v/>
      </c>
      <c r="D191" s="200" t="str">
        <f>IF('Frais Forfaitaires'!D190="","",'Frais Forfaitaires'!D190)</f>
        <v/>
      </c>
      <c r="E191" s="200" t="str">
        <f>IF('Frais Forfaitaires'!E190="","",'Frais Forfaitaires'!E190)</f>
        <v/>
      </c>
      <c r="F191" s="200" t="str">
        <f>IF('Frais Forfaitaires'!F190="","",'Frais Forfaitaires'!F190)</f>
        <v/>
      </c>
      <c r="G191" s="200" t="str">
        <f>IF('Frais Forfaitaires'!G190="","",'Frais Forfaitaires'!G190)</f>
        <v/>
      </c>
      <c r="H191" s="200" t="str">
        <f>IF('Frais Forfaitaires'!H190="","",'Frais Forfaitaires'!H190)</f>
        <v/>
      </c>
      <c r="I191" s="200" t="str">
        <f>IF('Frais Forfaitaires'!I190="","",'Frais Forfaitaires'!I190)</f>
        <v/>
      </c>
      <c r="J191" s="189" t="str">
        <f>IF($G191="","",IF($C191=Listes!$B$38,IF('Instruction Frais Forfaitaires'!$E191&lt;=Listes!$B$59,('Instruction Frais Forfaitaires'!$E191*(VLOOKUP('Instruction Frais Forfaitaires'!$D191,Listes!$A$60:$E$66,2,FALSE))),IF('Instruction Frais Forfaitaires'!$E191&gt;Listes!$E$59,('Instruction Frais Forfaitaires'!$E191*(VLOOKUP('Instruction Frais Forfaitaires'!$D191,Listes!$A$60:$E$66,5,FALSE))),('Instruction Frais Forfaitaires'!$E191*(VLOOKUP('Instruction Frais Forfaitaires'!$D191,Listes!$A$60:$E$66,3,FALSE))+(VLOOKUP('Instruction Frais Forfaitaires'!$D191,Listes!$A$60:$E$66,4,FALSE)))))))</f>
        <v/>
      </c>
      <c r="K191" s="189" t="str">
        <f>IF($G191="","",IF($C191=Listes!$B$37,IF('Instruction Frais Forfaitaires'!$E191&lt;=Listes!$B$48,('Instruction Frais Forfaitaires'!$E191*(VLOOKUP('Instruction Frais Forfaitaires'!$D191,Listes!$A$49:$E$55,2,FALSE))),IF('Instruction Frais Forfaitaires'!$E191&gt;Listes!$D$48,('Instruction Frais Forfaitaires'!$E191*(VLOOKUP('Instruction Frais Forfaitaires'!$D191,Listes!$A$49:$E$55,5,FALSE))),('Instruction Frais Forfaitaires'!$E191*(VLOOKUP('Instruction Frais Forfaitaires'!$D191,Listes!$A$49:$E$55,3,FALSE))+(VLOOKUP('Instruction Frais Forfaitaires'!$D191,Listes!$A$49:$E$55,4,FALSE)))))))</f>
        <v/>
      </c>
      <c r="L191" s="190" t="str">
        <f>IF($G191="","",IF($C191=Listes!$B$40,Listes!$I$37,IF($C191=Listes!$B$41,(VLOOKUP('Instruction Frais Forfaitaires'!$F191,Listes!$E$37:$F$42,2,FALSE)),IF($C191=Listes!$B$39,IF('Instruction Frais Forfaitaires'!$E191&lt;=Listes!$A$70,'Instruction Frais Forfaitaires'!$E191*Listes!$A$71,IF('Instruction Frais Forfaitaires'!$E191&gt;Listes!$D$70,'Instruction Frais Forfaitaires'!$E191*Listes!$D$71,(('Instruction Frais Forfaitaires'!$E191*Listes!$B$71)+Listes!$C$71)))))))</f>
        <v/>
      </c>
      <c r="M191" s="202" t="str">
        <f>IF('Frais Forfaitaires'!M190="","",'Frais Forfaitaires'!M190)</f>
        <v/>
      </c>
      <c r="N191" s="42" t="str">
        <f t="shared" si="9"/>
        <v/>
      </c>
      <c r="O191" s="203" t="str">
        <f t="shared" si="10"/>
        <v/>
      </c>
      <c r="P191" s="204" t="str">
        <f t="shared" si="11"/>
        <v/>
      </c>
      <c r="Q191" s="205" t="str">
        <f t="shared" si="12"/>
        <v/>
      </c>
      <c r="R191" s="206"/>
      <c r="S191" s="66"/>
    </row>
    <row r="192" spans="1:19" ht="20.100000000000001" customHeight="1" x14ac:dyDescent="0.25">
      <c r="A192" s="191">
        <v>186</v>
      </c>
      <c r="B192" s="200" t="str">
        <f>IF('Frais Forfaitaires'!B191="","",'Frais Forfaitaires'!B191)</f>
        <v/>
      </c>
      <c r="C192" s="200" t="str">
        <f>IF('Frais Forfaitaires'!C191="","",'Frais Forfaitaires'!C191)</f>
        <v/>
      </c>
      <c r="D192" s="200" t="str">
        <f>IF('Frais Forfaitaires'!D191="","",'Frais Forfaitaires'!D191)</f>
        <v/>
      </c>
      <c r="E192" s="200" t="str">
        <f>IF('Frais Forfaitaires'!E191="","",'Frais Forfaitaires'!E191)</f>
        <v/>
      </c>
      <c r="F192" s="200" t="str">
        <f>IF('Frais Forfaitaires'!F191="","",'Frais Forfaitaires'!F191)</f>
        <v/>
      </c>
      <c r="G192" s="200" t="str">
        <f>IF('Frais Forfaitaires'!G191="","",'Frais Forfaitaires'!G191)</f>
        <v/>
      </c>
      <c r="H192" s="200" t="str">
        <f>IF('Frais Forfaitaires'!H191="","",'Frais Forfaitaires'!H191)</f>
        <v/>
      </c>
      <c r="I192" s="200" t="str">
        <f>IF('Frais Forfaitaires'!I191="","",'Frais Forfaitaires'!I191)</f>
        <v/>
      </c>
      <c r="J192" s="189" t="str">
        <f>IF($G192="","",IF($C192=Listes!$B$38,IF('Instruction Frais Forfaitaires'!$E192&lt;=Listes!$B$59,('Instruction Frais Forfaitaires'!$E192*(VLOOKUP('Instruction Frais Forfaitaires'!$D192,Listes!$A$60:$E$66,2,FALSE))),IF('Instruction Frais Forfaitaires'!$E192&gt;Listes!$E$59,('Instruction Frais Forfaitaires'!$E192*(VLOOKUP('Instruction Frais Forfaitaires'!$D192,Listes!$A$60:$E$66,5,FALSE))),('Instruction Frais Forfaitaires'!$E192*(VLOOKUP('Instruction Frais Forfaitaires'!$D192,Listes!$A$60:$E$66,3,FALSE))+(VLOOKUP('Instruction Frais Forfaitaires'!$D192,Listes!$A$60:$E$66,4,FALSE)))))))</f>
        <v/>
      </c>
      <c r="K192" s="189" t="str">
        <f>IF($G192="","",IF($C192=Listes!$B$37,IF('Instruction Frais Forfaitaires'!$E192&lt;=Listes!$B$48,('Instruction Frais Forfaitaires'!$E192*(VLOOKUP('Instruction Frais Forfaitaires'!$D192,Listes!$A$49:$E$55,2,FALSE))),IF('Instruction Frais Forfaitaires'!$E192&gt;Listes!$D$48,('Instruction Frais Forfaitaires'!$E192*(VLOOKUP('Instruction Frais Forfaitaires'!$D192,Listes!$A$49:$E$55,5,FALSE))),('Instruction Frais Forfaitaires'!$E192*(VLOOKUP('Instruction Frais Forfaitaires'!$D192,Listes!$A$49:$E$55,3,FALSE))+(VLOOKUP('Instruction Frais Forfaitaires'!$D192,Listes!$A$49:$E$55,4,FALSE)))))))</f>
        <v/>
      </c>
      <c r="L192" s="190" t="str">
        <f>IF($G192="","",IF($C192=Listes!$B$40,Listes!$I$37,IF($C192=Listes!$B$41,(VLOOKUP('Instruction Frais Forfaitaires'!$F192,Listes!$E$37:$F$42,2,FALSE)),IF($C192=Listes!$B$39,IF('Instruction Frais Forfaitaires'!$E192&lt;=Listes!$A$70,'Instruction Frais Forfaitaires'!$E192*Listes!$A$71,IF('Instruction Frais Forfaitaires'!$E192&gt;Listes!$D$70,'Instruction Frais Forfaitaires'!$E192*Listes!$D$71,(('Instruction Frais Forfaitaires'!$E192*Listes!$B$71)+Listes!$C$71)))))))</f>
        <v/>
      </c>
      <c r="M192" s="202" t="str">
        <f>IF('Frais Forfaitaires'!M191="","",'Frais Forfaitaires'!M191)</f>
        <v/>
      </c>
      <c r="N192" s="42" t="str">
        <f t="shared" si="9"/>
        <v/>
      </c>
      <c r="O192" s="203" t="str">
        <f t="shared" si="10"/>
        <v/>
      </c>
      <c r="P192" s="204" t="str">
        <f t="shared" si="11"/>
        <v/>
      </c>
      <c r="Q192" s="205" t="str">
        <f t="shared" si="12"/>
        <v/>
      </c>
      <c r="R192" s="206"/>
      <c r="S192" s="66"/>
    </row>
    <row r="193" spans="1:19" ht="20.100000000000001" customHeight="1" x14ac:dyDescent="0.25">
      <c r="A193" s="191">
        <v>187</v>
      </c>
      <c r="B193" s="200" t="str">
        <f>IF('Frais Forfaitaires'!B192="","",'Frais Forfaitaires'!B192)</f>
        <v/>
      </c>
      <c r="C193" s="200" t="str">
        <f>IF('Frais Forfaitaires'!C192="","",'Frais Forfaitaires'!C192)</f>
        <v/>
      </c>
      <c r="D193" s="200" t="str">
        <f>IF('Frais Forfaitaires'!D192="","",'Frais Forfaitaires'!D192)</f>
        <v/>
      </c>
      <c r="E193" s="200" t="str">
        <f>IF('Frais Forfaitaires'!E192="","",'Frais Forfaitaires'!E192)</f>
        <v/>
      </c>
      <c r="F193" s="200" t="str">
        <f>IF('Frais Forfaitaires'!F192="","",'Frais Forfaitaires'!F192)</f>
        <v/>
      </c>
      <c r="G193" s="200" t="str">
        <f>IF('Frais Forfaitaires'!G192="","",'Frais Forfaitaires'!G192)</f>
        <v/>
      </c>
      <c r="H193" s="200" t="str">
        <f>IF('Frais Forfaitaires'!H192="","",'Frais Forfaitaires'!H192)</f>
        <v/>
      </c>
      <c r="I193" s="200" t="str">
        <f>IF('Frais Forfaitaires'!I192="","",'Frais Forfaitaires'!I192)</f>
        <v/>
      </c>
      <c r="J193" s="189" t="str">
        <f>IF($G193="","",IF($C193=Listes!$B$38,IF('Instruction Frais Forfaitaires'!$E193&lt;=Listes!$B$59,('Instruction Frais Forfaitaires'!$E193*(VLOOKUP('Instruction Frais Forfaitaires'!$D193,Listes!$A$60:$E$66,2,FALSE))),IF('Instruction Frais Forfaitaires'!$E193&gt;Listes!$E$59,('Instruction Frais Forfaitaires'!$E193*(VLOOKUP('Instruction Frais Forfaitaires'!$D193,Listes!$A$60:$E$66,5,FALSE))),('Instruction Frais Forfaitaires'!$E193*(VLOOKUP('Instruction Frais Forfaitaires'!$D193,Listes!$A$60:$E$66,3,FALSE))+(VLOOKUP('Instruction Frais Forfaitaires'!$D193,Listes!$A$60:$E$66,4,FALSE)))))))</f>
        <v/>
      </c>
      <c r="K193" s="189" t="str">
        <f>IF($G193="","",IF($C193=Listes!$B$37,IF('Instruction Frais Forfaitaires'!$E193&lt;=Listes!$B$48,('Instruction Frais Forfaitaires'!$E193*(VLOOKUP('Instruction Frais Forfaitaires'!$D193,Listes!$A$49:$E$55,2,FALSE))),IF('Instruction Frais Forfaitaires'!$E193&gt;Listes!$D$48,('Instruction Frais Forfaitaires'!$E193*(VLOOKUP('Instruction Frais Forfaitaires'!$D193,Listes!$A$49:$E$55,5,FALSE))),('Instruction Frais Forfaitaires'!$E193*(VLOOKUP('Instruction Frais Forfaitaires'!$D193,Listes!$A$49:$E$55,3,FALSE))+(VLOOKUP('Instruction Frais Forfaitaires'!$D193,Listes!$A$49:$E$55,4,FALSE)))))))</f>
        <v/>
      </c>
      <c r="L193" s="190" t="str">
        <f>IF($G193="","",IF($C193=Listes!$B$40,Listes!$I$37,IF($C193=Listes!$B$41,(VLOOKUP('Instruction Frais Forfaitaires'!$F193,Listes!$E$37:$F$42,2,FALSE)),IF($C193=Listes!$B$39,IF('Instruction Frais Forfaitaires'!$E193&lt;=Listes!$A$70,'Instruction Frais Forfaitaires'!$E193*Listes!$A$71,IF('Instruction Frais Forfaitaires'!$E193&gt;Listes!$D$70,'Instruction Frais Forfaitaires'!$E193*Listes!$D$71,(('Instruction Frais Forfaitaires'!$E193*Listes!$B$71)+Listes!$C$71)))))))</f>
        <v/>
      </c>
      <c r="M193" s="202" t="str">
        <f>IF('Frais Forfaitaires'!M192="","",'Frais Forfaitaires'!M192)</f>
        <v/>
      </c>
      <c r="N193" s="42" t="str">
        <f t="shared" si="9"/>
        <v/>
      </c>
      <c r="O193" s="203" t="str">
        <f t="shared" si="10"/>
        <v/>
      </c>
      <c r="P193" s="204" t="str">
        <f t="shared" si="11"/>
        <v/>
      </c>
      <c r="Q193" s="205" t="str">
        <f t="shared" si="12"/>
        <v/>
      </c>
      <c r="R193" s="206"/>
      <c r="S193" s="66"/>
    </row>
    <row r="194" spans="1:19" ht="20.100000000000001" customHeight="1" x14ac:dyDescent="0.25">
      <c r="A194" s="191">
        <v>188</v>
      </c>
      <c r="B194" s="200" t="str">
        <f>IF('Frais Forfaitaires'!B193="","",'Frais Forfaitaires'!B193)</f>
        <v/>
      </c>
      <c r="C194" s="200" t="str">
        <f>IF('Frais Forfaitaires'!C193="","",'Frais Forfaitaires'!C193)</f>
        <v/>
      </c>
      <c r="D194" s="200" t="str">
        <f>IF('Frais Forfaitaires'!D193="","",'Frais Forfaitaires'!D193)</f>
        <v/>
      </c>
      <c r="E194" s="200" t="str">
        <f>IF('Frais Forfaitaires'!E193="","",'Frais Forfaitaires'!E193)</f>
        <v/>
      </c>
      <c r="F194" s="200" t="str">
        <f>IF('Frais Forfaitaires'!F193="","",'Frais Forfaitaires'!F193)</f>
        <v/>
      </c>
      <c r="G194" s="200" t="str">
        <f>IF('Frais Forfaitaires'!G193="","",'Frais Forfaitaires'!G193)</f>
        <v/>
      </c>
      <c r="H194" s="200" t="str">
        <f>IF('Frais Forfaitaires'!H193="","",'Frais Forfaitaires'!H193)</f>
        <v/>
      </c>
      <c r="I194" s="200" t="str">
        <f>IF('Frais Forfaitaires'!I193="","",'Frais Forfaitaires'!I193)</f>
        <v/>
      </c>
      <c r="J194" s="189" t="str">
        <f>IF($G194="","",IF($C194=Listes!$B$38,IF('Instruction Frais Forfaitaires'!$E194&lt;=Listes!$B$59,('Instruction Frais Forfaitaires'!$E194*(VLOOKUP('Instruction Frais Forfaitaires'!$D194,Listes!$A$60:$E$66,2,FALSE))),IF('Instruction Frais Forfaitaires'!$E194&gt;Listes!$E$59,('Instruction Frais Forfaitaires'!$E194*(VLOOKUP('Instruction Frais Forfaitaires'!$D194,Listes!$A$60:$E$66,5,FALSE))),('Instruction Frais Forfaitaires'!$E194*(VLOOKUP('Instruction Frais Forfaitaires'!$D194,Listes!$A$60:$E$66,3,FALSE))+(VLOOKUP('Instruction Frais Forfaitaires'!$D194,Listes!$A$60:$E$66,4,FALSE)))))))</f>
        <v/>
      </c>
      <c r="K194" s="189" t="str">
        <f>IF($G194="","",IF($C194=Listes!$B$37,IF('Instruction Frais Forfaitaires'!$E194&lt;=Listes!$B$48,('Instruction Frais Forfaitaires'!$E194*(VLOOKUP('Instruction Frais Forfaitaires'!$D194,Listes!$A$49:$E$55,2,FALSE))),IF('Instruction Frais Forfaitaires'!$E194&gt;Listes!$D$48,('Instruction Frais Forfaitaires'!$E194*(VLOOKUP('Instruction Frais Forfaitaires'!$D194,Listes!$A$49:$E$55,5,FALSE))),('Instruction Frais Forfaitaires'!$E194*(VLOOKUP('Instruction Frais Forfaitaires'!$D194,Listes!$A$49:$E$55,3,FALSE))+(VLOOKUP('Instruction Frais Forfaitaires'!$D194,Listes!$A$49:$E$55,4,FALSE)))))))</f>
        <v/>
      </c>
      <c r="L194" s="190" t="str">
        <f>IF($G194="","",IF($C194=Listes!$B$40,Listes!$I$37,IF($C194=Listes!$B$41,(VLOOKUP('Instruction Frais Forfaitaires'!$F194,Listes!$E$37:$F$42,2,FALSE)),IF($C194=Listes!$B$39,IF('Instruction Frais Forfaitaires'!$E194&lt;=Listes!$A$70,'Instruction Frais Forfaitaires'!$E194*Listes!$A$71,IF('Instruction Frais Forfaitaires'!$E194&gt;Listes!$D$70,'Instruction Frais Forfaitaires'!$E194*Listes!$D$71,(('Instruction Frais Forfaitaires'!$E194*Listes!$B$71)+Listes!$C$71)))))))</f>
        <v/>
      </c>
      <c r="M194" s="202" t="str">
        <f>IF('Frais Forfaitaires'!M193="","",'Frais Forfaitaires'!M193)</f>
        <v/>
      </c>
      <c r="N194" s="42" t="str">
        <f t="shared" si="9"/>
        <v/>
      </c>
      <c r="O194" s="203" t="str">
        <f t="shared" si="10"/>
        <v/>
      </c>
      <c r="P194" s="204" t="str">
        <f t="shared" si="11"/>
        <v/>
      </c>
      <c r="Q194" s="205" t="str">
        <f t="shared" si="12"/>
        <v/>
      </c>
      <c r="R194" s="206"/>
      <c r="S194" s="66"/>
    </row>
    <row r="195" spans="1:19" ht="20.100000000000001" customHeight="1" x14ac:dyDescent="0.25">
      <c r="A195" s="191">
        <v>189</v>
      </c>
      <c r="B195" s="200" t="str">
        <f>IF('Frais Forfaitaires'!B194="","",'Frais Forfaitaires'!B194)</f>
        <v/>
      </c>
      <c r="C195" s="200" t="str">
        <f>IF('Frais Forfaitaires'!C194="","",'Frais Forfaitaires'!C194)</f>
        <v/>
      </c>
      <c r="D195" s="200" t="str">
        <f>IF('Frais Forfaitaires'!D194="","",'Frais Forfaitaires'!D194)</f>
        <v/>
      </c>
      <c r="E195" s="200" t="str">
        <f>IF('Frais Forfaitaires'!E194="","",'Frais Forfaitaires'!E194)</f>
        <v/>
      </c>
      <c r="F195" s="200" t="str">
        <f>IF('Frais Forfaitaires'!F194="","",'Frais Forfaitaires'!F194)</f>
        <v/>
      </c>
      <c r="G195" s="200" t="str">
        <f>IF('Frais Forfaitaires'!G194="","",'Frais Forfaitaires'!G194)</f>
        <v/>
      </c>
      <c r="H195" s="200" t="str">
        <f>IF('Frais Forfaitaires'!H194="","",'Frais Forfaitaires'!H194)</f>
        <v/>
      </c>
      <c r="I195" s="200" t="str">
        <f>IF('Frais Forfaitaires'!I194="","",'Frais Forfaitaires'!I194)</f>
        <v/>
      </c>
      <c r="J195" s="189" t="str">
        <f>IF($G195="","",IF($C195=Listes!$B$38,IF('Instruction Frais Forfaitaires'!$E195&lt;=Listes!$B$59,('Instruction Frais Forfaitaires'!$E195*(VLOOKUP('Instruction Frais Forfaitaires'!$D195,Listes!$A$60:$E$66,2,FALSE))),IF('Instruction Frais Forfaitaires'!$E195&gt;Listes!$E$59,('Instruction Frais Forfaitaires'!$E195*(VLOOKUP('Instruction Frais Forfaitaires'!$D195,Listes!$A$60:$E$66,5,FALSE))),('Instruction Frais Forfaitaires'!$E195*(VLOOKUP('Instruction Frais Forfaitaires'!$D195,Listes!$A$60:$E$66,3,FALSE))+(VLOOKUP('Instruction Frais Forfaitaires'!$D195,Listes!$A$60:$E$66,4,FALSE)))))))</f>
        <v/>
      </c>
      <c r="K195" s="189" t="str">
        <f>IF($G195="","",IF($C195=Listes!$B$37,IF('Instruction Frais Forfaitaires'!$E195&lt;=Listes!$B$48,('Instruction Frais Forfaitaires'!$E195*(VLOOKUP('Instruction Frais Forfaitaires'!$D195,Listes!$A$49:$E$55,2,FALSE))),IF('Instruction Frais Forfaitaires'!$E195&gt;Listes!$D$48,('Instruction Frais Forfaitaires'!$E195*(VLOOKUP('Instruction Frais Forfaitaires'!$D195,Listes!$A$49:$E$55,5,FALSE))),('Instruction Frais Forfaitaires'!$E195*(VLOOKUP('Instruction Frais Forfaitaires'!$D195,Listes!$A$49:$E$55,3,FALSE))+(VLOOKUP('Instruction Frais Forfaitaires'!$D195,Listes!$A$49:$E$55,4,FALSE)))))))</f>
        <v/>
      </c>
      <c r="L195" s="190" t="str">
        <f>IF($G195="","",IF($C195=Listes!$B$40,Listes!$I$37,IF($C195=Listes!$B$41,(VLOOKUP('Instruction Frais Forfaitaires'!$F195,Listes!$E$37:$F$42,2,FALSE)),IF($C195=Listes!$B$39,IF('Instruction Frais Forfaitaires'!$E195&lt;=Listes!$A$70,'Instruction Frais Forfaitaires'!$E195*Listes!$A$71,IF('Instruction Frais Forfaitaires'!$E195&gt;Listes!$D$70,'Instruction Frais Forfaitaires'!$E195*Listes!$D$71,(('Instruction Frais Forfaitaires'!$E195*Listes!$B$71)+Listes!$C$71)))))))</f>
        <v/>
      </c>
      <c r="M195" s="202" t="str">
        <f>IF('Frais Forfaitaires'!M194="","",'Frais Forfaitaires'!M194)</f>
        <v/>
      </c>
      <c r="N195" s="42" t="str">
        <f t="shared" si="9"/>
        <v/>
      </c>
      <c r="O195" s="203" t="str">
        <f t="shared" si="10"/>
        <v/>
      </c>
      <c r="P195" s="204" t="str">
        <f t="shared" si="11"/>
        <v/>
      </c>
      <c r="Q195" s="205" t="str">
        <f t="shared" si="12"/>
        <v/>
      </c>
      <c r="R195" s="206"/>
      <c r="S195" s="66"/>
    </row>
    <row r="196" spans="1:19" ht="20.100000000000001" customHeight="1" x14ac:dyDescent="0.25">
      <c r="A196" s="191">
        <v>190</v>
      </c>
      <c r="B196" s="200" t="str">
        <f>IF('Frais Forfaitaires'!B195="","",'Frais Forfaitaires'!B195)</f>
        <v/>
      </c>
      <c r="C196" s="200" t="str">
        <f>IF('Frais Forfaitaires'!C195="","",'Frais Forfaitaires'!C195)</f>
        <v/>
      </c>
      <c r="D196" s="200" t="str">
        <f>IF('Frais Forfaitaires'!D195="","",'Frais Forfaitaires'!D195)</f>
        <v/>
      </c>
      <c r="E196" s="200" t="str">
        <f>IF('Frais Forfaitaires'!E195="","",'Frais Forfaitaires'!E195)</f>
        <v/>
      </c>
      <c r="F196" s="200" t="str">
        <f>IF('Frais Forfaitaires'!F195="","",'Frais Forfaitaires'!F195)</f>
        <v/>
      </c>
      <c r="G196" s="200" t="str">
        <f>IF('Frais Forfaitaires'!G195="","",'Frais Forfaitaires'!G195)</f>
        <v/>
      </c>
      <c r="H196" s="200" t="str">
        <f>IF('Frais Forfaitaires'!H195="","",'Frais Forfaitaires'!H195)</f>
        <v/>
      </c>
      <c r="I196" s="200" t="str">
        <f>IF('Frais Forfaitaires'!I195="","",'Frais Forfaitaires'!I195)</f>
        <v/>
      </c>
      <c r="J196" s="189" t="str">
        <f>IF($G196="","",IF($C196=Listes!$B$38,IF('Instruction Frais Forfaitaires'!$E196&lt;=Listes!$B$59,('Instruction Frais Forfaitaires'!$E196*(VLOOKUP('Instruction Frais Forfaitaires'!$D196,Listes!$A$60:$E$66,2,FALSE))),IF('Instruction Frais Forfaitaires'!$E196&gt;Listes!$E$59,('Instruction Frais Forfaitaires'!$E196*(VLOOKUP('Instruction Frais Forfaitaires'!$D196,Listes!$A$60:$E$66,5,FALSE))),('Instruction Frais Forfaitaires'!$E196*(VLOOKUP('Instruction Frais Forfaitaires'!$D196,Listes!$A$60:$E$66,3,FALSE))+(VLOOKUP('Instruction Frais Forfaitaires'!$D196,Listes!$A$60:$E$66,4,FALSE)))))))</f>
        <v/>
      </c>
      <c r="K196" s="189" t="str">
        <f>IF($G196="","",IF($C196=Listes!$B$37,IF('Instruction Frais Forfaitaires'!$E196&lt;=Listes!$B$48,('Instruction Frais Forfaitaires'!$E196*(VLOOKUP('Instruction Frais Forfaitaires'!$D196,Listes!$A$49:$E$55,2,FALSE))),IF('Instruction Frais Forfaitaires'!$E196&gt;Listes!$D$48,('Instruction Frais Forfaitaires'!$E196*(VLOOKUP('Instruction Frais Forfaitaires'!$D196,Listes!$A$49:$E$55,5,FALSE))),('Instruction Frais Forfaitaires'!$E196*(VLOOKUP('Instruction Frais Forfaitaires'!$D196,Listes!$A$49:$E$55,3,FALSE))+(VLOOKUP('Instruction Frais Forfaitaires'!$D196,Listes!$A$49:$E$55,4,FALSE)))))))</f>
        <v/>
      </c>
      <c r="L196" s="190" t="str">
        <f>IF($G196="","",IF($C196=Listes!$B$40,Listes!$I$37,IF($C196=Listes!$B$41,(VLOOKUP('Instruction Frais Forfaitaires'!$F196,Listes!$E$37:$F$42,2,FALSE)),IF($C196=Listes!$B$39,IF('Instruction Frais Forfaitaires'!$E196&lt;=Listes!$A$70,'Instruction Frais Forfaitaires'!$E196*Listes!$A$71,IF('Instruction Frais Forfaitaires'!$E196&gt;Listes!$D$70,'Instruction Frais Forfaitaires'!$E196*Listes!$D$71,(('Instruction Frais Forfaitaires'!$E196*Listes!$B$71)+Listes!$C$71)))))))</f>
        <v/>
      </c>
      <c r="M196" s="202" t="str">
        <f>IF('Frais Forfaitaires'!M195="","",'Frais Forfaitaires'!M195)</f>
        <v/>
      </c>
      <c r="N196" s="42" t="str">
        <f t="shared" si="9"/>
        <v/>
      </c>
      <c r="O196" s="203" t="str">
        <f t="shared" si="10"/>
        <v/>
      </c>
      <c r="P196" s="204" t="str">
        <f t="shared" si="11"/>
        <v/>
      </c>
      <c r="Q196" s="205" t="str">
        <f t="shared" si="12"/>
        <v/>
      </c>
      <c r="R196" s="206"/>
      <c r="S196" s="66"/>
    </row>
    <row r="197" spans="1:19" ht="20.100000000000001" customHeight="1" x14ac:dyDescent="0.25">
      <c r="A197" s="191">
        <v>191</v>
      </c>
      <c r="B197" s="200" t="str">
        <f>IF('Frais Forfaitaires'!B196="","",'Frais Forfaitaires'!B196)</f>
        <v/>
      </c>
      <c r="C197" s="200" t="str">
        <f>IF('Frais Forfaitaires'!C196="","",'Frais Forfaitaires'!C196)</f>
        <v/>
      </c>
      <c r="D197" s="200" t="str">
        <f>IF('Frais Forfaitaires'!D196="","",'Frais Forfaitaires'!D196)</f>
        <v/>
      </c>
      <c r="E197" s="200" t="str">
        <f>IF('Frais Forfaitaires'!E196="","",'Frais Forfaitaires'!E196)</f>
        <v/>
      </c>
      <c r="F197" s="200" t="str">
        <f>IF('Frais Forfaitaires'!F196="","",'Frais Forfaitaires'!F196)</f>
        <v/>
      </c>
      <c r="G197" s="200" t="str">
        <f>IF('Frais Forfaitaires'!G196="","",'Frais Forfaitaires'!G196)</f>
        <v/>
      </c>
      <c r="H197" s="200" t="str">
        <f>IF('Frais Forfaitaires'!H196="","",'Frais Forfaitaires'!H196)</f>
        <v/>
      </c>
      <c r="I197" s="200" t="str">
        <f>IF('Frais Forfaitaires'!I196="","",'Frais Forfaitaires'!I196)</f>
        <v/>
      </c>
      <c r="J197" s="189" t="str">
        <f>IF($G197="","",IF($C197=Listes!$B$38,IF('Instruction Frais Forfaitaires'!$E197&lt;=Listes!$B$59,('Instruction Frais Forfaitaires'!$E197*(VLOOKUP('Instruction Frais Forfaitaires'!$D197,Listes!$A$60:$E$66,2,FALSE))),IF('Instruction Frais Forfaitaires'!$E197&gt;Listes!$E$59,('Instruction Frais Forfaitaires'!$E197*(VLOOKUP('Instruction Frais Forfaitaires'!$D197,Listes!$A$60:$E$66,5,FALSE))),('Instruction Frais Forfaitaires'!$E197*(VLOOKUP('Instruction Frais Forfaitaires'!$D197,Listes!$A$60:$E$66,3,FALSE))+(VLOOKUP('Instruction Frais Forfaitaires'!$D197,Listes!$A$60:$E$66,4,FALSE)))))))</f>
        <v/>
      </c>
      <c r="K197" s="189" t="str">
        <f>IF($G197="","",IF($C197=Listes!$B$37,IF('Instruction Frais Forfaitaires'!$E197&lt;=Listes!$B$48,('Instruction Frais Forfaitaires'!$E197*(VLOOKUP('Instruction Frais Forfaitaires'!$D197,Listes!$A$49:$E$55,2,FALSE))),IF('Instruction Frais Forfaitaires'!$E197&gt;Listes!$D$48,('Instruction Frais Forfaitaires'!$E197*(VLOOKUP('Instruction Frais Forfaitaires'!$D197,Listes!$A$49:$E$55,5,FALSE))),('Instruction Frais Forfaitaires'!$E197*(VLOOKUP('Instruction Frais Forfaitaires'!$D197,Listes!$A$49:$E$55,3,FALSE))+(VLOOKUP('Instruction Frais Forfaitaires'!$D197,Listes!$A$49:$E$55,4,FALSE)))))))</f>
        <v/>
      </c>
      <c r="L197" s="190" t="str">
        <f>IF($G197="","",IF($C197=Listes!$B$40,Listes!$I$37,IF($C197=Listes!$B$41,(VLOOKUP('Instruction Frais Forfaitaires'!$F197,Listes!$E$37:$F$42,2,FALSE)),IF($C197=Listes!$B$39,IF('Instruction Frais Forfaitaires'!$E197&lt;=Listes!$A$70,'Instruction Frais Forfaitaires'!$E197*Listes!$A$71,IF('Instruction Frais Forfaitaires'!$E197&gt;Listes!$D$70,'Instruction Frais Forfaitaires'!$E197*Listes!$D$71,(('Instruction Frais Forfaitaires'!$E197*Listes!$B$71)+Listes!$C$71)))))))</f>
        <v/>
      </c>
      <c r="M197" s="202" t="str">
        <f>IF('Frais Forfaitaires'!M196="","",'Frais Forfaitaires'!M196)</f>
        <v/>
      </c>
      <c r="N197" s="42" t="str">
        <f t="shared" si="9"/>
        <v/>
      </c>
      <c r="O197" s="203" t="str">
        <f t="shared" si="10"/>
        <v/>
      </c>
      <c r="P197" s="204" t="str">
        <f t="shared" si="11"/>
        <v/>
      </c>
      <c r="Q197" s="205" t="str">
        <f t="shared" si="12"/>
        <v/>
      </c>
      <c r="R197" s="206"/>
      <c r="S197" s="66"/>
    </row>
    <row r="198" spans="1:19" ht="20.100000000000001" customHeight="1" x14ac:dyDescent="0.25">
      <c r="A198" s="191">
        <v>192</v>
      </c>
      <c r="B198" s="200" t="str">
        <f>IF('Frais Forfaitaires'!B197="","",'Frais Forfaitaires'!B197)</f>
        <v/>
      </c>
      <c r="C198" s="200" t="str">
        <f>IF('Frais Forfaitaires'!C197="","",'Frais Forfaitaires'!C197)</f>
        <v/>
      </c>
      <c r="D198" s="200" t="str">
        <f>IF('Frais Forfaitaires'!D197="","",'Frais Forfaitaires'!D197)</f>
        <v/>
      </c>
      <c r="E198" s="200" t="str">
        <f>IF('Frais Forfaitaires'!E197="","",'Frais Forfaitaires'!E197)</f>
        <v/>
      </c>
      <c r="F198" s="200" t="str">
        <f>IF('Frais Forfaitaires'!F197="","",'Frais Forfaitaires'!F197)</f>
        <v/>
      </c>
      <c r="G198" s="200" t="str">
        <f>IF('Frais Forfaitaires'!G197="","",'Frais Forfaitaires'!G197)</f>
        <v/>
      </c>
      <c r="H198" s="200" t="str">
        <f>IF('Frais Forfaitaires'!H197="","",'Frais Forfaitaires'!H197)</f>
        <v/>
      </c>
      <c r="I198" s="200" t="str">
        <f>IF('Frais Forfaitaires'!I197="","",'Frais Forfaitaires'!I197)</f>
        <v/>
      </c>
      <c r="J198" s="189" t="str">
        <f>IF($G198="","",IF($C198=Listes!$B$38,IF('Instruction Frais Forfaitaires'!$E198&lt;=Listes!$B$59,('Instruction Frais Forfaitaires'!$E198*(VLOOKUP('Instruction Frais Forfaitaires'!$D198,Listes!$A$60:$E$66,2,FALSE))),IF('Instruction Frais Forfaitaires'!$E198&gt;Listes!$E$59,('Instruction Frais Forfaitaires'!$E198*(VLOOKUP('Instruction Frais Forfaitaires'!$D198,Listes!$A$60:$E$66,5,FALSE))),('Instruction Frais Forfaitaires'!$E198*(VLOOKUP('Instruction Frais Forfaitaires'!$D198,Listes!$A$60:$E$66,3,FALSE))+(VLOOKUP('Instruction Frais Forfaitaires'!$D198,Listes!$A$60:$E$66,4,FALSE)))))))</f>
        <v/>
      </c>
      <c r="K198" s="189" t="str">
        <f>IF($G198="","",IF($C198=Listes!$B$37,IF('Instruction Frais Forfaitaires'!$E198&lt;=Listes!$B$48,('Instruction Frais Forfaitaires'!$E198*(VLOOKUP('Instruction Frais Forfaitaires'!$D198,Listes!$A$49:$E$55,2,FALSE))),IF('Instruction Frais Forfaitaires'!$E198&gt;Listes!$D$48,('Instruction Frais Forfaitaires'!$E198*(VLOOKUP('Instruction Frais Forfaitaires'!$D198,Listes!$A$49:$E$55,5,FALSE))),('Instruction Frais Forfaitaires'!$E198*(VLOOKUP('Instruction Frais Forfaitaires'!$D198,Listes!$A$49:$E$55,3,FALSE))+(VLOOKUP('Instruction Frais Forfaitaires'!$D198,Listes!$A$49:$E$55,4,FALSE)))))))</f>
        <v/>
      </c>
      <c r="L198" s="190" t="str">
        <f>IF($G198="","",IF($C198=Listes!$B$40,Listes!$I$37,IF($C198=Listes!$B$41,(VLOOKUP('Instruction Frais Forfaitaires'!$F198,Listes!$E$37:$F$42,2,FALSE)),IF($C198=Listes!$B$39,IF('Instruction Frais Forfaitaires'!$E198&lt;=Listes!$A$70,'Instruction Frais Forfaitaires'!$E198*Listes!$A$71,IF('Instruction Frais Forfaitaires'!$E198&gt;Listes!$D$70,'Instruction Frais Forfaitaires'!$E198*Listes!$D$71,(('Instruction Frais Forfaitaires'!$E198*Listes!$B$71)+Listes!$C$71)))))))</f>
        <v/>
      </c>
      <c r="M198" s="202" t="str">
        <f>IF('Frais Forfaitaires'!M197="","",'Frais Forfaitaires'!M197)</f>
        <v/>
      </c>
      <c r="N198" s="42" t="str">
        <f t="shared" si="9"/>
        <v/>
      </c>
      <c r="O198" s="203" t="str">
        <f t="shared" si="10"/>
        <v/>
      </c>
      <c r="P198" s="204" t="str">
        <f t="shared" si="11"/>
        <v/>
      </c>
      <c r="Q198" s="205" t="str">
        <f t="shared" si="12"/>
        <v/>
      </c>
      <c r="R198" s="206"/>
      <c r="S198" s="66"/>
    </row>
    <row r="199" spans="1:19" ht="20.100000000000001" customHeight="1" x14ac:dyDescent="0.25">
      <c r="A199" s="191">
        <v>193</v>
      </c>
      <c r="B199" s="200" t="str">
        <f>IF('Frais Forfaitaires'!B198="","",'Frais Forfaitaires'!B198)</f>
        <v/>
      </c>
      <c r="C199" s="200" t="str">
        <f>IF('Frais Forfaitaires'!C198="","",'Frais Forfaitaires'!C198)</f>
        <v/>
      </c>
      <c r="D199" s="200" t="str">
        <f>IF('Frais Forfaitaires'!D198="","",'Frais Forfaitaires'!D198)</f>
        <v/>
      </c>
      <c r="E199" s="200" t="str">
        <f>IF('Frais Forfaitaires'!E198="","",'Frais Forfaitaires'!E198)</f>
        <v/>
      </c>
      <c r="F199" s="200" t="str">
        <f>IF('Frais Forfaitaires'!F198="","",'Frais Forfaitaires'!F198)</f>
        <v/>
      </c>
      <c r="G199" s="200" t="str">
        <f>IF('Frais Forfaitaires'!G198="","",'Frais Forfaitaires'!G198)</f>
        <v/>
      </c>
      <c r="H199" s="200" t="str">
        <f>IF('Frais Forfaitaires'!H198="","",'Frais Forfaitaires'!H198)</f>
        <v/>
      </c>
      <c r="I199" s="200" t="str">
        <f>IF('Frais Forfaitaires'!I198="","",'Frais Forfaitaires'!I198)</f>
        <v/>
      </c>
      <c r="J199" s="189" t="str">
        <f>IF($G199="","",IF($C199=Listes!$B$38,IF('Instruction Frais Forfaitaires'!$E199&lt;=Listes!$B$59,('Instruction Frais Forfaitaires'!$E199*(VLOOKUP('Instruction Frais Forfaitaires'!$D199,Listes!$A$60:$E$66,2,FALSE))),IF('Instruction Frais Forfaitaires'!$E199&gt;Listes!$E$59,('Instruction Frais Forfaitaires'!$E199*(VLOOKUP('Instruction Frais Forfaitaires'!$D199,Listes!$A$60:$E$66,5,FALSE))),('Instruction Frais Forfaitaires'!$E199*(VLOOKUP('Instruction Frais Forfaitaires'!$D199,Listes!$A$60:$E$66,3,FALSE))+(VLOOKUP('Instruction Frais Forfaitaires'!$D199,Listes!$A$60:$E$66,4,FALSE)))))))</f>
        <v/>
      </c>
      <c r="K199" s="189" t="str">
        <f>IF($G199="","",IF($C199=Listes!$B$37,IF('Instruction Frais Forfaitaires'!$E199&lt;=Listes!$B$48,('Instruction Frais Forfaitaires'!$E199*(VLOOKUP('Instruction Frais Forfaitaires'!$D199,Listes!$A$49:$E$55,2,FALSE))),IF('Instruction Frais Forfaitaires'!$E199&gt;Listes!$D$48,('Instruction Frais Forfaitaires'!$E199*(VLOOKUP('Instruction Frais Forfaitaires'!$D199,Listes!$A$49:$E$55,5,FALSE))),('Instruction Frais Forfaitaires'!$E199*(VLOOKUP('Instruction Frais Forfaitaires'!$D199,Listes!$A$49:$E$55,3,FALSE))+(VLOOKUP('Instruction Frais Forfaitaires'!$D199,Listes!$A$49:$E$55,4,FALSE)))))))</f>
        <v/>
      </c>
      <c r="L199" s="190" t="str">
        <f>IF($G199="","",IF($C199=Listes!$B$40,Listes!$I$37,IF($C199=Listes!$B$41,(VLOOKUP('Instruction Frais Forfaitaires'!$F199,Listes!$E$37:$F$42,2,FALSE)),IF($C199=Listes!$B$39,IF('Instruction Frais Forfaitaires'!$E199&lt;=Listes!$A$70,'Instruction Frais Forfaitaires'!$E199*Listes!$A$71,IF('Instruction Frais Forfaitaires'!$E199&gt;Listes!$D$70,'Instruction Frais Forfaitaires'!$E199*Listes!$D$71,(('Instruction Frais Forfaitaires'!$E199*Listes!$B$71)+Listes!$C$71)))))))</f>
        <v/>
      </c>
      <c r="M199" s="202" t="str">
        <f>IF('Frais Forfaitaires'!M198="","",'Frais Forfaitaires'!M198)</f>
        <v/>
      </c>
      <c r="N199" s="42" t="str">
        <f t="shared" si="9"/>
        <v/>
      </c>
      <c r="O199" s="203" t="str">
        <f t="shared" si="10"/>
        <v/>
      </c>
      <c r="P199" s="204" t="str">
        <f t="shared" si="11"/>
        <v/>
      </c>
      <c r="Q199" s="205" t="str">
        <f t="shared" si="12"/>
        <v/>
      </c>
      <c r="R199" s="206"/>
      <c r="S199" s="66"/>
    </row>
    <row r="200" spans="1:19" ht="20.100000000000001" customHeight="1" x14ac:dyDescent="0.25">
      <c r="A200" s="191">
        <v>194</v>
      </c>
      <c r="B200" s="200" t="str">
        <f>IF('Frais Forfaitaires'!B199="","",'Frais Forfaitaires'!B199)</f>
        <v/>
      </c>
      <c r="C200" s="200" t="str">
        <f>IF('Frais Forfaitaires'!C199="","",'Frais Forfaitaires'!C199)</f>
        <v/>
      </c>
      <c r="D200" s="200" t="str">
        <f>IF('Frais Forfaitaires'!D199="","",'Frais Forfaitaires'!D199)</f>
        <v/>
      </c>
      <c r="E200" s="200" t="str">
        <f>IF('Frais Forfaitaires'!E199="","",'Frais Forfaitaires'!E199)</f>
        <v/>
      </c>
      <c r="F200" s="200" t="str">
        <f>IF('Frais Forfaitaires'!F199="","",'Frais Forfaitaires'!F199)</f>
        <v/>
      </c>
      <c r="G200" s="200" t="str">
        <f>IF('Frais Forfaitaires'!G199="","",'Frais Forfaitaires'!G199)</f>
        <v/>
      </c>
      <c r="H200" s="200" t="str">
        <f>IF('Frais Forfaitaires'!H199="","",'Frais Forfaitaires'!H199)</f>
        <v/>
      </c>
      <c r="I200" s="200" t="str">
        <f>IF('Frais Forfaitaires'!I199="","",'Frais Forfaitaires'!I199)</f>
        <v/>
      </c>
      <c r="J200" s="189" t="str">
        <f>IF($G200="","",IF($C200=Listes!$B$38,IF('Instruction Frais Forfaitaires'!$E200&lt;=Listes!$B$59,('Instruction Frais Forfaitaires'!$E200*(VLOOKUP('Instruction Frais Forfaitaires'!$D200,Listes!$A$60:$E$66,2,FALSE))),IF('Instruction Frais Forfaitaires'!$E200&gt;Listes!$E$59,('Instruction Frais Forfaitaires'!$E200*(VLOOKUP('Instruction Frais Forfaitaires'!$D200,Listes!$A$60:$E$66,5,FALSE))),('Instruction Frais Forfaitaires'!$E200*(VLOOKUP('Instruction Frais Forfaitaires'!$D200,Listes!$A$60:$E$66,3,FALSE))+(VLOOKUP('Instruction Frais Forfaitaires'!$D200,Listes!$A$60:$E$66,4,FALSE)))))))</f>
        <v/>
      </c>
      <c r="K200" s="189" t="str">
        <f>IF($G200="","",IF($C200=Listes!$B$37,IF('Instruction Frais Forfaitaires'!$E200&lt;=Listes!$B$48,('Instruction Frais Forfaitaires'!$E200*(VLOOKUP('Instruction Frais Forfaitaires'!$D200,Listes!$A$49:$E$55,2,FALSE))),IF('Instruction Frais Forfaitaires'!$E200&gt;Listes!$D$48,('Instruction Frais Forfaitaires'!$E200*(VLOOKUP('Instruction Frais Forfaitaires'!$D200,Listes!$A$49:$E$55,5,FALSE))),('Instruction Frais Forfaitaires'!$E200*(VLOOKUP('Instruction Frais Forfaitaires'!$D200,Listes!$A$49:$E$55,3,FALSE))+(VLOOKUP('Instruction Frais Forfaitaires'!$D200,Listes!$A$49:$E$55,4,FALSE)))))))</f>
        <v/>
      </c>
      <c r="L200" s="190" t="str">
        <f>IF($G200="","",IF($C200=Listes!$B$40,Listes!$I$37,IF($C200=Listes!$B$41,(VLOOKUP('Instruction Frais Forfaitaires'!$F200,Listes!$E$37:$F$42,2,FALSE)),IF($C200=Listes!$B$39,IF('Instruction Frais Forfaitaires'!$E200&lt;=Listes!$A$70,'Instruction Frais Forfaitaires'!$E200*Listes!$A$71,IF('Instruction Frais Forfaitaires'!$E200&gt;Listes!$D$70,'Instruction Frais Forfaitaires'!$E200*Listes!$D$71,(('Instruction Frais Forfaitaires'!$E200*Listes!$B$71)+Listes!$C$71)))))))</f>
        <v/>
      </c>
      <c r="M200" s="202" t="str">
        <f>IF('Frais Forfaitaires'!M199="","",'Frais Forfaitaires'!M199)</f>
        <v/>
      </c>
      <c r="N200" s="42" t="str">
        <f t="shared" ref="N200:N263" si="13">IF($H200="","",($L200+$K200+$J200)*$H200)</f>
        <v/>
      </c>
      <c r="O200" s="203" t="str">
        <f t="shared" ref="O200:O263" si="14">IF($M200="","",IF($N200&gt;$M200,"Le montant éligible ne peut etre supérieur au montant présenté",""))</f>
        <v/>
      </c>
      <c r="P200" s="204" t="str">
        <f t="shared" ref="P200:P263" si="15">IF(N200="","",N200)</f>
        <v/>
      </c>
      <c r="Q200" s="205" t="str">
        <f t="shared" ref="Q200:Q263" si="16">IF($N200="","",$N200)</f>
        <v/>
      </c>
      <c r="R200" s="206"/>
      <c r="S200" s="66"/>
    </row>
    <row r="201" spans="1:19" ht="20.100000000000001" customHeight="1" x14ac:dyDescent="0.25">
      <c r="A201" s="191">
        <v>195</v>
      </c>
      <c r="B201" s="200" t="str">
        <f>IF('Frais Forfaitaires'!B200="","",'Frais Forfaitaires'!B200)</f>
        <v/>
      </c>
      <c r="C201" s="200" t="str">
        <f>IF('Frais Forfaitaires'!C200="","",'Frais Forfaitaires'!C200)</f>
        <v/>
      </c>
      <c r="D201" s="200" t="str">
        <f>IF('Frais Forfaitaires'!D200="","",'Frais Forfaitaires'!D200)</f>
        <v/>
      </c>
      <c r="E201" s="200" t="str">
        <f>IF('Frais Forfaitaires'!E200="","",'Frais Forfaitaires'!E200)</f>
        <v/>
      </c>
      <c r="F201" s="200" t="str">
        <f>IF('Frais Forfaitaires'!F200="","",'Frais Forfaitaires'!F200)</f>
        <v/>
      </c>
      <c r="G201" s="200" t="str">
        <f>IF('Frais Forfaitaires'!G200="","",'Frais Forfaitaires'!G200)</f>
        <v/>
      </c>
      <c r="H201" s="200" t="str">
        <f>IF('Frais Forfaitaires'!H200="","",'Frais Forfaitaires'!H200)</f>
        <v/>
      </c>
      <c r="I201" s="200" t="str">
        <f>IF('Frais Forfaitaires'!I200="","",'Frais Forfaitaires'!I200)</f>
        <v/>
      </c>
      <c r="J201" s="189" t="str">
        <f>IF($G201="","",IF($C201=Listes!$B$38,IF('Instruction Frais Forfaitaires'!$E201&lt;=Listes!$B$59,('Instruction Frais Forfaitaires'!$E201*(VLOOKUP('Instruction Frais Forfaitaires'!$D201,Listes!$A$60:$E$66,2,FALSE))),IF('Instruction Frais Forfaitaires'!$E201&gt;Listes!$E$59,('Instruction Frais Forfaitaires'!$E201*(VLOOKUP('Instruction Frais Forfaitaires'!$D201,Listes!$A$60:$E$66,5,FALSE))),('Instruction Frais Forfaitaires'!$E201*(VLOOKUP('Instruction Frais Forfaitaires'!$D201,Listes!$A$60:$E$66,3,FALSE))+(VLOOKUP('Instruction Frais Forfaitaires'!$D201,Listes!$A$60:$E$66,4,FALSE)))))))</f>
        <v/>
      </c>
      <c r="K201" s="189" t="str">
        <f>IF($G201="","",IF($C201=Listes!$B$37,IF('Instruction Frais Forfaitaires'!$E201&lt;=Listes!$B$48,('Instruction Frais Forfaitaires'!$E201*(VLOOKUP('Instruction Frais Forfaitaires'!$D201,Listes!$A$49:$E$55,2,FALSE))),IF('Instruction Frais Forfaitaires'!$E201&gt;Listes!$D$48,('Instruction Frais Forfaitaires'!$E201*(VLOOKUP('Instruction Frais Forfaitaires'!$D201,Listes!$A$49:$E$55,5,FALSE))),('Instruction Frais Forfaitaires'!$E201*(VLOOKUP('Instruction Frais Forfaitaires'!$D201,Listes!$A$49:$E$55,3,FALSE))+(VLOOKUP('Instruction Frais Forfaitaires'!$D201,Listes!$A$49:$E$55,4,FALSE)))))))</f>
        <v/>
      </c>
      <c r="L201" s="190" t="str">
        <f>IF($G201="","",IF($C201=Listes!$B$40,Listes!$I$37,IF($C201=Listes!$B$41,(VLOOKUP('Instruction Frais Forfaitaires'!$F201,Listes!$E$37:$F$42,2,FALSE)),IF($C201=Listes!$B$39,IF('Instruction Frais Forfaitaires'!$E201&lt;=Listes!$A$70,'Instruction Frais Forfaitaires'!$E201*Listes!$A$71,IF('Instruction Frais Forfaitaires'!$E201&gt;Listes!$D$70,'Instruction Frais Forfaitaires'!$E201*Listes!$D$71,(('Instruction Frais Forfaitaires'!$E201*Listes!$B$71)+Listes!$C$71)))))))</f>
        <v/>
      </c>
      <c r="M201" s="202" t="str">
        <f>IF('Frais Forfaitaires'!M200="","",'Frais Forfaitaires'!M200)</f>
        <v/>
      </c>
      <c r="N201" s="42" t="str">
        <f t="shared" si="13"/>
        <v/>
      </c>
      <c r="O201" s="203" t="str">
        <f t="shared" si="14"/>
        <v/>
      </c>
      <c r="P201" s="204" t="str">
        <f t="shared" si="15"/>
        <v/>
      </c>
      <c r="Q201" s="205" t="str">
        <f t="shared" si="16"/>
        <v/>
      </c>
      <c r="R201" s="206"/>
      <c r="S201" s="66"/>
    </row>
    <row r="202" spans="1:19" ht="20.100000000000001" customHeight="1" x14ac:dyDescent="0.25">
      <c r="A202" s="191">
        <v>196</v>
      </c>
      <c r="B202" s="200" t="str">
        <f>IF('Frais Forfaitaires'!B201="","",'Frais Forfaitaires'!B201)</f>
        <v/>
      </c>
      <c r="C202" s="200" t="str">
        <f>IF('Frais Forfaitaires'!C201="","",'Frais Forfaitaires'!C201)</f>
        <v/>
      </c>
      <c r="D202" s="200" t="str">
        <f>IF('Frais Forfaitaires'!D201="","",'Frais Forfaitaires'!D201)</f>
        <v/>
      </c>
      <c r="E202" s="200" t="str">
        <f>IF('Frais Forfaitaires'!E201="","",'Frais Forfaitaires'!E201)</f>
        <v/>
      </c>
      <c r="F202" s="200" t="str">
        <f>IF('Frais Forfaitaires'!F201="","",'Frais Forfaitaires'!F201)</f>
        <v/>
      </c>
      <c r="G202" s="200" t="str">
        <f>IF('Frais Forfaitaires'!G201="","",'Frais Forfaitaires'!G201)</f>
        <v/>
      </c>
      <c r="H202" s="200" t="str">
        <f>IF('Frais Forfaitaires'!H201="","",'Frais Forfaitaires'!H201)</f>
        <v/>
      </c>
      <c r="I202" s="200" t="str">
        <f>IF('Frais Forfaitaires'!I201="","",'Frais Forfaitaires'!I201)</f>
        <v/>
      </c>
      <c r="J202" s="189" t="str">
        <f>IF($G202="","",IF($C202=Listes!$B$38,IF('Instruction Frais Forfaitaires'!$E202&lt;=Listes!$B$59,('Instruction Frais Forfaitaires'!$E202*(VLOOKUP('Instruction Frais Forfaitaires'!$D202,Listes!$A$60:$E$66,2,FALSE))),IF('Instruction Frais Forfaitaires'!$E202&gt;Listes!$E$59,('Instruction Frais Forfaitaires'!$E202*(VLOOKUP('Instruction Frais Forfaitaires'!$D202,Listes!$A$60:$E$66,5,FALSE))),('Instruction Frais Forfaitaires'!$E202*(VLOOKUP('Instruction Frais Forfaitaires'!$D202,Listes!$A$60:$E$66,3,FALSE))+(VLOOKUP('Instruction Frais Forfaitaires'!$D202,Listes!$A$60:$E$66,4,FALSE)))))))</f>
        <v/>
      </c>
      <c r="K202" s="189" t="str">
        <f>IF($G202="","",IF($C202=Listes!$B$37,IF('Instruction Frais Forfaitaires'!$E202&lt;=Listes!$B$48,('Instruction Frais Forfaitaires'!$E202*(VLOOKUP('Instruction Frais Forfaitaires'!$D202,Listes!$A$49:$E$55,2,FALSE))),IF('Instruction Frais Forfaitaires'!$E202&gt;Listes!$D$48,('Instruction Frais Forfaitaires'!$E202*(VLOOKUP('Instruction Frais Forfaitaires'!$D202,Listes!$A$49:$E$55,5,FALSE))),('Instruction Frais Forfaitaires'!$E202*(VLOOKUP('Instruction Frais Forfaitaires'!$D202,Listes!$A$49:$E$55,3,FALSE))+(VLOOKUP('Instruction Frais Forfaitaires'!$D202,Listes!$A$49:$E$55,4,FALSE)))))))</f>
        <v/>
      </c>
      <c r="L202" s="190" t="str">
        <f>IF($G202="","",IF($C202=Listes!$B$40,Listes!$I$37,IF($C202=Listes!$B$41,(VLOOKUP('Instruction Frais Forfaitaires'!$F202,Listes!$E$37:$F$42,2,FALSE)),IF($C202=Listes!$B$39,IF('Instruction Frais Forfaitaires'!$E202&lt;=Listes!$A$70,'Instruction Frais Forfaitaires'!$E202*Listes!$A$71,IF('Instruction Frais Forfaitaires'!$E202&gt;Listes!$D$70,'Instruction Frais Forfaitaires'!$E202*Listes!$D$71,(('Instruction Frais Forfaitaires'!$E202*Listes!$B$71)+Listes!$C$71)))))))</f>
        <v/>
      </c>
      <c r="M202" s="202" t="str">
        <f>IF('Frais Forfaitaires'!M201="","",'Frais Forfaitaires'!M201)</f>
        <v/>
      </c>
      <c r="N202" s="42" t="str">
        <f t="shared" si="13"/>
        <v/>
      </c>
      <c r="O202" s="203" t="str">
        <f t="shared" si="14"/>
        <v/>
      </c>
      <c r="P202" s="204" t="str">
        <f t="shared" si="15"/>
        <v/>
      </c>
      <c r="Q202" s="205" t="str">
        <f t="shared" si="16"/>
        <v/>
      </c>
      <c r="R202" s="206"/>
      <c r="S202" s="66"/>
    </row>
    <row r="203" spans="1:19" ht="20.100000000000001" customHeight="1" x14ac:dyDescent="0.25">
      <c r="A203" s="191">
        <v>197</v>
      </c>
      <c r="B203" s="200" t="str">
        <f>IF('Frais Forfaitaires'!B202="","",'Frais Forfaitaires'!B202)</f>
        <v/>
      </c>
      <c r="C203" s="200" t="str">
        <f>IF('Frais Forfaitaires'!C202="","",'Frais Forfaitaires'!C202)</f>
        <v/>
      </c>
      <c r="D203" s="200" t="str">
        <f>IF('Frais Forfaitaires'!D202="","",'Frais Forfaitaires'!D202)</f>
        <v/>
      </c>
      <c r="E203" s="200" t="str">
        <f>IF('Frais Forfaitaires'!E202="","",'Frais Forfaitaires'!E202)</f>
        <v/>
      </c>
      <c r="F203" s="200" t="str">
        <f>IF('Frais Forfaitaires'!F202="","",'Frais Forfaitaires'!F202)</f>
        <v/>
      </c>
      <c r="G203" s="200" t="str">
        <f>IF('Frais Forfaitaires'!G202="","",'Frais Forfaitaires'!G202)</f>
        <v/>
      </c>
      <c r="H203" s="200" t="str">
        <f>IF('Frais Forfaitaires'!H202="","",'Frais Forfaitaires'!H202)</f>
        <v/>
      </c>
      <c r="I203" s="200" t="str">
        <f>IF('Frais Forfaitaires'!I202="","",'Frais Forfaitaires'!I202)</f>
        <v/>
      </c>
      <c r="J203" s="189" t="str">
        <f>IF($G203="","",IF($C203=Listes!$B$38,IF('Instruction Frais Forfaitaires'!$E203&lt;=Listes!$B$59,('Instruction Frais Forfaitaires'!$E203*(VLOOKUP('Instruction Frais Forfaitaires'!$D203,Listes!$A$60:$E$66,2,FALSE))),IF('Instruction Frais Forfaitaires'!$E203&gt;Listes!$E$59,('Instruction Frais Forfaitaires'!$E203*(VLOOKUP('Instruction Frais Forfaitaires'!$D203,Listes!$A$60:$E$66,5,FALSE))),('Instruction Frais Forfaitaires'!$E203*(VLOOKUP('Instruction Frais Forfaitaires'!$D203,Listes!$A$60:$E$66,3,FALSE))+(VLOOKUP('Instruction Frais Forfaitaires'!$D203,Listes!$A$60:$E$66,4,FALSE)))))))</f>
        <v/>
      </c>
      <c r="K203" s="189" t="str">
        <f>IF($G203="","",IF($C203=Listes!$B$37,IF('Instruction Frais Forfaitaires'!$E203&lt;=Listes!$B$48,('Instruction Frais Forfaitaires'!$E203*(VLOOKUP('Instruction Frais Forfaitaires'!$D203,Listes!$A$49:$E$55,2,FALSE))),IF('Instruction Frais Forfaitaires'!$E203&gt;Listes!$D$48,('Instruction Frais Forfaitaires'!$E203*(VLOOKUP('Instruction Frais Forfaitaires'!$D203,Listes!$A$49:$E$55,5,FALSE))),('Instruction Frais Forfaitaires'!$E203*(VLOOKUP('Instruction Frais Forfaitaires'!$D203,Listes!$A$49:$E$55,3,FALSE))+(VLOOKUP('Instruction Frais Forfaitaires'!$D203,Listes!$A$49:$E$55,4,FALSE)))))))</f>
        <v/>
      </c>
      <c r="L203" s="190" t="str">
        <f>IF($G203="","",IF($C203=Listes!$B$40,Listes!$I$37,IF($C203=Listes!$B$41,(VLOOKUP('Instruction Frais Forfaitaires'!$F203,Listes!$E$37:$F$42,2,FALSE)),IF($C203=Listes!$B$39,IF('Instruction Frais Forfaitaires'!$E203&lt;=Listes!$A$70,'Instruction Frais Forfaitaires'!$E203*Listes!$A$71,IF('Instruction Frais Forfaitaires'!$E203&gt;Listes!$D$70,'Instruction Frais Forfaitaires'!$E203*Listes!$D$71,(('Instruction Frais Forfaitaires'!$E203*Listes!$B$71)+Listes!$C$71)))))))</f>
        <v/>
      </c>
      <c r="M203" s="202" t="str">
        <f>IF('Frais Forfaitaires'!M202="","",'Frais Forfaitaires'!M202)</f>
        <v/>
      </c>
      <c r="N203" s="42" t="str">
        <f t="shared" si="13"/>
        <v/>
      </c>
      <c r="O203" s="203" t="str">
        <f t="shared" si="14"/>
        <v/>
      </c>
      <c r="P203" s="204" t="str">
        <f t="shared" si="15"/>
        <v/>
      </c>
      <c r="Q203" s="205" t="str">
        <f t="shared" si="16"/>
        <v/>
      </c>
      <c r="R203" s="206"/>
      <c r="S203" s="66"/>
    </row>
    <row r="204" spans="1:19" ht="20.100000000000001" customHeight="1" x14ac:dyDescent="0.25">
      <c r="A204" s="191">
        <v>198</v>
      </c>
      <c r="B204" s="200" t="str">
        <f>IF('Frais Forfaitaires'!B203="","",'Frais Forfaitaires'!B203)</f>
        <v/>
      </c>
      <c r="C204" s="200" t="str">
        <f>IF('Frais Forfaitaires'!C203="","",'Frais Forfaitaires'!C203)</f>
        <v/>
      </c>
      <c r="D204" s="200" t="str">
        <f>IF('Frais Forfaitaires'!D203="","",'Frais Forfaitaires'!D203)</f>
        <v/>
      </c>
      <c r="E204" s="200" t="str">
        <f>IF('Frais Forfaitaires'!E203="","",'Frais Forfaitaires'!E203)</f>
        <v/>
      </c>
      <c r="F204" s="200" t="str">
        <f>IF('Frais Forfaitaires'!F203="","",'Frais Forfaitaires'!F203)</f>
        <v/>
      </c>
      <c r="G204" s="200" t="str">
        <f>IF('Frais Forfaitaires'!G203="","",'Frais Forfaitaires'!G203)</f>
        <v/>
      </c>
      <c r="H204" s="200" t="str">
        <f>IF('Frais Forfaitaires'!H203="","",'Frais Forfaitaires'!H203)</f>
        <v/>
      </c>
      <c r="I204" s="200" t="str">
        <f>IF('Frais Forfaitaires'!I203="","",'Frais Forfaitaires'!I203)</f>
        <v/>
      </c>
      <c r="J204" s="189" t="str">
        <f>IF($G204="","",IF($C204=Listes!$B$38,IF('Instruction Frais Forfaitaires'!$E204&lt;=Listes!$B$59,('Instruction Frais Forfaitaires'!$E204*(VLOOKUP('Instruction Frais Forfaitaires'!$D204,Listes!$A$60:$E$66,2,FALSE))),IF('Instruction Frais Forfaitaires'!$E204&gt;Listes!$E$59,('Instruction Frais Forfaitaires'!$E204*(VLOOKUP('Instruction Frais Forfaitaires'!$D204,Listes!$A$60:$E$66,5,FALSE))),('Instruction Frais Forfaitaires'!$E204*(VLOOKUP('Instruction Frais Forfaitaires'!$D204,Listes!$A$60:$E$66,3,FALSE))+(VLOOKUP('Instruction Frais Forfaitaires'!$D204,Listes!$A$60:$E$66,4,FALSE)))))))</f>
        <v/>
      </c>
      <c r="K204" s="189" t="str">
        <f>IF($G204="","",IF($C204=Listes!$B$37,IF('Instruction Frais Forfaitaires'!$E204&lt;=Listes!$B$48,('Instruction Frais Forfaitaires'!$E204*(VLOOKUP('Instruction Frais Forfaitaires'!$D204,Listes!$A$49:$E$55,2,FALSE))),IF('Instruction Frais Forfaitaires'!$E204&gt;Listes!$D$48,('Instruction Frais Forfaitaires'!$E204*(VLOOKUP('Instruction Frais Forfaitaires'!$D204,Listes!$A$49:$E$55,5,FALSE))),('Instruction Frais Forfaitaires'!$E204*(VLOOKUP('Instruction Frais Forfaitaires'!$D204,Listes!$A$49:$E$55,3,FALSE))+(VLOOKUP('Instruction Frais Forfaitaires'!$D204,Listes!$A$49:$E$55,4,FALSE)))))))</f>
        <v/>
      </c>
      <c r="L204" s="190" t="str">
        <f>IF($G204="","",IF($C204=Listes!$B$40,Listes!$I$37,IF($C204=Listes!$B$41,(VLOOKUP('Instruction Frais Forfaitaires'!$F204,Listes!$E$37:$F$42,2,FALSE)),IF($C204=Listes!$B$39,IF('Instruction Frais Forfaitaires'!$E204&lt;=Listes!$A$70,'Instruction Frais Forfaitaires'!$E204*Listes!$A$71,IF('Instruction Frais Forfaitaires'!$E204&gt;Listes!$D$70,'Instruction Frais Forfaitaires'!$E204*Listes!$D$71,(('Instruction Frais Forfaitaires'!$E204*Listes!$B$71)+Listes!$C$71)))))))</f>
        <v/>
      </c>
      <c r="M204" s="202" t="str">
        <f>IF('Frais Forfaitaires'!M203="","",'Frais Forfaitaires'!M203)</f>
        <v/>
      </c>
      <c r="N204" s="42" t="str">
        <f t="shared" si="13"/>
        <v/>
      </c>
      <c r="O204" s="203" t="str">
        <f t="shared" si="14"/>
        <v/>
      </c>
      <c r="P204" s="204" t="str">
        <f t="shared" si="15"/>
        <v/>
      </c>
      <c r="Q204" s="205" t="str">
        <f t="shared" si="16"/>
        <v/>
      </c>
      <c r="R204" s="206"/>
      <c r="S204" s="66"/>
    </row>
    <row r="205" spans="1:19" ht="20.100000000000001" customHeight="1" x14ac:dyDescent="0.25">
      <c r="A205" s="191">
        <v>199</v>
      </c>
      <c r="B205" s="200" t="str">
        <f>IF('Frais Forfaitaires'!B204="","",'Frais Forfaitaires'!B204)</f>
        <v/>
      </c>
      <c r="C205" s="200" t="str">
        <f>IF('Frais Forfaitaires'!C204="","",'Frais Forfaitaires'!C204)</f>
        <v/>
      </c>
      <c r="D205" s="200" t="str">
        <f>IF('Frais Forfaitaires'!D204="","",'Frais Forfaitaires'!D204)</f>
        <v/>
      </c>
      <c r="E205" s="200" t="str">
        <f>IF('Frais Forfaitaires'!E204="","",'Frais Forfaitaires'!E204)</f>
        <v/>
      </c>
      <c r="F205" s="200" t="str">
        <f>IF('Frais Forfaitaires'!F204="","",'Frais Forfaitaires'!F204)</f>
        <v/>
      </c>
      <c r="G205" s="200" t="str">
        <f>IF('Frais Forfaitaires'!G204="","",'Frais Forfaitaires'!G204)</f>
        <v/>
      </c>
      <c r="H205" s="200" t="str">
        <f>IF('Frais Forfaitaires'!H204="","",'Frais Forfaitaires'!H204)</f>
        <v/>
      </c>
      <c r="I205" s="200" t="str">
        <f>IF('Frais Forfaitaires'!I204="","",'Frais Forfaitaires'!I204)</f>
        <v/>
      </c>
      <c r="J205" s="189" t="str">
        <f>IF($G205="","",IF($C205=Listes!$B$38,IF('Instruction Frais Forfaitaires'!$E205&lt;=Listes!$B$59,('Instruction Frais Forfaitaires'!$E205*(VLOOKUP('Instruction Frais Forfaitaires'!$D205,Listes!$A$60:$E$66,2,FALSE))),IF('Instruction Frais Forfaitaires'!$E205&gt;Listes!$E$59,('Instruction Frais Forfaitaires'!$E205*(VLOOKUP('Instruction Frais Forfaitaires'!$D205,Listes!$A$60:$E$66,5,FALSE))),('Instruction Frais Forfaitaires'!$E205*(VLOOKUP('Instruction Frais Forfaitaires'!$D205,Listes!$A$60:$E$66,3,FALSE))+(VLOOKUP('Instruction Frais Forfaitaires'!$D205,Listes!$A$60:$E$66,4,FALSE)))))))</f>
        <v/>
      </c>
      <c r="K205" s="189" t="str">
        <f>IF($G205="","",IF($C205=Listes!$B$37,IF('Instruction Frais Forfaitaires'!$E205&lt;=Listes!$B$48,('Instruction Frais Forfaitaires'!$E205*(VLOOKUP('Instruction Frais Forfaitaires'!$D205,Listes!$A$49:$E$55,2,FALSE))),IF('Instruction Frais Forfaitaires'!$E205&gt;Listes!$D$48,('Instruction Frais Forfaitaires'!$E205*(VLOOKUP('Instruction Frais Forfaitaires'!$D205,Listes!$A$49:$E$55,5,FALSE))),('Instruction Frais Forfaitaires'!$E205*(VLOOKUP('Instruction Frais Forfaitaires'!$D205,Listes!$A$49:$E$55,3,FALSE))+(VLOOKUP('Instruction Frais Forfaitaires'!$D205,Listes!$A$49:$E$55,4,FALSE)))))))</f>
        <v/>
      </c>
      <c r="L205" s="190" t="str">
        <f>IF($G205="","",IF($C205=Listes!$B$40,Listes!$I$37,IF($C205=Listes!$B$41,(VLOOKUP('Instruction Frais Forfaitaires'!$F205,Listes!$E$37:$F$42,2,FALSE)),IF($C205=Listes!$B$39,IF('Instruction Frais Forfaitaires'!$E205&lt;=Listes!$A$70,'Instruction Frais Forfaitaires'!$E205*Listes!$A$71,IF('Instruction Frais Forfaitaires'!$E205&gt;Listes!$D$70,'Instruction Frais Forfaitaires'!$E205*Listes!$D$71,(('Instruction Frais Forfaitaires'!$E205*Listes!$B$71)+Listes!$C$71)))))))</f>
        <v/>
      </c>
      <c r="M205" s="202" t="str">
        <f>IF('Frais Forfaitaires'!M204="","",'Frais Forfaitaires'!M204)</f>
        <v/>
      </c>
      <c r="N205" s="42" t="str">
        <f t="shared" si="13"/>
        <v/>
      </c>
      <c r="O205" s="203" t="str">
        <f t="shared" si="14"/>
        <v/>
      </c>
      <c r="P205" s="204" t="str">
        <f t="shared" si="15"/>
        <v/>
      </c>
      <c r="Q205" s="205" t="str">
        <f t="shared" si="16"/>
        <v/>
      </c>
      <c r="R205" s="206"/>
      <c r="S205" s="66"/>
    </row>
    <row r="206" spans="1:19" ht="20.100000000000001" customHeight="1" x14ac:dyDescent="0.25">
      <c r="A206" s="191">
        <v>200</v>
      </c>
      <c r="B206" s="200" t="str">
        <f>IF('Frais Forfaitaires'!B205="","",'Frais Forfaitaires'!B205)</f>
        <v/>
      </c>
      <c r="C206" s="200" t="str">
        <f>IF('Frais Forfaitaires'!C205="","",'Frais Forfaitaires'!C205)</f>
        <v/>
      </c>
      <c r="D206" s="200" t="str">
        <f>IF('Frais Forfaitaires'!D205="","",'Frais Forfaitaires'!D205)</f>
        <v/>
      </c>
      <c r="E206" s="200" t="str">
        <f>IF('Frais Forfaitaires'!E205="","",'Frais Forfaitaires'!E205)</f>
        <v/>
      </c>
      <c r="F206" s="200" t="str">
        <f>IF('Frais Forfaitaires'!F205="","",'Frais Forfaitaires'!F205)</f>
        <v/>
      </c>
      <c r="G206" s="200" t="str">
        <f>IF('Frais Forfaitaires'!G205="","",'Frais Forfaitaires'!G205)</f>
        <v/>
      </c>
      <c r="H206" s="200" t="str">
        <f>IF('Frais Forfaitaires'!H205="","",'Frais Forfaitaires'!H205)</f>
        <v/>
      </c>
      <c r="I206" s="200" t="str">
        <f>IF('Frais Forfaitaires'!I205="","",'Frais Forfaitaires'!I205)</f>
        <v/>
      </c>
      <c r="J206" s="189" t="str">
        <f>IF($G206="","",IF($C206=Listes!$B$38,IF('Instruction Frais Forfaitaires'!$E206&lt;=Listes!$B$59,('Instruction Frais Forfaitaires'!$E206*(VLOOKUP('Instruction Frais Forfaitaires'!$D206,Listes!$A$60:$E$66,2,FALSE))),IF('Instruction Frais Forfaitaires'!$E206&gt;Listes!$E$59,('Instruction Frais Forfaitaires'!$E206*(VLOOKUP('Instruction Frais Forfaitaires'!$D206,Listes!$A$60:$E$66,5,FALSE))),('Instruction Frais Forfaitaires'!$E206*(VLOOKUP('Instruction Frais Forfaitaires'!$D206,Listes!$A$60:$E$66,3,FALSE))+(VLOOKUP('Instruction Frais Forfaitaires'!$D206,Listes!$A$60:$E$66,4,FALSE)))))))</f>
        <v/>
      </c>
      <c r="K206" s="189" t="str">
        <f>IF($G206="","",IF($C206=Listes!$B$37,IF('Instruction Frais Forfaitaires'!$E206&lt;=Listes!$B$48,('Instruction Frais Forfaitaires'!$E206*(VLOOKUP('Instruction Frais Forfaitaires'!$D206,Listes!$A$49:$E$55,2,FALSE))),IF('Instruction Frais Forfaitaires'!$E206&gt;Listes!$D$48,('Instruction Frais Forfaitaires'!$E206*(VLOOKUP('Instruction Frais Forfaitaires'!$D206,Listes!$A$49:$E$55,5,FALSE))),('Instruction Frais Forfaitaires'!$E206*(VLOOKUP('Instruction Frais Forfaitaires'!$D206,Listes!$A$49:$E$55,3,FALSE))+(VLOOKUP('Instruction Frais Forfaitaires'!$D206,Listes!$A$49:$E$55,4,FALSE)))))))</f>
        <v/>
      </c>
      <c r="L206" s="190" t="str">
        <f>IF($G206="","",IF($C206=Listes!$B$40,Listes!$I$37,IF($C206=Listes!$B$41,(VLOOKUP('Instruction Frais Forfaitaires'!$F206,Listes!$E$37:$F$42,2,FALSE)),IF($C206=Listes!$B$39,IF('Instruction Frais Forfaitaires'!$E206&lt;=Listes!$A$70,'Instruction Frais Forfaitaires'!$E206*Listes!$A$71,IF('Instruction Frais Forfaitaires'!$E206&gt;Listes!$D$70,'Instruction Frais Forfaitaires'!$E206*Listes!$D$71,(('Instruction Frais Forfaitaires'!$E206*Listes!$B$71)+Listes!$C$71)))))))</f>
        <v/>
      </c>
      <c r="M206" s="202" t="str">
        <f>IF('Frais Forfaitaires'!M205="","",'Frais Forfaitaires'!M205)</f>
        <v/>
      </c>
      <c r="N206" s="42" t="str">
        <f t="shared" si="13"/>
        <v/>
      </c>
      <c r="O206" s="203" t="str">
        <f t="shared" si="14"/>
        <v/>
      </c>
      <c r="P206" s="204" t="str">
        <f t="shared" si="15"/>
        <v/>
      </c>
      <c r="Q206" s="205" t="str">
        <f t="shared" si="16"/>
        <v/>
      </c>
      <c r="R206" s="206"/>
      <c r="S206" s="66"/>
    </row>
    <row r="207" spans="1:19" ht="20.100000000000001" customHeight="1" x14ac:dyDescent="0.25">
      <c r="A207" s="191">
        <v>201</v>
      </c>
      <c r="B207" s="200" t="str">
        <f>IF('Frais Forfaitaires'!B206="","",'Frais Forfaitaires'!B206)</f>
        <v/>
      </c>
      <c r="C207" s="200" t="str">
        <f>IF('Frais Forfaitaires'!C206="","",'Frais Forfaitaires'!C206)</f>
        <v/>
      </c>
      <c r="D207" s="200" t="str">
        <f>IF('Frais Forfaitaires'!D206="","",'Frais Forfaitaires'!D206)</f>
        <v/>
      </c>
      <c r="E207" s="200" t="str">
        <f>IF('Frais Forfaitaires'!E206="","",'Frais Forfaitaires'!E206)</f>
        <v/>
      </c>
      <c r="F207" s="200" t="str">
        <f>IF('Frais Forfaitaires'!F206="","",'Frais Forfaitaires'!F206)</f>
        <v/>
      </c>
      <c r="G207" s="200" t="str">
        <f>IF('Frais Forfaitaires'!G206="","",'Frais Forfaitaires'!G206)</f>
        <v/>
      </c>
      <c r="H207" s="200" t="str">
        <f>IF('Frais Forfaitaires'!H206="","",'Frais Forfaitaires'!H206)</f>
        <v/>
      </c>
      <c r="I207" s="200" t="str">
        <f>IF('Frais Forfaitaires'!I206="","",'Frais Forfaitaires'!I206)</f>
        <v/>
      </c>
      <c r="J207" s="189" t="str">
        <f>IF($G207="","",IF($C207=Listes!$B$38,IF('Instruction Frais Forfaitaires'!$E207&lt;=Listes!$B$59,('Instruction Frais Forfaitaires'!$E207*(VLOOKUP('Instruction Frais Forfaitaires'!$D207,Listes!$A$60:$E$66,2,FALSE))),IF('Instruction Frais Forfaitaires'!$E207&gt;Listes!$E$59,('Instruction Frais Forfaitaires'!$E207*(VLOOKUP('Instruction Frais Forfaitaires'!$D207,Listes!$A$60:$E$66,5,FALSE))),('Instruction Frais Forfaitaires'!$E207*(VLOOKUP('Instruction Frais Forfaitaires'!$D207,Listes!$A$60:$E$66,3,FALSE))+(VLOOKUP('Instruction Frais Forfaitaires'!$D207,Listes!$A$60:$E$66,4,FALSE)))))))</f>
        <v/>
      </c>
      <c r="K207" s="189" t="str">
        <f>IF($G207="","",IF($C207=Listes!$B$37,IF('Instruction Frais Forfaitaires'!$E207&lt;=Listes!$B$48,('Instruction Frais Forfaitaires'!$E207*(VLOOKUP('Instruction Frais Forfaitaires'!$D207,Listes!$A$49:$E$55,2,FALSE))),IF('Instruction Frais Forfaitaires'!$E207&gt;Listes!$D$48,('Instruction Frais Forfaitaires'!$E207*(VLOOKUP('Instruction Frais Forfaitaires'!$D207,Listes!$A$49:$E$55,5,FALSE))),('Instruction Frais Forfaitaires'!$E207*(VLOOKUP('Instruction Frais Forfaitaires'!$D207,Listes!$A$49:$E$55,3,FALSE))+(VLOOKUP('Instruction Frais Forfaitaires'!$D207,Listes!$A$49:$E$55,4,FALSE)))))))</f>
        <v/>
      </c>
      <c r="L207" s="190" t="str">
        <f>IF($G207="","",IF($C207=Listes!$B$40,Listes!$I$37,IF($C207=Listes!$B$41,(VLOOKUP('Instruction Frais Forfaitaires'!$F207,Listes!$E$37:$F$42,2,FALSE)),IF($C207=Listes!$B$39,IF('Instruction Frais Forfaitaires'!$E207&lt;=Listes!$A$70,'Instruction Frais Forfaitaires'!$E207*Listes!$A$71,IF('Instruction Frais Forfaitaires'!$E207&gt;Listes!$D$70,'Instruction Frais Forfaitaires'!$E207*Listes!$D$71,(('Instruction Frais Forfaitaires'!$E207*Listes!$B$71)+Listes!$C$71)))))))</f>
        <v/>
      </c>
      <c r="M207" s="202" t="str">
        <f>IF('Frais Forfaitaires'!M206="","",'Frais Forfaitaires'!M206)</f>
        <v/>
      </c>
      <c r="N207" s="42" t="str">
        <f t="shared" si="13"/>
        <v/>
      </c>
      <c r="O207" s="203" t="str">
        <f t="shared" si="14"/>
        <v/>
      </c>
      <c r="P207" s="204" t="str">
        <f t="shared" si="15"/>
        <v/>
      </c>
      <c r="Q207" s="205" t="str">
        <f t="shared" si="16"/>
        <v/>
      </c>
      <c r="R207" s="206"/>
      <c r="S207" s="66"/>
    </row>
    <row r="208" spans="1:19" ht="20.100000000000001" customHeight="1" x14ac:dyDescent="0.25">
      <c r="A208" s="191">
        <v>202</v>
      </c>
      <c r="B208" s="200" t="str">
        <f>IF('Frais Forfaitaires'!B207="","",'Frais Forfaitaires'!B207)</f>
        <v/>
      </c>
      <c r="C208" s="200" t="str">
        <f>IF('Frais Forfaitaires'!C207="","",'Frais Forfaitaires'!C207)</f>
        <v/>
      </c>
      <c r="D208" s="200" t="str">
        <f>IF('Frais Forfaitaires'!D207="","",'Frais Forfaitaires'!D207)</f>
        <v/>
      </c>
      <c r="E208" s="200" t="str">
        <f>IF('Frais Forfaitaires'!E207="","",'Frais Forfaitaires'!E207)</f>
        <v/>
      </c>
      <c r="F208" s="200" t="str">
        <f>IF('Frais Forfaitaires'!F207="","",'Frais Forfaitaires'!F207)</f>
        <v/>
      </c>
      <c r="G208" s="200" t="str">
        <f>IF('Frais Forfaitaires'!G207="","",'Frais Forfaitaires'!G207)</f>
        <v/>
      </c>
      <c r="H208" s="200" t="str">
        <f>IF('Frais Forfaitaires'!H207="","",'Frais Forfaitaires'!H207)</f>
        <v/>
      </c>
      <c r="I208" s="200" t="str">
        <f>IF('Frais Forfaitaires'!I207="","",'Frais Forfaitaires'!I207)</f>
        <v/>
      </c>
      <c r="J208" s="189" t="str">
        <f>IF($G208="","",IF($C208=Listes!$B$38,IF('Instruction Frais Forfaitaires'!$E208&lt;=Listes!$B$59,('Instruction Frais Forfaitaires'!$E208*(VLOOKUP('Instruction Frais Forfaitaires'!$D208,Listes!$A$60:$E$66,2,FALSE))),IF('Instruction Frais Forfaitaires'!$E208&gt;Listes!$E$59,('Instruction Frais Forfaitaires'!$E208*(VLOOKUP('Instruction Frais Forfaitaires'!$D208,Listes!$A$60:$E$66,5,FALSE))),('Instruction Frais Forfaitaires'!$E208*(VLOOKUP('Instruction Frais Forfaitaires'!$D208,Listes!$A$60:$E$66,3,FALSE))+(VLOOKUP('Instruction Frais Forfaitaires'!$D208,Listes!$A$60:$E$66,4,FALSE)))))))</f>
        <v/>
      </c>
      <c r="K208" s="189" t="str">
        <f>IF($G208="","",IF($C208=Listes!$B$37,IF('Instruction Frais Forfaitaires'!$E208&lt;=Listes!$B$48,('Instruction Frais Forfaitaires'!$E208*(VLOOKUP('Instruction Frais Forfaitaires'!$D208,Listes!$A$49:$E$55,2,FALSE))),IF('Instruction Frais Forfaitaires'!$E208&gt;Listes!$D$48,('Instruction Frais Forfaitaires'!$E208*(VLOOKUP('Instruction Frais Forfaitaires'!$D208,Listes!$A$49:$E$55,5,FALSE))),('Instruction Frais Forfaitaires'!$E208*(VLOOKUP('Instruction Frais Forfaitaires'!$D208,Listes!$A$49:$E$55,3,FALSE))+(VLOOKUP('Instruction Frais Forfaitaires'!$D208,Listes!$A$49:$E$55,4,FALSE)))))))</f>
        <v/>
      </c>
      <c r="L208" s="190" t="str">
        <f>IF($G208="","",IF($C208=Listes!$B$40,Listes!$I$37,IF($C208=Listes!$B$41,(VLOOKUP('Instruction Frais Forfaitaires'!$F208,Listes!$E$37:$F$42,2,FALSE)),IF($C208=Listes!$B$39,IF('Instruction Frais Forfaitaires'!$E208&lt;=Listes!$A$70,'Instruction Frais Forfaitaires'!$E208*Listes!$A$71,IF('Instruction Frais Forfaitaires'!$E208&gt;Listes!$D$70,'Instruction Frais Forfaitaires'!$E208*Listes!$D$71,(('Instruction Frais Forfaitaires'!$E208*Listes!$B$71)+Listes!$C$71)))))))</f>
        <v/>
      </c>
      <c r="M208" s="202" t="str">
        <f>IF('Frais Forfaitaires'!M207="","",'Frais Forfaitaires'!M207)</f>
        <v/>
      </c>
      <c r="N208" s="42" t="str">
        <f t="shared" si="13"/>
        <v/>
      </c>
      <c r="O208" s="203" t="str">
        <f t="shared" si="14"/>
        <v/>
      </c>
      <c r="P208" s="204" t="str">
        <f t="shared" si="15"/>
        <v/>
      </c>
      <c r="Q208" s="205" t="str">
        <f t="shared" si="16"/>
        <v/>
      </c>
      <c r="R208" s="206"/>
      <c r="S208" s="66"/>
    </row>
    <row r="209" spans="1:19" ht="20.100000000000001" customHeight="1" x14ac:dyDescent="0.25">
      <c r="A209" s="191">
        <v>203</v>
      </c>
      <c r="B209" s="200" t="str">
        <f>IF('Frais Forfaitaires'!B208="","",'Frais Forfaitaires'!B208)</f>
        <v/>
      </c>
      <c r="C209" s="200" t="str">
        <f>IF('Frais Forfaitaires'!C208="","",'Frais Forfaitaires'!C208)</f>
        <v/>
      </c>
      <c r="D209" s="200" t="str">
        <f>IF('Frais Forfaitaires'!D208="","",'Frais Forfaitaires'!D208)</f>
        <v/>
      </c>
      <c r="E209" s="200" t="str">
        <f>IF('Frais Forfaitaires'!E208="","",'Frais Forfaitaires'!E208)</f>
        <v/>
      </c>
      <c r="F209" s="200" t="str">
        <f>IF('Frais Forfaitaires'!F208="","",'Frais Forfaitaires'!F208)</f>
        <v/>
      </c>
      <c r="G209" s="200" t="str">
        <f>IF('Frais Forfaitaires'!G208="","",'Frais Forfaitaires'!G208)</f>
        <v/>
      </c>
      <c r="H209" s="200" t="str">
        <f>IF('Frais Forfaitaires'!H208="","",'Frais Forfaitaires'!H208)</f>
        <v/>
      </c>
      <c r="I209" s="200" t="str">
        <f>IF('Frais Forfaitaires'!I208="","",'Frais Forfaitaires'!I208)</f>
        <v/>
      </c>
      <c r="J209" s="189" t="str">
        <f>IF($G209="","",IF($C209=Listes!$B$38,IF('Instruction Frais Forfaitaires'!$E209&lt;=Listes!$B$59,('Instruction Frais Forfaitaires'!$E209*(VLOOKUP('Instruction Frais Forfaitaires'!$D209,Listes!$A$60:$E$66,2,FALSE))),IF('Instruction Frais Forfaitaires'!$E209&gt;Listes!$E$59,('Instruction Frais Forfaitaires'!$E209*(VLOOKUP('Instruction Frais Forfaitaires'!$D209,Listes!$A$60:$E$66,5,FALSE))),('Instruction Frais Forfaitaires'!$E209*(VLOOKUP('Instruction Frais Forfaitaires'!$D209,Listes!$A$60:$E$66,3,FALSE))+(VLOOKUP('Instruction Frais Forfaitaires'!$D209,Listes!$A$60:$E$66,4,FALSE)))))))</f>
        <v/>
      </c>
      <c r="K209" s="189" t="str">
        <f>IF($G209="","",IF($C209=Listes!$B$37,IF('Instruction Frais Forfaitaires'!$E209&lt;=Listes!$B$48,('Instruction Frais Forfaitaires'!$E209*(VLOOKUP('Instruction Frais Forfaitaires'!$D209,Listes!$A$49:$E$55,2,FALSE))),IF('Instruction Frais Forfaitaires'!$E209&gt;Listes!$D$48,('Instruction Frais Forfaitaires'!$E209*(VLOOKUP('Instruction Frais Forfaitaires'!$D209,Listes!$A$49:$E$55,5,FALSE))),('Instruction Frais Forfaitaires'!$E209*(VLOOKUP('Instruction Frais Forfaitaires'!$D209,Listes!$A$49:$E$55,3,FALSE))+(VLOOKUP('Instruction Frais Forfaitaires'!$D209,Listes!$A$49:$E$55,4,FALSE)))))))</f>
        <v/>
      </c>
      <c r="L209" s="190" t="str">
        <f>IF($G209="","",IF($C209=Listes!$B$40,Listes!$I$37,IF($C209=Listes!$B$41,(VLOOKUP('Instruction Frais Forfaitaires'!$F209,Listes!$E$37:$F$42,2,FALSE)),IF($C209=Listes!$B$39,IF('Instruction Frais Forfaitaires'!$E209&lt;=Listes!$A$70,'Instruction Frais Forfaitaires'!$E209*Listes!$A$71,IF('Instruction Frais Forfaitaires'!$E209&gt;Listes!$D$70,'Instruction Frais Forfaitaires'!$E209*Listes!$D$71,(('Instruction Frais Forfaitaires'!$E209*Listes!$B$71)+Listes!$C$71)))))))</f>
        <v/>
      </c>
      <c r="M209" s="202" t="str">
        <f>IF('Frais Forfaitaires'!M208="","",'Frais Forfaitaires'!M208)</f>
        <v/>
      </c>
      <c r="N209" s="42" t="str">
        <f t="shared" si="13"/>
        <v/>
      </c>
      <c r="O209" s="203" t="str">
        <f t="shared" si="14"/>
        <v/>
      </c>
      <c r="P209" s="204" t="str">
        <f t="shared" si="15"/>
        <v/>
      </c>
      <c r="Q209" s="205" t="str">
        <f t="shared" si="16"/>
        <v/>
      </c>
      <c r="R209" s="206"/>
      <c r="S209" s="66"/>
    </row>
    <row r="210" spans="1:19" ht="20.100000000000001" customHeight="1" x14ac:dyDescent="0.25">
      <c r="A210" s="191">
        <v>204</v>
      </c>
      <c r="B210" s="200" t="str">
        <f>IF('Frais Forfaitaires'!B209="","",'Frais Forfaitaires'!B209)</f>
        <v/>
      </c>
      <c r="C210" s="200" t="str">
        <f>IF('Frais Forfaitaires'!C209="","",'Frais Forfaitaires'!C209)</f>
        <v/>
      </c>
      <c r="D210" s="200" t="str">
        <f>IF('Frais Forfaitaires'!D209="","",'Frais Forfaitaires'!D209)</f>
        <v/>
      </c>
      <c r="E210" s="200" t="str">
        <f>IF('Frais Forfaitaires'!E209="","",'Frais Forfaitaires'!E209)</f>
        <v/>
      </c>
      <c r="F210" s="200" t="str">
        <f>IF('Frais Forfaitaires'!F209="","",'Frais Forfaitaires'!F209)</f>
        <v/>
      </c>
      <c r="G210" s="200" t="str">
        <f>IF('Frais Forfaitaires'!G209="","",'Frais Forfaitaires'!G209)</f>
        <v/>
      </c>
      <c r="H210" s="200" t="str">
        <f>IF('Frais Forfaitaires'!H209="","",'Frais Forfaitaires'!H209)</f>
        <v/>
      </c>
      <c r="I210" s="200" t="str">
        <f>IF('Frais Forfaitaires'!I209="","",'Frais Forfaitaires'!I209)</f>
        <v/>
      </c>
      <c r="J210" s="189" t="str">
        <f>IF($G210="","",IF($C210=Listes!$B$38,IF('Instruction Frais Forfaitaires'!$E210&lt;=Listes!$B$59,('Instruction Frais Forfaitaires'!$E210*(VLOOKUP('Instruction Frais Forfaitaires'!$D210,Listes!$A$60:$E$66,2,FALSE))),IF('Instruction Frais Forfaitaires'!$E210&gt;Listes!$E$59,('Instruction Frais Forfaitaires'!$E210*(VLOOKUP('Instruction Frais Forfaitaires'!$D210,Listes!$A$60:$E$66,5,FALSE))),('Instruction Frais Forfaitaires'!$E210*(VLOOKUP('Instruction Frais Forfaitaires'!$D210,Listes!$A$60:$E$66,3,FALSE))+(VLOOKUP('Instruction Frais Forfaitaires'!$D210,Listes!$A$60:$E$66,4,FALSE)))))))</f>
        <v/>
      </c>
      <c r="K210" s="189" t="str">
        <f>IF($G210="","",IF($C210=Listes!$B$37,IF('Instruction Frais Forfaitaires'!$E210&lt;=Listes!$B$48,('Instruction Frais Forfaitaires'!$E210*(VLOOKUP('Instruction Frais Forfaitaires'!$D210,Listes!$A$49:$E$55,2,FALSE))),IF('Instruction Frais Forfaitaires'!$E210&gt;Listes!$D$48,('Instruction Frais Forfaitaires'!$E210*(VLOOKUP('Instruction Frais Forfaitaires'!$D210,Listes!$A$49:$E$55,5,FALSE))),('Instruction Frais Forfaitaires'!$E210*(VLOOKUP('Instruction Frais Forfaitaires'!$D210,Listes!$A$49:$E$55,3,FALSE))+(VLOOKUP('Instruction Frais Forfaitaires'!$D210,Listes!$A$49:$E$55,4,FALSE)))))))</f>
        <v/>
      </c>
      <c r="L210" s="190" t="str">
        <f>IF($G210="","",IF($C210=Listes!$B$40,Listes!$I$37,IF($C210=Listes!$B$41,(VLOOKUP('Instruction Frais Forfaitaires'!$F210,Listes!$E$37:$F$42,2,FALSE)),IF($C210=Listes!$B$39,IF('Instruction Frais Forfaitaires'!$E210&lt;=Listes!$A$70,'Instruction Frais Forfaitaires'!$E210*Listes!$A$71,IF('Instruction Frais Forfaitaires'!$E210&gt;Listes!$D$70,'Instruction Frais Forfaitaires'!$E210*Listes!$D$71,(('Instruction Frais Forfaitaires'!$E210*Listes!$B$71)+Listes!$C$71)))))))</f>
        <v/>
      </c>
      <c r="M210" s="202" t="str">
        <f>IF('Frais Forfaitaires'!M209="","",'Frais Forfaitaires'!M209)</f>
        <v/>
      </c>
      <c r="N210" s="42" t="str">
        <f t="shared" si="13"/>
        <v/>
      </c>
      <c r="O210" s="203" t="str">
        <f t="shared" si="14"/>
        <v/>
      </c>
      <c r="P210" s="204" t="str">
        <f t="shared" si="15"/>
        <v/>
      </c>
      <c r="Q210" s="205" t="str">
        <f t="shared" si="16"/>
        <v/>
      </c>
      <c r="R210" s="206"/>
      <c r="S210" s="66"/>
    </row>
    <row r="211" spans="1:19" ht="20.100000000000001" customHeight="1" x14ac:dyDescent="0.25">
      <c r="A211" s="191">
        <v>205</v>
      </c>
      <c r="B211" s="200" t="str">
        <f>IF('Frais Forfaitaires'!B210="","",'Frais Forfaitaires'!B210)</f>
        <v/>
      </c>
      <c r="C211" s="200" t="str">
        <f>IF('Frais Forfaitaires'!C210="","",'Frais Forfaitaires'!C210)</f>
        <v/>
      </c>
      <c r="D211" s="200" t="str">
        <f>IF('Frais Forfaitaires'!D210="","",'Frais Forfaitaires'!D210)</f>
        <v/>
      </c>
      <c r="E211" s="200" t="str">
        <f>IF('Frais Forfaitaires'!E210="","",'Frais Forfaitaires'!E210)</f>
        <v/>
      </c>
      <c r="F211" s="200" t="str">
        <f>IF('Frais Forfaitaires'!F210="","",'Frais Forfaitaires'!F210)</f>
        <v/>
      </c>
      <c r="G211" s="200" t="str">
        <f>IF('Frais Forfaitaires'!G210="","",'Frais Forfaitaires'!G210)</f>
        <v/>
      </c>
      <c r="H211" s="200" t="str">
        <f>IF('Frais Forfaitaires'!H210="","",'Frais Forfaitaires'!H210)</f>
        <v/>
      </c>
      <c r="I211" s="200" t="str">
        <f>IF('Frais Forfaitaires'!I210="","",'Frais Forfaitaires'!I210)</f>
        <v/>
      </c>
      <c r="J211" s="189" t="str">
        <f>IF($G211="","",IF($C211=Listes!$B$38,IF('Instruction Frais Forfaitaires'!$E211&lt;=Listes!$B$59,('Instruction Frais Forfaitaires'!$E211*(VLOOKUP('Instruction Frais Forfaitaires'!$D211,Listes!$A$60:$E$66,2,FALSE))),IF('Instruction Frais Forfaitaires'!$E211&gt;Listes!$E$59,('Instruction Frais Forfaitaires'!$E211*(VLOOKUP('Instruction Frais Forfaitaires'!$D211,Listes!$A$60:$E$66,5,FALSE))),('Instruction Frais Forfaitaires'!$E211*(VLOOKUP('Instruction Frais Forfaitaires'!$D211,Listes!$A$60:$E$66,3,FALSE))+(VLOOKUP('Instruction Frais Forfaitaires'!$D211,Listes!$A$60:$E$66,4,FALSE)))))))</f>
        <v/>
      </c>
      <c r="K211" s="189" t="str">
        <f>IF($G211="","",IF($C211=Listes!$B$37,IF('Instruction Frais Forfaitaires'!$E211&lt;=Listes!$B$48,('Instruction Frais Forfaitaires'!$E211*(VLOOKUP('Instruction Frais Forfaitaires'!$D211,Listes!$A$49:$E$55,2,FALSE))),IF('Instruction Frais Forfaitaires'!$E211&gt;Listes!$D$48,('Instruction Frais Forfaitaires'!$E211*(VLOOKUP('Instruction Frais Forfaitaires'!$D211,Listes!$A$49:$E$55,5,FALSE))),('Instruction Frais Forfaitaires'!$E211*(VLOOKUP('Instruction Frais Forfaitaires'!$D211,Listes!$A$49:$E$55,3,FALSE))+(VLOOKUP('Instruction Frais Forfaitaires'!$D211,Listes!$A$49:$E$55,4,FALSE)))))))</f>
        <v/>
      </c>
      <c r="L211" s="190" t="str">
        <f>IF($G211="","",IF($C211=Listes!$B$40,Listes!$I$37,IF($C211=Listes!$B$41,(VLOOKUP('Instruction Frais Forfaitaires'!$F211,Listes!$E$37:$F$42,2,FALSE)),IF($C211=Listes!$B$39,IF('Instruction Frais Forfaitaires'!$E211&lt;=Listes!$A$70,'Instruction Frais Forfaitaires'!$E211*Listes!$A$71,IF('Instruction Frais Forfaitaires'!$E211&gt;Listes!$D$70,'Instruction Frais Forfaitaires'!$E211*Listes!$D$71,(('Instruction Frais Forfaitaires'!$E211*Listes!$B$71)+Listes!$C$71)))))))</f>
        <v/>
      </c>
      <c r="M211" s="202" t="str">
        <f>IF('Frais Forfaitaires'!M210="","",'Frais Forfaitaires'!M210)</f>
        <v/>
      </c>
      <c r="N211" s="42" t="str">
        <f t="shared" si="13"/>
        <v/>
      </c>
      <c r="O211" s="203" t="str">
        <f t="shared" si="14"/>
        <v/>
      </c>
      <c r="P211" s="204" t="str">
        <f t="shared" si="15"/>
        <v/>
      </c>
      <c r="Q211" s="205" t="str">
        <f t="shared" si="16"/>
        <v/>
      </c>
      <c r="R211" s="206"/>
      <c r="S211" s="66"/>
    </row>
    <row r="212" spans="1:19" ht="20.100000000000001" customHeight="1" x14ac:dyDescent="0.25">
      <c r="A212" s="191">
        <v>206</v>
      </c>
      <c r="B212" s="200" t="str">
        <f>IF('Frais Forfaitaires'!B211="","",'Frais Forfaitaires'!B211)</f>
        <v/>
      </c>
      <c r="C212" s="200" t="str">
        <f>IF('Frais Forfaitaires'!C211="","",'Frais Forfaitaires'!C211)</f>
        <v/>
      </c>
      <c r="D212" s="200" t="str">
        <f>IF('Frais Forfaitaires'!D211="","",'Frais Forfaitaires'!D211)</f>
        <v/>
      </c>
      <c r="E212" s="200" t="str">
        <f>IF('Frais Forfaitaires'!E211="","",'Frais Forfaitaires'!E211)</f>
        <v/>
      </c>
      <c r="F212" s="200" t="str">
        <f>IF('Frais Forfaitaires'!F211="","",'Frais Forfaitaires'!F211)</f>
        <v/>
      </c>
      <c r="G212" s="200" t="str">
        <f>IF('Frais Forfaitaires'!G211="","",'Frais Forfaitaires'!G211)</f>
        <v/>
      </c>
      <c r="H212" s="200" t="str">
        <f>IF('Frais Forfaitaires'!H211="","",'Frais Forfaitaires'!H211)</f>
        <v/>
      </c>
      <c r="I212" s="200" t="str">
        <f>IF('Frais Forfaitaires'!I211="","",'Frais Forfaitaires'!I211)</f>
        <v/>
      </c>
      <c r="J212" s="189" t="str">
        <f>IF($G212="","",IF($C212=Listes!$B$38,IF('Instruction Frais Forfaitaires'!$E212&lt;=Listes!$B$59,('Instruction Frais Forfaitaires'!$E212*(VLOOKUP('Instruction Frais Forfaitaires'!$D212,Listes!$A$60:$E$66,2,FALSE))),IF('Instruction Frais Forfaitaires'!$E212&gt;Listes!$E$59,('Instruction Frais Forfaitaires'!$E212*(VLOOKUP('Instruction Frais Forfaitaires'!$D212,Listes!$A$60:$E$66,5,FALSE))),('Instruction Frais Forfaitaires'!$E212*(VLOOKUP('Instruction Frais Forfaitaires'!$D212,Listes!$A$60:$E$66,3,FALSE))+(VLOOKUP('Instruction Frais Forfaitaires'!$D212,Listes!$A$60:$E$66,4,FALSE)))))))</f>
        <v/>
      </c>
      <c r="K212" s="189" t="str">
        <f>IF($G212="","",IF($C212=Listes!$B$37,IF('Instruction Frais Forfaitaires'!$E212&lt;=Listes!$B$48,('Instruction Frais Forfaitaires'!$E212*(VLOOKUP('Instruction Frais Forfaitaires'!$D212,Listes!$A$49:$E$55,2,FALSE))),IF('Instruction Frais Forfaitaires'!$E212&gt;Listes!$D$48,('Instruction Frais Forfaitaires'!$E212*(VLOOKUP('Instruction Frais Forfaitaires'!$D212,Listes!$A$49:$E$55,5,FALSE))),('Instruction Frais Forfaitaires'!$E212*(VLOOKUP('Instruction Frais Forfaitaires'!$D212,Listes!$A$49:$E$55,3,FALSE))+(VLOOKUP('Instruction Frais Forfaitaires'!$D212,Listes!$A$49:$E$55,4,FALSE)))))))</f>
        <v/>
      </c>
      <c r="L212" s="190" t="str">
        <f>IF($G212="","",IF($C212=Listes!$B$40,Listes!$I$37,IF($C212=Listes!$B$41,(VLOOKUP('Instruction Frais Forfaitaires'!$F212,Listes!$E$37:$F$42,2,FALSE)),IF($C212=Listes!$B$39,IF('Instruction Frais Forfaitaires'!$E212&lt;=Listes!$A$70,'Instruction Frais Forfaitaires'!$E212*Listes!$A$71,IF('Instruction Frais Forfaitaires'!$E212&gt;Listes!$D$70,'Instruction Frais Forfaitaires'!$E212*Listes!$D$71,(('Instruction Frais Forfaitaires'!$E212*Listes!$B$71)+Listes!$C$71)))))))</f>
        <v/>
      </c>
      <c r="M212" s="202" t="str">
        <f>IF('Frais Forfaitaires'!M211="","",'Frais Forfaitaires'!M211)</f>
        <v/>
      </c>
      <c r="N212" s="42" t="str">
        <f t="shared" si="13"/>
        <v/>
      </c>
      <c r="O212" s="203" t="str">
        <f t="shared" si="14"/>
        <v/>
      </c>
      <c r="P212" s="204" t="str">
        <f t="shared" si="15"/>
        <v/>
      </c>
      <c r="Q212" s="205" t="str">
        <f t="shared" si="16"/>
        <v/>
      </c>
      <c r="R212" s="206"/>
      <c r="S212" s="66"/>
    </row>
    <row r="213" spans="1:19" ht="20.100000000000001" customHeight="1" x14ac:dyDescent="0.25">
      <c r="A213" s="191">
        <v>207</v>
      </c>
      <c r="B213" s="200" t="str">
        <f>IF('Frais Forfaitaires'!B212="","",'Frais Forfaitaires'!B212)</f>
        <v/>
      </c>
      <c r="C213" s="200" t="str">
        <f>IF('Frais Forfaitaires'!C212="","",'Frais Forfaitaires'!C212)</f>
        <v/>
      </c>
      <c r="D213" s="200" t="str">
        <f>IF('Frais Forfaitaires'!D212="","",'Frais Forfaitaires'!D212)</f>
        <v/>
      </c>
      <c r="E213" s="200" t="str">
        <f>IF('Frais Forfaitaires'!E212="","",'Frais Forfaitaires'!E212)</f>
        <v/>
      </c>
      <c r="F213" s="200" t="str">
        <f>IF('Frais Forfaitaires'!F212="","",'Frais Forfaitaires'!F212)</f>
        <v/>
      </c>
      <c r="G213" s="200" t="str">
        <f>IF('Frais Forfaitaires'!G212="","",'Frais Forfaitaires'!G212)</f>
        <v/>
      </c>
      <c r="H213" s="200" t="str">
        <f>IF('Frais Forfaitaires'!H212="","",'Frais Forfaitaires'!H212)</f>
        <v/>
      </c>
      <c r="I213" s="200" t="str">
        <f>IF('Frais Forfaitaires'!I212="","",'Frais Forfaitaires'!I212)</f>
        <v/>
      </c>
      <c r="J213" s="189" t="str">
        <f>IF($G213="","",IF($C213=Listes!$B$38,IF('Instruction Frais Forfaitaires'!$E213&lt;=Listes!$B$59,('Instruction Frais Forfaitaires'!$E213*(VLOOKUP('Instruction Frais Forfaitaires'!$D213,Listes!$A$60:$E$66,2,FALSE))),IF('Instruction Frais Forfaitaires'!$E213&gt;Listes!$E$59,('Instruction Frais Forfaitaires'!$E213*(VLOOKUP('Instruction Frais Forfaitaires'!$D213,Listes!$A$60:$E$66,5,FALSE))),('Instruction Frais Forfaitaires'!$E213*(VLOOKUP('Instruction Frais Forfaitaires'!$D213,Listes!$A$60:$E$66,3,FALSE))+(VLOOKUP('Instruction Frais Forfaitaires'!$D213,Listes!$A$60:$E$66,4,FALSE)))))))</f>
        <v/>
      </c>
      <c r="K213" s="189" t="str">
        <f>IF($G213="","",IF($C213=Listes!$B$37,IF('Instruction Frais Forfaitaires'!$E213&lt;=Listes!$B$48,('Instruction Frais Forfaitaires'!$E213*(VLOOKUP('Instruction Frais Forfaitaires'!$D213,Listes!$A$49:$E$55,2,FALSE))),IF('Instruction Frais Forfaitaires'!$E213&gt;Listes!$D$48,('Instruction Frais Forfaitaires'!$E213*(VLOOKUP('Instruction Frais Forfaitaires'!$D213,Listes!$A$49:$E$55,5,FALSE))),('Instruction Frais Forfaitaires'!$E213*(VLOOKUP('Instruction Frais Forfaitaires'!$D213,Listes!$A$49:$E$55,3,FALSE))+(VLOOKUP('Instruction Frais Forfaitaires'!$D213,Listes!$A$49:$E$55,4,FALSE)))))))</f>
        <v/>
      </c>
      <c r="L213" s="190" t="str">
        <f>IF($G213="","",IF($C213=Listes!$B$40,Listes!$I$37,IF($C213=Listes!$B$41,(VLOOKUP('Instruction Frais Forfaitaires'!$F213,Listes!$E$37:$F$42,2,FALSE)),IF($C213=Listes!$B$39,IF('Instruction Frais Forfaitaires'!$E213&lt;=Listes!$A$70,'Instruction Frais Forfaitaires'!$E213*Listes!$A$71,IF('Instruction Frais Forfaitaires'!$E213&gt;Listes!$D$70,'Instruction Frais Forfaitaires'!$E213*Listes!$D$71,(('Instruction Frais Forfaitaires'!$E213*Listes!$B$71)+Listes!$C$71)))))))</f>
        <v/>
      </c>
      <c r="M213" s="202" t="str">
        <f>IF('Frais Forfaitaires'!M212="","",'Frais Forfaitaires'!M212)</f>
        <v/>
      </c>
      <c r="N213" s="42" t="str">
        <f t="shared" si="13"/>
        <v/>
      </c>
      <c r="O213" s="203" t="str">
        <f t="shared" si="14"/>
        <v/>
      </c>
      <c r="P213" s="204" t="str">
        <f t="shared" si="15"/>
        <v/>
      </c>
      <c r="Q213" s="205" t="str">
        <f t="shared" si="16"/>
        <v/>
      </c>
      <c r="R213" s="206"/>
      <c r="S213" s="66"/>
    </row>
    <row r="214" spans="1:19" ht="20.100000000000001" customHeight="1" x14ac:dyDescent="0.25">
      <c r="A214" s="191">
        <v>208</v>
      </c>
      <c r="B214" s="200" t="str">
        <f>IF('Frais Forfaitaires'!B213="","",'Frais Forfaitaires'!B213)</f>
        <v/>
      </c>
      <c r="C214" s="200" t="str">
        <f>IF('Frais Forfaitaires'!C213="","",'Frais Forfaitaires'!C213)</f>
        <v/>
      </c>
      <c r="D214" s="200" t="str">
        <f>IF('Frais Forfaitaires'!D213="","",'Frais Forfaitaires'!D213)</f>
        <v/>
      </c>
      <c r="E214" s="200" t="str">
        <f>IF('Frais Forfaitaires'!E213="","",'Frais Forfaitaires'!E213)</f>
        <v/>
      </c>
      <c r="F214" s="200" t="str">
        <f>IF('Frais Forfaitaires'!F213="","",'Frais Forfaitaires'!F213)</f>
        <v/>
      </c>
      <c r="G214" s="200" t="str">
        <f>IF('Frais Forfaitaires'!G213="","",'Frais Forfaitaires'!G213)</f>
        <v/>
      </c>
      <c r="H214" s="200" t="str">
        <f>IF('Frais Forfaitaires'!H213="","",'Frais Forfaitaires'!H213)</f>
        <v/>
      </c>
      <c r="I214" s="200" t="str">
        <f>IF('Frais Forfaitaires'!I213="","",'Frais Forfaitaires'!I213)</f>
        <v/>
      </c>
      <c r="J214" s="189" t="str">
        <f>IF($G214="","",IF($C214=Listes!$B$38,IF('Instruction Frais Forfaitaires'!$E214&lt;=Listes!$B$59,('Instruction Frais Forfaitaires'!$E214*(VLOOKUP('Instruction Frais Forfaitaires'!$D214,Listes!$A$60:$E$66,2,FALSE))),IF('Instruction Frais Forfaitaires'!$E214&gt;Listes!$E$59,('Instruction Frais Forfaitaires'!$E214*(VLOOKUP('Instruction Frais Forfaitaires'!$D214,Listes!$A$60:$E$66,5,FALSE))),('Instruction Frais Forfaitaires'!$E214*(VLOOKUP('Instruction Frais Forfaitaires'!$D214,Listes!$A$60:$E$66,3,FALSE))+(VLOOKUP('Instruction Frais Forfaitaires'!$D214,Listes!$A$60:$E$66,4,FALSE)))))))</f>
        <v/>
      </c>
      <c r="K214" s="189" t="str">
        <f>IF($G214="","",IF($C214=Listes!$B$37,IF('Instruction Frais Forfaitaires'!$E214&lt;=Listes!$B$48,('Instruction Frais Forfaitaires'!$E214*(VLOOKUP('Instruction Frais Forfaitaires'!$D214,Listes!$A$49:$E$55,2,FALSE))),IF('Instruction Frais Forfaitaires'!$E214&gt;Listes!$D$48,('Instruction Frais Forfaitaires'!$E214*(VLOOKUP('Instruction Frais Forfaitaires'!$D214,Listes!$A$49:$E$55,5,FALSE))),('Instruction Frais Forfaitaires'!$E214*(VLOOKUP('Instruction Frais Forfaitaires'!$D214,Listes!$A$49:$E$55,3,FALSE))+(VLOOKUP('Instruction Frais Forfaitaires'!$D214,Listes!$A$49:$E$55,4,FALSE)))))))</f>
        <v/>
      </c>
      <c r="L214" s="190" t="str">
        <f>IF($G214="","",IF($C214=Listes!$B$40,Listes!$I$37,IF($C214=Listes!$B$41,(VLOOKUP('Instruction Frais Forfaitaires'!$F214,Listes!$E$37:$F$42,2,FALSE)),IF($C214=Listes!$B$39,IF('Instruction Frais Forfaitaires'!$E214&lt;=Listes!$A$70,'Instruction Frais Forfaitaires'!$E214*Listes!$A$71,IF('Instruction Frais Forfaitaires'!$E214&gt;Listes!$D$70,'Instruction Frais Forfaitaires'!$E214*Listes!$D$71,(('Instruction Frais Forfaitaires'!$E214*Listes!$B$71)+Listes!$C$71)))))))</f>
        <v/>
      </c>
      <c r="M214" s="202" t="str">
        <f>IF('Frais Forfaitaires'!M213="","",'Frais Forfaitaires'!M213)</f>
        <v/>
      </c>
      <c r="N214" s="42" t="str">
        <f t="shared" si="13"/>
        <v/>
      </c>
      <c r="O214" s="203" t="str">
        <f t="shared" si="14"/>
        <v/>
      </c>
      <c r="P214" s="204" t="str">
        <f t="shared" si="15"/>
        <v/>
      </c>
      <c r="Q214" s="205" t="str">
        <f t="shared" si="16"/>
        <v/>
      </c>
      <c r="R214" s="206"/>
      <c r="S214" s="66"/>
    </row>
    <row r="215" spans="1:19" ht="20.100000000000001" customHeight="1" x14ac:dyDescent="0.25">
      <c r="A215" s="191">
        <v>209</v>
      </c>
      <c r="B215" s="200" t="str">
        <f>IF('Frais Forfaitaires'!B214="","",'Frais Forfaitaires'!B214)</f>
        <v/>
      </c>
      <c r="C215" s="200" t="str">
        <f>IF('Frais Forfaitaires'!C214="","",'Frais Forfaitaires'!C214)</f>
        <v/>
      </c>
      <c r="D215" s="200" t="str">
        <f>IF('Frais Forfaitaires'!D214="","",'Frais Forfaitaires'!D214)</f>
        <v/>
      </c>
      <c r="E215" s="200" t="str">
        <f>IF('Frais Forfaitaires'!E214="","",'Frais Forfaitaires'!E214)</f>
        <v/>
      </c>
      <c r="F215" s="200" t="str">
        <f>IF('Frais Forfaitaires'!F214="","",'Frais Forfaitaires'!F214)</f>
        <v/>
      </c>
      <c r="G215" s="200" t="str">
        <f>IF('Frais Forfaitaires'!G214="","",'Frais Forfaitaires'!G214)</f>
        <v/>
      </c>
      <c r="H215" s="200" t="str">
        <f>IF('Frais Forfaitaires'!H214="","",'Frais Forfaitaires'!H214)</f>
        <v/>
      </c>
      <c r="I215" s="200" t="str">
        <f>IF('Frais Forfaitaires'!I214="","",'Frais Forfaitaires'!I214)</f>
        <v/>
      </c>
      <c r="J215" s="189" t="str">
        <f>IF($G215="","",IF($C215=Listes!$B$38,IF('Instruction Frais Forfaitaires'!$E215&lt;=Listes!$B$59,('Instruction Frais Forfaitaires'!$E215*(VLOOKUP('Instruction Frais Forfaitaires'!$D215,Listes!$A$60:$E$66,2,FALSE))),IF('Instruction Frais Forfaitaires'!$E215&gt;Listes!$E$59,('Instruction Frais Forfaitaires'!$E215*(VLOOKUP('Instruction Frais Forfaitaires'!$D215,Listes!$A$60:$E$66,5,FALSE))),('Instruction Frais Forfaitaires'!$E215*(VLOOKUP('Instruction Frais Forfaitaires'!$D215,Listes!$A$60:$E$66,3,FALSE))+(VLOOKUP('Instruction Frais Forfaitaires'!$D215,Listes!$A$60:$E$66,4,FALSE)))))))</f>
        <v/>
      </c>
      <c r="K215" s="189" t="str">
        <f>IF($G215="","",IF($C215=Listes!$B$37,IF('Instruction Frais Forfaitaires'!$E215&lt;=Listes!$B$48,('Instruction Frais Forfaitaires'!$E215*(VLOOKUP('Instruction Frais Forfaitaires'!$D215,Listes!$A$49:$E$55,2,FALSE))),IF('Instruction Frais Forfaitaires'!$E215&gt;Listes!$D$48,('Instruction Frais Forfaitaires'!$E215*(VLOOKUP('Instruction Frais Forfaitaires'!$D215,Listes!$A$49:$E$55,5,FALSE))),('Instruction Frais Forfaitaires'!$E215*(VLOOKUP('Instruction Frais Forfaitaires'!$D215,Listes!$A$49:$E$55,3,FALSE))+(VLOOKUP('Instruction Frais Forfaitaires'!$D215,Listes!$A$49:$E$55,4,FALSE)))))))</f>
        <v/>
      </c>
      <c r="L215" s="190" t="str">
        <f>IF($G215="","",IF($C215=Listes!$B$40,Listes!$I$37,IF($C215=Listes!$B$41,(VLOOKUP('Instruction Frais Forfaitaires'!$F215,Listes!$E$37:$F$42,2,FALSE)),IF($C215=Listes!$B$39,IF('Instruction Frais Forfaitaires'!$E215&lt;=Listes!$A$70,'Instruction Frais Forfaitaires'!$E215*Listes!$A$71,IF('Instruction Frais Forfaitaires'!$E215&gt;Listes!$D$70,'Instruction Frais Forfaitaires'!$E215*Listes!$D$71,(('Instruction Frais Forfaitaires'!$E215*Listes!$B$71)+Listes!$C$71)))))))</f>
        <v/>
      </c>
      <c r="M215" s="202" t="str">
        <f>IF('Frais Forfaitaires'!M214="","",'Frais Forfaitaires'!M214)</f>
        <v/>
      </c>
      <c r="N215" s="42" t="str">
        <f t="shared" si="13"/>
        <v/>
      </c>
      <c r="O215" s="203" t="str">
        <f t="shared" si="14"/>
        <v/>
      </c>
      <c r="P215" s="204" t="str">
        <f t="shared" si="15"/>
        <v/>
      </c>
      <c r="Q215" s="205" t="str">
        <f t="shared" si="16"/>
        <v/>
      </c>
      <c r="R215" s="206"/>
      <c r="S215" s="66"/>
    </row>
    <row r="216" spans="1:19" ht="20.100000000000001" customHeight="1" x14ac:dyDescent="0.25">
      <c r="A216" s="191">
        <v>210</v>
      </c>
      <c r="B216" s="200" t="str">
        <f>IF('Frais Forfaitaires'!B215="","",'Frais Forfaitaires'!B215)</f>
        <v/>
      </c>
      <c r="C216" s="200" t="str">
        <f>IF('Frais Forfaitaires'!C215="","",'Frais Forfaitaires'!C215)</f>
        <v/>
      </c>
      <c r="D216" s="200" t="str">
        <f>IF('Frais Forfaitaires'!D215="","",'Frais Forfaitaires'!D215)</f>
        <v/>
      </c>
      <c r="E216" s="200" t="str">
        <f>IF('Frais Forfaitaires'!E215="","",'Frais Forfaitaires'!E215)</f>
        <v/>
      </c>
      <c r="F216" s="200" t="str">
        <f>IF('Frais Forfaitaires'!F215="","",'Frais Forfaitaires'!F215)</f>
        <v/>
      </c>
      <c r="G216" s="200" t="str">
        <f>IF('Frais Forfaitaires'!G215="","",'Frais Forfaitaires'!G215)</f>
        <v/>
      </c>
      <c r="H216" s="200" t="str">
        <f>IF('Frais Forfaitaires'!H215="","",'Frais Forfaitaires'!H215)</f>
        <v/>
      </c>
      <c r="I216" s="200" t="str">
        <f>IF('Frais Forfaitaires'!I215="","",'Frais Forfaitaires'!I215)</f>
        <v/>
      </c>
      <c r="J216" s="189" t="str">
        <f>IF($G216="","",IF($C216=Listes!$B$38,IF('Instruction Frais Forfaitaires'!$E216&lt;=Listes!$B$59,('Instruction Frais Forfaitaires'!$E216*(VLOOKUP('Instruction Frais Forfaitaires'!$D216,Listes!$A$60:$E$66,2,FALSE))),IF('Instruction Frais Forfaitaires'!$E216&gt;Listes!$E$59,('Instruction Frais Forfaitaires'!$E216*(VLOOKUP('Instruction Frais Forfaitaires'!$D216,Listes!$A$60:$E$66,5,FALSE))),('Instruction Frais Forfaitaires'!$E216*(VLOOKUP('Instruction Frais Forfaitaires'!$D216,Listes!$A$60:$E$66,3,FALSE))+(VLOOKUP('Instruction Frais Forfaitaires'!$D216,Listes!$A$60:$E$66,4,FALSE)))))))</f>
        <v/>
      </c>
      <c r="K216" s="189" t="str">
        <f>IF($G216="","",IF($C216=Listes!$B$37,IF('Instruction Frais Forfaitaires'!$E216&lt;=Listes!$B$48,('Instruction Frais Forfaitaires'!$E216*(VLOOKUP('Instruction Frais Forfaitaires'!$D216,Listes!$A$49:$E$55,2,FALSE))),IF('Instruction Frais Forfaitaires'!$E216&gt;Listes!$D$48,('Instruction Frais Forfaitaires'!$E216*(VLOOKUP('Instruction Frais Forfaitaires'!$D216,Listes!$A$49:$E$55,5,FALSE))),('Instruction Frais Forfaitaires'!$E216*(VLOOKUP('Instruction Frais Forfaitaires'!$D216,Listes!$A$49:$E$55,3,FALSE))+(VLOOKUP('Instruction Frais Forfaitaires'!$D216,Listes!$A$49:$E$55,4,FALSE)))))))</f>
        <v/>
      </c>
      <c r="L216" s="190" t="str">
        <f>IF($G216="","",IF($C216=Listes!$B$40,Listes!$I$37,IF($C216=Listes!$B$41,(VLOOKUP('Instruction Frais Forfaitaires'!$F216,Listes!$E$37:$F$42,2,FALSE)),IF($C216=Listes!$B$39,IF('Instruction Frais Forfaitaires'!$E216&lt;=Listes!$A$70,'Instruction Frais Forfaitaires'!$E216*Listes!$A$71,IF('Instruction Frais Forfaitaires'!$E216&gt;Listes!$D$70,'Instruction Frais Forfaitaires'!$E216*Listes!$D$71,(('Instruction Frais Forfaitaires'!$E216*Listes!$B$71)+Listes!$C$71)))))))</f>
        <v/>
      </c>
      <c r="M216" s="202" t="str">
        <f>IF('Frais Forfaitaires'!M215="","",'Frais Forfaitaires'!M215)</f>
        <v/>
      </c>
      <c r="N216" s="42" t="str">
        <f t="shared" si="13"/>
        <v/>
      </c>
      <c r="O216" s="203" t="str">
        <f t="shared" si="14"/>
        <v/>
      </c>
      <c r="P216" s="204" t="str">
        <f t="shared" si="15"/>
        <v/>
      </c>
      <c r="Q216" s="205" t="str">
        <f t="shared" si="16"/>
        <v/>
      </c>
      <c r="R216" s="206"/>
      <c r="S216" s="66"/>
    </row>
    <row r="217" spans="1:19" ht="20.100000000000001" customHeight="1" x14ac:dyDescent="0.25">
      <c r="A217" s="191">
        <v>211</v>
      </c>
      <c r="B217" s="200" t="str">
        <f>IF('Frais Forfaitaires'!B216="","",'Frais Forfaitaires'!B216)</f>
        <v/>
      </c>
      <c r="C217" s="200" t="str">
        <f>IF('Frais Forfaitaires'!C216="","",'Frais Forfaitaires'!C216)</f>
        <v/>
      </c>
      <c r="D217" s="200" t="str">
        <f>IF('Frais Forfaitaires'!D216="","",'Frais Forfaitaires'!D216)</f>
        <v/>
      </c>
      <c r="E217" s="200" t="str">
        <f>IF('Frais Forfaitaires'!E216="","",'Frais Forfaitaires'!E216)</f>
        <v/>
      </c>
      <c r="F217" s="200" t="str">
        <f>IF('Frais Forfaitaires'!F216="","",'Frais Forfaitaires'!F216)</f>
        <v/>
      </c>
      <c r="G217" s="200" t="str">
        <f>IF('Frais Forfaitaires'!G216="","",'Frais Forfaitaires'!G216)</f>
        <v/>
      </c>
      <c r="H217" s="200" t="str">
        <f>IF('Frais Forfaitaires'!H216="","",'Frais Forfaitaires'!H216)</f>
        <v/>
      </c>
      <c r="I217" s="200" t="str">
        <f>IF('Frais Forfaitaires'!I216="","",'Frais Forfaitaires'!I216)</f>
        <v/>
      </c>
      <c r="J217" s="189" t="str">
        <f>IF($G217="","",IF($C217=Listes!$B$38,IF('Instruction Frais Forfaitaires'!$E217&lt;=Listes!$B$59,('Instruction Frais Forfaitaires'!$E217*(VLOOKUP('Instruction Frais Forfaitaires'!$D217,Listes!$A$60:$E$66,2,FALSE))),IF('Instruction Frais Forfaitaires'!$E217&gt;Listes!$E$59,('Instruction Frais Forfaitaires'!$E217*(VLOOKUP('Instruction Frais Forfaitaires'!$D217,Listes!$A$60:$E$66,5,FALSE))),('Instruction Frais Forfaitaires'!$E217*(VLOOKUP('Instruction Frais Forfaitaires'!$D217,Listes!$A$60:$E$66,3,FALSE))+(VLOOKUP('Instruction Frais Forfaitaires'!$D217,Listes!$A$60:$E$66,4,FALSE)))))))</f>
        <v/>
      </c>
      <c r="K217" s="189" t="str">
        <f>IF($G217="","",IF($C217=Listes!$B$37,IF('Instruction Frais Forfaitaires'!$E217&lt;=Listes!$B$48,('Instruction Frais Forfaitaires'!$E217*(VLOOKUP('Instruction Frais Forfaitaires'!$D217,Listes!$A$49:$E$55,2,FALSE))),IF('Instruction Frais Forfaitaires'!$E217&gt;Listes!$D$48,('Instruction Frais Forfaitaires'!$E217*(VLOOKUP('Instruction Frais Forfaitaires'!$D217,Listes!$A$49:$E$55,5,FALSE))),('Instruction Frais Forfaitaires'!$E217*(VLOOKUP('Instruction Frais Forfaitaires'!$D217,Listes!$A$49:$E$55,3,FALSE))+(VLOOKUP('Instruction Frais Forfaitaires'!$D217,Listes!$A$49:$E$55,4,FALSE)))))))</f>
        <v/>
      </c>
      <c r="L217" s="190" t="str">
        <f>IF($G217="","",IF($C217=Listes!$B$40,Listes!$I$37,IF($C217=Listes!$B$41,(VLOOKUP('Instruction Frais Forfaitaires'!$F217,Listes!$E$37:$F$42,2,FALSE)),IF($C217=Listes!$B$39,IF('Instruction Frais Forfaitaires'!$E217&lt;=Listes!$A$70,'Instruction Frais Forfaitaires'!$E217*Listes!$A$71,IF('Instruction Frais Forfaitaires'!$E217&gt;Listes!$D$70,'Instruction Frais Forfaitaires'!$E217*Listes!$D$71,(('Instruction Frais Forfaitaires'!$E217*Listes!$B$71)+Listes!$C$71)))))))</f>
        <v/>
      </c>
      <c r="M217" s="202" t="str">
        <f>IF('Frais Forfaitaires'!M216="","",'Frais Forfaitaires'!M216)</f>
        <v/>
      </c>
      <c r="N217" s="42" t="str">
        <f t="shared" si="13"/>
        <v/>
      </c>
      <c r="O217" s="203" t="str">
        <f t="shared" si="14"/>
        <v/>
      </c>
      <c r="P217" s="204" t="str">
        <f t="shared" si="15"/>
        <v/>
      </c>
      <c r="Q217" s="205" t="str">
        <f t="shared" si="16"/>
        <v/>
      </c>
      <c r="R217" s="206"/>
      <c r="S217" s="66"/>
    </row>
    <row r="218" spans="1:19" ht="20.100000000000001" customHeight="1" x14ac:dyDescent="0.25">
      <c r="A218" s="191">
        <v>212</v>
      </c>
      <c r="B218" s="200" t="str">
        <f>IF('Frais Forfaitaires'!B217="","",'Frais Forfaitaires'!B217)</f>
        <v/>
      </c>
      <c r="C218" s="200" t="str">
        <f>IF('Frais Forfaitaires'!C217="","",'Frais Forfaitaires'!C217)</f>
        <v/>
      </c>
      <c r="D218" s="200" t="str">
        <f>IF('Frais Forfaitaires'!D217="","",'Frais Forfaitaires'!D217)</f>
        <v/>
      </c>
      <c r="E218" s="200" t="str">
        <f>IF('Frais Forfaitaires'!E217="","",'Frais Forfaitaires'!E217)</f>
        <v/>
      </c>
      <c r="F218" s="200" t="str">
        <f>IF('Frais Forfaitaires'!F217="","",'Frais Forfaitaires'!F217)</f>
        <v/>
      </c>
      <c r="G218" s="200" t="str">
        <f>IF('Frais Forfaitaires'!G217="","",'Frais Forfaitaires'!G217)</f>
        <v/>
      </c>
      <c r="H218" s="200" t="str">
        <f>IF('Frais Forfaitaires'!H217="","",'Frais Forfaitaires'!H217)</f>
        <v/>
      </c>
      <c r="I218" s="200" t="str">
        <f>IF('Frais Forfaitaires'!I217="","",'Frais Forfaitaires'!I217)</f>
        <v/>
      </c>
      <c r="J218" s="189" t="str">
        <f>IF($G218="","",IF($C218=Listes!$B$38,IF('Instruction Frais Forfaitaires'!$E218&lt;=Listes!$B$59,('Instruction Frais Forfaitaires'!$E218*(VLOOKUP('Instruction Frais Forfaitaires'!$D218,Listes!$A$60:$E$66,2,FALSE))),IF('Instruction Frais Forfaitaires'!$E218&gt;Listes!$E$59,('Instruction Frais Forfaitaires'!$E218*(VLOOKUP('Instruction Frais Forfaitaires'!$D218,Listes!$A$60:$E$66,5,FALSE))),('Instruction Frais Forfaitaires'!$E218*(VLOOKUP('Instruction Frais Forfaitaires'!$D218,Listes!$A$60:$E$66,3,FALSE))+(VLOOKUP('Instruction Frais Forfaitaires'!$D218,Listes!$A$60:$E$66,4,FALSE)))))))</f>
        <v/>
      </c>
      <c r="K218" s="189" t="str">
        <f>IF($G218="","",IF($C218=Listes!$B$37,IF('Instruction Frais Forfaitaires'!$E218&lt;=Listes!$B$48,('Instruction Frais Forfaitaires'!$E218*(VLOOKUP('Instruction Frais Forfaitaires'!$D218,Listes!$A$49:$E$55,2,FALSE))),IF('Instruction Frais Forfaitaires'!$E218&gt;Listes!$D$48,('Instruction Frais Forfaitaires'!$E218*(VLOOKUP('Instruction Frais Forfaitaires'!$D218,Listes!$A$49:$E$55,5,FALSE))),('Instruction Frais Forfaitaires'!$E218*(VLOOKUP('Instruction Frais Forfaitaires'!$D218,Listes!$A$49:$E$55,3,FALSE))+(VLOOKUP('Instruction Frais Forfaitaires'!$D218,Listes!$A$49:$E$55,4,FALSE)))))))</f>
        <v/>
      </c>
      <c r="L218" s="190" t="str">
        <f>IF($G218="","",IF($C218=Listes!$B$40,Listes!$I$37,IF($C218=Listes!$B$41,(VLOOKUP('Instruction Frais Forfaitaires'!$F218,Listes!$E$37:$F$42,2,FALSE)),IF($C218=Listes!$B$39,IF('Instruction Frais Forfaitaires'!$E218&lt;=Listes!$A$70,'Instruction Frais Forfaitaires'!$E218*Listes!$A$71,IF('Instruction Frais Forfaitaires'!$E218&gt;Listes!$D$70,'Instruction Frais Forfaitaires'!$E218*Listes!$D$71,(('Instruction Frais Forfaitaires'!$E218*Listes!$B$71)+Listes!$C$71)))))))</f>
        <v/>
      </c>
      <c r="M218" s="202" t="str">
        <f>IF('Frais Forfaitaires'!M217="","",'Frais Forfaitaires'!M217)</f>
        <v/>
      </c>
      <c r="N218" s="42" t="str">
        <f t="shared" si="13"/>
        <v/>
      </c>
      <c r="O218" s="203" t="str">
        <f t="shared" si="14"/>
        <v/>
      </c>
      <c r="P218" s="204" t="str">
        <f t="shared" si="15"/>
        <v/>
      </c>
      <c r="Q218" s="205" t="str">
        <f t="shared" si="16"/>
        <v/>
      </c>
      <c r="R218" s="206"/>
      <c r="S218" s="66"/>
    </row>
    <row r="219" spans="1:19" ht="20.100000000000001" customHeight="1" x14ac:dyDescent="0.25">
      <c r="A219" s="191">
        <v>213</v>
      </c>
      <c r="B219" s="200" t="str">
        <f>IF('Frais Forfaitaires'!B218="","",'Frais Forfaitaires'!B218)</f>
        <v/>
      </c>
      <c r="C219" s="200" t="str">
        <f>IF('Frais Forfaitaires'!C218="","",'Frais Forfaitaires'!C218)</f>
        <v/>
      </c>
      <c r="D219" s="200" t="str">
        <f>IF('Frais Forfaitaires'!D218="","",'Frais Forfaitaires'!D218)</f>
        <v/>
      </c>
      <c r="E219" s="200" t="str">
        <f>IF('Frais Forfaitaires'!E218="","",'Frais Forfaitaires'!E218)</f>
        <v/>
      </c>
      <c r="F219" s="200" t="str">
        <f>IF('Frais Forfaitaires'!F218="","",'Frais Forfaitaires'!F218)</f>
        <v/>
      </c>
      <c r="G219" s="200" t="str">
        <f>IF('Frais Forfaitaires'!G218="","",'Frais Forfaitaires'!G218)</f>
        <v/>
      </c>
      <c r="H219" s="200" t="str">
        <f>IF('Frais Forfaitaires'!H218="","",'Frais Forfaitaires'!H218)</f>
        <v/>
      </c>
      <c r="I219" s="200" t="str">
        <f>IF('Frais Forfaitaires'!I218="","",'Frais Forfaitaires'!I218)</f>
        <v/>
      </c>
      <c r="J219" s="189" t="str">
        <f>IF($G219="","",IF($C219=Listes!$B$38,IF('Instruction Frais Forfaitaires'!$E219&lt;=Listes!$B$59,('Instruction Frais Forfaitaires'!$E219*(VLOOKUP('Instruction Frais Forfaitaires'!$D219,Listes!$A$60:$E$66,2,FALSE))),IF('Instruction Frais Forfaitaires'!$E219&gt;Listes!$E$59,('Instruction Frais Forfaitaires'!$E219*(VLOOKUP('Instruction Frais Forfaitaires'!$D219,Listes!$A$60:$E$66,5,FALSE))),('Instruction Frais Forfaitaires'!$E219*(VLOOKUP('Instruction Frais Forfaitaires'!$D219,Listes!$A$60:$E$66,3,FALSE))+(VLOOKUP('Instruction Frais Forfaitaires'!$D219,Listes!$A$60:$E$66,4,FALSE)))))))</f>
        <v/>
      </c>
      <c r="K219" s="189" t="str">
        <f>IF($G219="","",IF($C219=Listes!$B$37,IF('Instruction Frais Forfaitaires'!$E219&lt;=Listes!$B$48,('Instruction Frais Forfaitaires'!$E219*(VLOOKUP('Instruction Frais Forfaitaires'!$D219,Listes!$A$49:$E$55,2,FALSE))),IF('Instruction Frais Forfaitaires'!$E219&gt;Listes!$D$48,('Instruction Frais Forfaitaires'!$E219*(VLOOKUP('Instruction Frais Forfaitaires'!$D219,Listes!$A$49:$E$55,5,FALSE))),('Instruction Frais Forfaitaires'!$E219*(VLOOKUP('Instruction Frais Forfaitaires'!$D219,Listes!$A$49:$E$55,3,FALSE))+(VLOOKUP('Instruction Frais Forfaitaires'!$D219,Listes!$A$49:$E$55,4,FALSE)))))))</f>
        <v/>
      </c>
      <c r="L219" s="190" t="str">
        <f>IF($G219="","",IF($C219=Listes!$B$40,Listes!$I$37,IF($C219=Listes!$B$41,(VLOOKUP('Instruction Frais Forfaitaires'!$F219,Listes!$E$37:$F$42,2,FALSE)),IF($C219=Listes!$B$39,IF('Instruction Frais Forfaitaires'!$E219&lt;=Listes!$A$70,'Instruction Frais Forfaitaires'!$E219*Listes!$A$71,IF('Instruction Frais Forfaitaires'!$E219&gt;Listes!$D$70,'Instruction Frais Forfaitaires'!$E219*Listes!$D$71,(('Instruction Frais Forfaitaires'!$E219*Listes!$B$71)+Listes!$C$71)))))))</f>
        <v/>
      </c>
      <c r="M219" s="202" t="str">
        <f>IF('Frais Forfaitaires'!M218="","",'Frais Forfaitaires'!M218)</f>
        <v/>
      </c>
      <c r="N219" s="42" t="str">
        <f t="shared" si="13"/>
        <v/>
      </c>
      <c r="O219" s="203" t="str">
        <f t="shared" si="14"/>
        <v/>
      </c>
      <c r="P219" s="204" t="str">
        <f t="shared" si="15"/>
        <v/>
      </c>
      <c r="Q219" s="205" t="str">
        <f t="shared" si="16"/>
        <v/>
      </c>
      <c r="R219" s="206"/>
      <c r="S219" s="66"/>
    </row>
    <row r="220" spans="1:19" ht="20.100000000000001" customHeight="1" x14ac:dyDescent="0.25">
      <c r="A220" s="191">
        <v>214</v>
      </c>
      <c r="B220" s="200" t="str">
        <f>IF('Frais Forfaitaires'!B219="","",'Frais Forfaitaires'!B219)</f>
        <v/>
      </c>
      <c r="C220" s="200" t="str">
        <f>IF('Frais Forfaitaires'!C219="","",'Frais Forfaitaires'!C219)</f>
        <v/>
      </c>
      <c r="D220" s="200" t="str">
        <f>IF('Frais Forfaitaires'!D219="","",'Frais Forfaitaires'!D219)</f>
        <v/>
      </c>
      <c r="E220" s="200" t="str">
        <f>IF('Frais Forfaitaires'!E219="","",'Frais Forfaitaires'!E219)</f>
        <v/>
      </c>
      <c r="F220" s="200" t="str">
        <f>IF('Frais Forfaitaires'!F219="","",'Frais Forfaitaires'!F219)</f>
        <v/>
      </c>
      <c r="G220" s="200" t="str">
        <f>IF('Frais Forfaitaires'!G219="","",'Frais Forfaitaires'!G219)</f>
        <v/>
      </c>
      <c r="H220" s="200" t="str">
        <f>IF('Frais Forfaitaires'!H219="","",'Frais Forfaitaires'!H219)</f>
        <v/>
      </c>
      <c r="I220" s="200" t="str">
        <f>IF('Frais Forfaitaires'!I219="","",'Frais Forfaitaires'!I219)</f>
        <v/>
      </c>
      <c r="J220" s="189" t="str">
        <f>IF($G220="","",IF($C220=Listes!$B$38,IF('Instruction Frais Forfaitaires'!$E220&lt;=Listes!$B$59,('Instruction Frais Forfaitaires'!$E220*(VLOOKUP('Instruction Frais Forfaitaires'!$D220,Listes!$A$60:$E$66,2,FALSE))),IF('Instruction Frais Forfaitaires'!$E220&gt;Listes!$E$59,('Instruction Frais Forfaitaires'!$E220*(VLOOKUP('Instruction Frais Forfaitaires'!$D220,Listes!$A$60:$E$66,5,FALSE))),('Instruction Frais Forfaitaires'!$E220*(VLOOKUP('Instruction Frais Forfaitaires'!$D220,Listes!$A$60:$E$66,3,FALSE))+(VLOOKUP('Instruction Frais Forfaitaires'!$D220,Listes!$A$60:$E$66,4,FALSE)))))))</f>
        <v/>
      </c>
      <c r="K220" s="189" t="str">
        <f>IF($G220="","",IF($C220=Listes!$B$37,IF('Instruction Frais Forfaitaires'!$E220&lt;=Listes!$B$48,('Instruction Frais Forfaitaires'!$E220*(VLOOKUP('Instruction Frais Forfaitaires'!$D220,Listes!$A$49:$E$55,2,FALSE))),IF('Instruction Frais Forfaitaires'!$E220&gt;Listes!$D$48,('Instruction Frais Forfaitaires'!$E220*(VLOOKUP('Instruction Frais Forfaitaires'!$D220,Listes!$A$49:$E$55,5,FALSE))),('Instruction Frais Forfaitaires'!$E220*(VLOOKUP('Instruction Frais Forfaitaires'!$D220,Listes!$A$49:$E$55,3,FALSE))+(VLOOKUP('Instruction Frais Forfaitaires'!$D220,Listes!$A$49:$E$55,4,FALSE)))))))</f>
        <v/>
      </c>
      <c r="L220" s="190" t="str">
        <f>IF($G220="","",IF($C220=Listes!$B$40,Listes!$I$37,IF($C220=Listes!$B$41,(VLOOKUP('Instruction Frais Forfaitaires'!$F220,Listes!$E$37:$F$42,2,FALSE)),IF($C220=Listes!$B$39,IF('Instruction Frais Forfaitaires'!$E220&lt;=Listes!$A$70,'Instruction Frais Forfaitaires'!$E220*Listes!$A$71,IF('Instruction Frais Forfaitaires'!$E220&gt;Listes!$D$70,'Instruction Frais Forfaitaires'!$E220*Listes!$D$71,(('Instruction Frais Forfaitaires'!$E220*Listes!$B$71)+Listes!$C$71)))))))</f>
        <v/>
      </c>
      <c r="M220" s="202" t="str">
        <f>IF('Frais Forfaitaires'!M219="","",'Frais Forfaitaires'!M219)</f>
        <v/>
      </c>
      <c r="N220" s="42" t="str">
        <f t="shared" si="13"/>
        <v/>
      </c>
      <c r="O220" s="203" t="str">
        <f t="shared" si="14"/>
        <v/>
      </c>
      <c r="P220" s="204" t="str">
        <f t="shared" si="15"/>
        <v/>
      </c>
      <c r="Q220" s="205" t="str">
        <f t="shared" si="16"/>
        <v/>
      </c>
      <c r="R220" s="206"/>
      <c r="S220" s="66"/>
    </row>
    <row r="221" spans="1:19" ht="20.100000000000001" customHeight="1" x14ac:dyDescent="0.25">
      <c r="A221" s="191">
        <v>215</v>
      </c>
      <c r="B221" s="200" t="str">
        <f>IF('Frais Forfaitaires'!B220="","",'Frais Forfaitaires'!B220)</f>
        <v/>
      </c>
      <c r="C221" s="200" t="str">
        <f>IF('Frais Forfaitaires'!C220="","",'Frais Forfaitaires'!C220)</f>
        <v/>
      </c>
      <c r="D221" s="200" t="str">
        <f>IF('Frais Forfaitaires'!D220="","",'Frais Forfaitaires'!D220)</f>
        <v/>
      </c>
      <c r="E221" s="200" t="str">
        <f>IF('Frais Forfaitaires'!E220="","",'Frais Forfaitaires'!E220)</f>
        <v/>
      </c>
      <c r="F221" s="200" t="str">
        <f>IF('Frais Forfaitaires'!F220="","",'Frais Forfaitaires'!F220)</f>
        <v/>
      </c>
      <c r="G221" s="200" t="str">
        <f>IF('Frais Forfaitaires'!G220="","",'Frais Forfaitaires'!G220)</f>
        <v/>
      </c>
      <c r="H221" s="200" t="str">
        <f>IF('Frais Forfaitaires'!H220="","",'Frais Forfaitaires'!H220)</f>
        <v/>
      </c>
      <c r="I221" s="200" t="str">
        <f>IF('Frais Forfaitaires'!I220="","",'Frais Forfaitaires'!I220)</f>
        <v/>
      </c>
      <c r="J221" s="189" t="str">
        <f>IF($G221="","",IF($C221=Listes!$B$38,IF('Instruction Frais Forfaitaires'!$E221&lt;=Listes!$B$59,('Instruction Frais Forfaitaires'!$E221*(VLOOKUP('Instruction Frais Forfaitaires'!$D221,Listes!$A$60:$E$66,2,FALSE))),IF('Instruction Frais Forfaitaires'!$E221&gt;Listes!$E$59,('Instruction Frais Forfaitaires'!$E221*(VLOOKUP('Instruction Frais Forfaitaires'!$D221,Listes!$A$60:$E$66,5,FALSE))),('Instruction Frais Forfaitaires'!$E221*(VLOOKUP('Instruction Frais Forfaitaires'!$D221,Listes!$A$60:$E$66,3,FALSE))+(VLOOKUP('Instruction Frais Forfaitaires'!$D221,Listes!$A$60:$E$66,4,FALSE)))))))</f>
        <v/>
      </c>
      <c r="K221" s="189" t="str">
        <f>IF($G221="","",IF($C221=Listes!$B$37,IF('Instruction Frais Forfaitaires'!$E221&lt;=Listes!$B$48,('Instruction Frais Forfaitaires'!$E221*(VLOOKUP('Instruction Frais Forfaitaires'!$D221,Listes!$A$49:$E$55,2,FALSE))),IF('Instruction Frais Forfaitaires'!$E221&gt;Listes!$D$48,('Instruction Frais Forfaitaires'!$E221*(VLOOKUP('Instruction Frais Forfaitaires'!$D221,Listes!$A$49:$E$55,5,FALSE))),('Instruction Frais Forfaitaires'!$E221*(VLOOKUP('Instruction Frais Forfaitaires'!$D221,Listes!$A$49:$E$55,3,FALSE))+(VLOOKUP('Instruction Frais Forfaitaires'!$D221,Listes!$A$49:$E$55,4,FALSE)))))))</f>
        <v/>
      </c>
      <c r="L221" s="190" t="str">
        <f>IF($G221="","",IF($C221=Listes!$B$40,Listes!$I$37,IF($C221=Listes!$B$41,(VLOOKUP('Instruction Frais Forfaitaires'!$F221,Listes!$E$37:$F$42,2,FALSE)),IF($C221=Listes!$B$39,IF('Instruction Frais Forfaitaires'!$E221&lt;=Listes!$A$70,'Instruction Frais Forfaitaires'!$E221*Listes!$A$71,IF('Instruction Frais Forfaitaires'!$E221&gt;Listes!$D$70,'Instruction Frais Forfaitaires'!$E221*Listes!$D$71,(('Instruction Frais Forfaitaires'!$E221*Listes!$B$71)+Listes!$C$71)))))))</f>
        <v/>
      </c>
      <c r="M221" s="202" t="str">
        <f>IF('Frais Forfaitaires'!M220="","",'Frais Forfaitaires'!M220)</f>
        <v/>
      </c>
      <c r="N221" s="42" t="str">
        <f t="shared" si="13"/>
        <v/>
      </c>
      <c r="O221" s="203" t="str">
        <f t="shared" si="14"/>
        <v/>
      </c>
      <c r="P221" s="204" t="str">
        <f t="shared" si="15"/>
        <v/>
      </c>
      <c r="Q221" s="205" t="str">
        <f t="shared" si="16"/>
        <v/>
      </c>
      <c r="R221" s="206"/>
      <c r="S221" s="66"/>
    </row>
    <row r="222" spans="1:19" ht="20.100000000000001" customHeight="1" x14ac:dyDescent="0.25">
      <c r="A222" s="191">
        <v>216</v>
      </c>
      <c r="B222" s="200" t="str">
        <f>IF('Frais Forfaitaires'!B221="","",'Frais Forfaitaires'!B221)</f>
        <v/>
      </c>
      <c r="C222" s="200" t="str">
        <f>IF('Frais Forfaitaires'!C221="","",'Frais Forfaitaires'!C221)</f>
        <v/>
      </c>
      <c r="D222" s="200" t="str">
        <f>IF('Frais Forfaitaires'!D221="","",'Frais Forfaitaires'!D221)</f>
        <v/>
      </c>
      <c r="E222" s="200" t="str">
        <f>IF('Frais Forfaitaires'!E221="","",'Frais Forfaitaires'!E221)</f>
        <v/>
      </c>
      <c r="F222" s="200" t="str">
        <f>IF('Frais Forfaitaires'!F221="","",'Frais Forfaitaires'!F221)</f>
        <v/>
      </c>
      <c r="G222" s="200" t="str">
        <f>IF('Frais Forfaitaires'!G221="","",'Frais Forfaitaires'!G221)</f>
        <v/>
      </c>
      <c r="H222" s="200" t="str">
        <f>IF('Frais Forfaitaires'!H221="","",'Frais Forfaitaires'!H221)</f>
        <v/>
      </c>
      <c r="I222" s="200" t="str">
        <f>IF('Frais Forfaitaires'!I221="","",'Frais Forfaitaires'!I221)</f>
        <v/>
      </c>
      <c r="J222" s="189" t="str">
        <f>IF($G222="","",IF($C222=Listes!$B$38,IF('Instruction Frais Forfaitaires'!$E222&lt;=Listes!$B$59,('Instruction Frais Forfaitaires'!$E222*(VLOOKUP('Instruction Frais Forfaitaires'!$D222,Listes!$A$60:$E$66,2,FALSE))),IF('Instruction Frais Forfaitaires'!$E222&gt;Listes!$E$59,('Instruction Frais Forfaitaires'!$E222*(VLOOKUP('Instruction Frais Forfaitaires'!$D222,Listes!$A$60:$E$66,5,FALSE))),('Instruction Frais Forfaitaires'!$E222*(VLOOKUP('Instruction Frais Forfaitaires'!$D222,Listes!$A$60:$E$66,3,FALSE))+(VLOOKUP('Instruction Frais Forfaitaires'!$D222,Listes!$A$60:$E$66,4,FALSE)))))))</f>
        <v/>
      </c>
      <c r="K222" s="189" t="str">
        <f>IF($G222="","",IF($C222=Listes!$B$37,IF('Instruction Frais Forfaitaires'!$E222&lt;=Listes!$B$48,('Instruction Frais Forfaitaires'!$E222*(VLOOKUP('Instruction Frais Forfaitaires'!$D222,Listes!$A$49:$E$55,2,FALSE))),IF('Instruction Frais Forfaitaires'!$E222&gt;Listes!$D$48,('Instruction Frais Forfaitaires'!$E222*(VLOOKUP('Instruction Frais Forfaitaires'!$D222,Listes!$A$49:$E$55,5,FALSE))),('Instruction Frais Forfaitaires'!$E222*(VLOOKUP('Instruction Frais Forfaitaires'!$D222,Listes!$A$49:$E$55,3,FALSE))+(VLOOKUP('Instruction Frais Forfaitaires'!$D222,Listes!$A$49:$E$55,4,FALSE)))))))</f>
        <v/>
      </c>
      <c r="L222" s="190" t="str">
        <f>IF($G222="","",IF($C222=Listes!$B$40,Listes!$I$37,IF($C222=Listes!$B$41,(VLOOKUP('Instruction Frais Forfaitaires'!$F222,Listes!$E$37:$F$42,2,FALSE)),IF($C222=Listes!$B$39,IF('Instruction Frais Forfaitaires'!$E222&lt;=Listes!$A$70,'Instruction Frais Forfaitaires'!$E222*Listes!$A$71,IF('Instruction Frais Forfaitaires'!$E222&gt;Listes!$D$70,'Instruction Frais Forfaitaires'!$E222*Listes!$D$71,(('Instruction Frais Forfaitaires'!$E222*Listes!$B$71)+Listes!$C$71)))))))</f>
        <v/>
      </c>
      <c r="M222" s="202" t="str">
        <f>IF('Frais Forfaitaires'!M221="","",'Frais Forfaitaires'!M221)</f>
        <v/>
      </c>
      <c r="N222" s="42" t="str">
        <f t="shared" si="13"/>
        <v/>
      </c>
      <c r="O222" s="203" t="str">
        <f t="shared" si="14"/>
        <v/>
      </c>
      <c r="P222" s="204" t="str">
        <f t="shared" si="15"/>
        <v/>
      </c>
      <c r="Q222" s="205" t="str">
        <f t="shared" si="16"/>
        <v/>
      </c>
      <c r="R222" s="206"/>
      <c r="S222" s="66"/>
    </row>
    <row r="223" spans="1:19" ht="20.100000000000001" customHeight="1" x14ac:dyDescent="0.25">
      <c r="A223" s="191">
        <v>217</v>
      </c>
      <c r="B223" s="200" t="str">
        <f>IF('Frais Forfaitaires'!B222="","",'Frais Forfaitaires'!B222)</f>
        <v/>
      </c>
      <c r="C223" s="200" t="str">
        <f>IF('Frais Forfaitaires'!C222="","",'Frais Forfaitaires'!C222)</f>
        <v/>
      </c>
      <c r="D223" s="200" t="str">
        <f>IF('Frais Forfaitaires'!D222="","",'Frais Forfaitaires'!D222)</f>
        <v/>
      </c>
      <c r="E223" s="200" t="str">
        <f>IF('Frais Forfaitaires'!E222="","",'Frais Forfaitaires'!E222)</f>
        <v/>
      </c>
      <c r="F223" s="200" t="str">
        <f>IF('Frais Forfaitaires'!F222="","",'Frais Forfaitaires'!F222)</f>
        <v/>
      </c>
      <c r="G223" s="200" t="str">
        <f>IF('Frais Forfaitaires'!G222="","",'Frais Forfaitaires'!G222)</f>
        <v/>
      </c>
      <c r="H223" s="200" t="str">
        <f>IF('Frais Forfaitaires'!H222="","",'Frais Forfaitaires'!H222)</f>
        <v/>
      </c>
      <c r="I223" s="200" t="str">
        <f>IF('Frais Forfaitaires'!I222="","",'Frais Forfaitaires'!I222)</f>
        <v/>
      </c>
      <c r="J223" s="189" t="str">
        <f>IF($G223="","",IF($C223=Listes!$B$38,IF('Instruction Frais Forfaitaires'!$E223&lt;=Listes!$B$59,('Instruction Frais Forfaitaires'!$E223*(VLOOKUP('Instruction Frais Forfaitaires'!$D223,Listes!$A$60:$E$66,2,FALSE))),IF('Instruction Frais Forfaitaires'!$E223&gt;Listes!$E$59,('Instruction Frais Forfaitaires'!$E223*(VLOOKUP('Instruction Frais Forfaitaires'!$D223,Listes!$A$60:$E$66,5,FALSE))),('Instruction Frais Forfaitaires'!$E223*(VLOOKUP('Instruction Frais Forfaitaires'!$D223,Listes!$A$60:$E$66,3,FALSE))+(VLOOKUP('Instruction Frais Forfaitaires'!$D223,Listes!$A$60:$E$66,4,FALSE)))))))</f>
        <v/>
      </c>
      <c r="K223" s="189" t="str">
        <f>IF($G223="","",IF($C223=Listes!$B$37,IF('Instruction Frais Forfaitaires'!$E223&lt;=Listes!$B$48,('Instruction Frais Forfaitaires'!$E223*(VLOOKUP('Instruction Frais Forfaitaires'!$D223,Listes!$A$49:$E$55,2,FALSE))),IF('Instruction Frais Forfaitaires'!$E223&gt;Listes!$D$48,('Instruction Frais Forfaitaires'!$E223*(VLOOKUP('Instruction Frais Forfaitaires'!$D223,Listes!$A$49:$E$55,5,FALSE))),('Instruction Frais Forfaitaires'!$E223*(VLOOKUP('Instruction Frais Forfaitaires'!$D223,Listes!$A$49:$E$55,3,FALSE))+(VLOOKUP('Instruction Frais Forfaitaires'!$D223,Listes!$A$49:$E$55,4,FALSE)))))))</f>
        <v/>
      </c>
      <c r="L223" s="190" t="str">
        <f>IF($G223="","",IF($C223=Listes!$B$40,Listes!$I$37,IF($C223=Listes!$B$41,(VLOOKUP('Instruction Frais Forfaitaires'!$F223,Listes!$E$37:$F$42,2,FALSE)),IF($C223=Listes!$B$39,IF('Instruction Frais Forfaitaires'!$E223&lt;=Listes!$A$70,'Instruction Frais Forfaitaires'!$E223*Listes!$A$71,IF('Instruction Frais Forfaitaires'!$E223&gt;Listes!$D$70,'Instruction Frais Forfaitaires'!$E223*Listes!$D$71,(('Instruction Frais Forfaitaires'!$E223*Listes!$B$71)+Listes!$C$71)))))))</f>
        <v/>
      </c>
      <c r="M223" s="202" t="str">
        <f>IF('Frais Forfaitaires'!M222="","",'Frais Forfaitaires'!M222)</f>
        <v/>
      </c>
      <c r="N223" s="42" t="str">
        <f t="shared" si="13"/>
        <v/>
      </c>
      <c r="O223" s="203" t="str">
        <f t="shared" si="14"/>
        <v/>
      </c>
      <c r="P223" s="204" t="str">
        <f t="shared" si="15"/>
        <v/>
      </c>
      <c r="Q223" s="205" t="str">
        <f t="shared" si="16"/>
        <v/>
      </c>
      <c r="R223" s="206"/>
      <c r="S223" s="66"/>
    </row>
    <row r="224" spans="1:19" ht="20.100000000000001" customHeight="1" x14ac:dyDescent="0.25">
      <c r="A224" s="191">
        <v>218</v>
      </c>
      <c r="B224" s="200" t="str">
        <f>IF('Frais Forfaitaires'!B223="","",'Frais Forfaitaires'!B223)</f>
        <v/>
      </c>
      <c r="C224" s="200" t="str">
        <f>IF('Frais Forfaitaires'!C223="","",'Frais Forfaitaires'!C223)</f>
        <v/>
      </c>
      <c r="D224" s="200" t="str">
        <f>IF('Frais Forfaitaires'!D223="","",'Frais Forfaitaires'!D223)</f>
        <v/>
      </c>
      <c r="E224" s="200" t="str">
        <f>IF('Frais Forfaitaires'!E223="","",'Frais Forfaitaires'!E223)</f>
        <v/>
      </c>
      <c r="F224" s="200" t="str">
        <f>IF('Frais Forfaitaires'!F223="","",'Frais Forfaitaires'!F223)</f>
        <v/>
      </c>
      <c r="G224" s="200" t="str">
        <f>IF('Frais Forfaitaires'!G223="","",'Frais Forfaitaires'!G223)</f>
        <v/>
      </c>
      <c r="H224" s="200" t="str">
        <f>IF('Frais Forfaitaires'!H223="","",'Frais Forfaitaires'!H223)</f>
        <v/>
      </c>
      <c r="I224" s="200" t="str">
        <f>IF('Frais Forfaitaires'!I223="","",'Frais Forfaitaires'!I223)</f>
        <v/>
      </c>
      <c r="J224" s="189" t="str">
        <f>IF($G224="","",IF($C224=Listes!$B$38,IF('Instruction Frais Forfaitaires'!$E224&lt;=Listes!$B$59,('Instruction Frais Forfaitaires'!$E224*(VLOOKUP('Instruction Frais Forfaitaires'!$D224,Listes!$A$60:$E$66,2,FALSE))),IF('Instruction Frais Forfaitaires'!$E224&gt;Listes!$E$59,('Instruction Frais Forfaitaires'!$E224*(VLOOKUP('Instruction Frais Forfaitaires'!$D224,Listes!$A$60:$E$66,5,FALSE))),('Instruction Frais Forfaitaires'!$E224*(VLOOKUP('Instruction Frais Forfaitaires'!$D224,Listes!$A$60:$E$66,3,FALSE))+(VLOOKUP('Instruction Frais Forfaitaires'!$D224,Listes!$A$60:$E$66,4,FALSE)))))))</f>
        <v/>
      </c>
      <c r="K224" s="189" t="str">
        <f>IF($G224="","",IF($C224=Listes!$B$37,IF('Instruction Frais Forfaitaires'!$E224&lt;=Listes!$B$48,('Instruction Frais Forfaitaires'!$E224*(VLOOKUP('Instruction Frais Forfaitaires'!$D224,Listes!$A$49:$E$55,2,FALSE))),IF('Instruction Frais Forfaitaires'!$E224&gt;Listes!$D$48,('Instruction Frais Forfaitaires'!$E224*(VLOOKUP('Instruction Frais Forfaitaires'!$D224,Listes!$A$49:$E$55,5,FALSE))),('Instruction Frais Forfaitaires'!$E224*(VLOOKUP('Instruction Frais Forfaitaires'!$D224,Listes!$A$49:$E$55,3,FALSE))+(VLOOKUP('Instruction Frais Forfaitaires'!$D224,Listes!$A$49:$E$55,4,FALSE)))))))</f>
        <v/>
      </c>
      <c r="L224" s="190" t="str">
        <f>IF($G224="","",IF($C224=Listes!$B$40,Listes!$I$37,IF($C224=Listes!$B$41,(VLOOKUP('Instruction Frais Forfaitaires'!$F224,Listes!$E$37:$F$42,2,FALSE)),IF($C224=Listes!$B$39,IF('Instruction Frais Forfaitaires'!$E224&lt;=Listes!$A$70,'Instruction Frais Forfaitaires'!$E224*Listes!$A$71,IF('Instruction Frais Forfaitaires'!$E224&gt;Listes!$D$70,'Instruction Frais Forfaitaires'!$E224*Listes!$D$71,(('Instruction Frais Forfaitaires'!$E224*Listes!$B$71)+Listes!$C$71)))))))</f>
        <v/>
      </c>
      <c r="M224" s="202" t="str">
        <f>IF('Frais Forfaitaires'!M223="","",'Frais Forfaitaires'!M223)</f>
        <v/>
      </c>
      <c r="N224" s="42" t="str">
        <f t="shared" si="13"/>
        <v/>
      </c>
      <c r="O224" s="203" t="str">
        <f t="shared" si="14"/>
        <v/>
      </c>
      <c r="P224" s="204" t="str">
        <f t="shared" si="15"/>
        <v/>
      </c>
      <c r="Q224" s="205" t="str">
        <f t="shared" si="16"/>
        <v/>
      </c>
      <c r="R224" s="206"/>
      <c r="S224" s="66"/>
    </row>
    <row r="225" spans="1:19" ht="20.100000000000001" customHeight="1" x14ac:dyDescent="0.25">
      <c r="A225" s="191">
        <v>219</v>
      </c>
      <c r="B225" s="200" t="str">
        <f>IF('Frais Forfaitaires'!B224="","",'Frais Forfaitaires'!B224)</f>
        <v/>
      </c>
      <c r="C225" s="200" t="str">
        <f>IF('Frais Forfaitaires'!C224="","",'Frais Forfaitaires'!C224)</f>
        <v/>
      </c>
      <c r="D225" s="200" t="str">
        <f>IF('Frais Forfaitaires'!D224="","",'Frais Forfaitaires'!D224)</f>
        <v/>
      </c>
      <c r="E225" s="200" t="str">
        <f>IF('Frais Forfaitaires'!E224="","",'Frais Forfaitaires'!E224)</f>
        <v/>
      </c>
      <c r="F225" s="200" t="str">
        <f>IF('Frais Forfaitaires'!F224="","",'Frais Forfaitaires'!F224)</f>
        <v/>
      </c>
      <c r="G225" s="200" t="str">
        <f>IF('Frais Forfaitaires'!G224="","",'Frais Forfaitaires'!G224)</f>
        <v/>
      </c>
      <c r="H225" s="200" t="str">
        <f>IF('Frais Forfaitaires'!H224="","",'Frais Forfaitaires'!H224)</f>
        <v/>
      </c>
      <c r="I225" s="200" t="str">
        <f>IF('Frais Forfaitaires'!I224="","",'Frais Forfaitaires'!I224)</f>
        <v/>
      </c>
      <c r="J225" s="189" t="str">
        <f>IF($G225="","",IF($C225=Listes!$B$38,IF('Instruction Frais Forfaitaires'!$E225&lt;=Listes!$B$59,('Instruction Frais Forfaitaires'!$E225*(VLOOKUP('Instruction Frais Forfaitaires'!$D225,Listes!$A$60:$E$66,2,FALSE))),IF('Instruction Frais Forfaitaires'!$E225&gt;Listes!$E$59,('Instruction Frais Forfaitaires'!$E225*(VLOOKUP('Instruction Frais Forfaitaires'!$D225,Listes!$A$60:$E$66,5,FALSE))),('Instruction Frais Forfaitaires'!$E225*(VLOOKUP('Instruction Frais Forfaitaires'!$D225,Listes!$A$60:$E$66,3,FALSE))+(VLOOKUP('Instruction Frais Forfaitaires'!$D225,Listes!$A$60:$E$66,4,FALSE)))))))</f>
        <v/>
      </c>
      <c r="K225" s="189" t="str">
        <f>IF($G225="","",IF($C225=Listes!$B$37,IF('Instruction Frais Forfaitaires'!$E225&lt;=Listes!$B$48,('Instruction Frais Forfaitaires'!$E225*(VLOOKUP('Instruction Frais Forfaitaires'!$D225,Listes!$A$49:$E$55,2,FALSE))),IF('Instruction Frais Forfaitaires'!$E225&gt;Listes!$D$48,('Instruction Frais Forfaitaires'!$E225*(VLOOKUP('Instruction Frais Forfaitaires'!$D225,Listes!$A$49:$E$55,5,FALSE))),('Instruction Frais Forfaitaires'!$E225*(VLOOKUP('Instruction Frais Forfaitaires'!$D225,Listes!$A$49:$E$55,3,FALSE))+(VLOOKUP('Instruction Frais Forfaitaires'!$D225,Listes!$A$49:$E$55,4,FALSE)))))))</f>
        <v/>
      </c>
      <c r="L225" s="190" t="str">
        <f>IF($G225="","",IF($C225=Listes!$B$40,Listes!$I$37,IF($C225=Listes!$B$41,(VLOOKUP('Instruction Frais Forfaitaires'!$F225,Listes!$E$37:$F$42,2,FALSE)),IF($C225=Listes!$B$39,IF('Instruction Frais Forfaitaires'!$E225&lt;=Listes!$A$70,'Instruction Frais Forfaitaires'!$E225*Listes!$A$71,IF('Instruction Frais Forfaitaires'!$E225&gt;Listes!$D$70,'Instruction Frais Forfaitaires'!$E225*Listes!$D$71,(('Instruction Frais Forfaitaires'!$E225*Listes!$B$71)+Listes!$C$71)))))))</f>
        <v/>
      </c>
      <c r="M225" s="202" t="str">
        <f>IF('Frais Forfaitaires'!M224="","",'Frais Forfaitaires'!M224)</f>
        <v/>
      </c>
      <c r="N225" s="42" t="str">
        <f t="shared" si="13"/>
        <v/>
      </c>
      <c r="O225" s="203" t="str">
        <f t="shared" si="14"/>
        <v/>
      </c>
      <c r="P225" s="204" t="str">
        <f t="shared" si="15"/>
        <v/>
      </c>
      <c r="Q225" s="205" t="str">
        <f t="shared" si="16"/>
        <v/>
      </c>
      <c r="R225" s="206"/>
      <c r="S225" s="66"/>
    </row>
    <row r="226" spans="1:19" ht="20.100000000000001" customHeight="1" x14ac:dyDescent="0.25">
      <c r="A226" s="191">
        <v>220</v>
      </c>
      <c r="B226" s="200" t="str">
        <f>IF('Frais Forfaitaires'!B225="","",'Frais Forfaitaires'!B225)</f>
        <v/>
      </c>
      <c r="C226" s="200" t="str">
        <f>IF('Frais Forfaitaires'!C225="","",'Frais Forfaitaires'!C225)</f>
        <v/>
      </c>
      <c r="D226" s="200" t="str">
        <f>IF('Frais Forfaitaires'!D225="","",'Frais Forfaitaires'!D225)</f>
        <v/>
      </c>
      <c r="E226" s="200" t="str">
        <f>IF('Frais Forfaitaires'!E225="","",'Frais Forfaitaires'!E225)</f>
        <v/>
      </c>
      <c r="F226" s="200" t="str">
        <f>IF('Frais Forfaitaires'!F225="","",'Frais Forfaitaires'!F225)</f>
        <v/>
      </c>
      <c r="G226" s="200" t="str">
        <f>IF('Frais Forfaitaires'!G225="","",'Frais Forfaitaires'!G225)</f>
        <v/>
      </c>
      <c r="H226" s="200" t="str">
        <f>IF('Frais Forfaitaires'!H225="","",'Frais Forfaitaires'!H225)</f>
        <v/>
      </c>
      <c r="I226" s="200" t="str">
        <f>IF('Frais Forfaitaires'!I225="","",'Frais Forfaitaires'!I225)</f>
        <v/>
      </c>
      <c r="J226" s="189" t="str">
        <f>IF($G226="","",IF($C226=Listes!$B$38,IF('Instruction Frais Forfaitaires'!$E226&lt;=Listes!$B$59,('Instruction Frais Forfaitaires'!$E226*(VLOOKUP('Instruction Frais Forfaitaires'!$D226,Listes!$A$60:$E$66,2,FALSE))),IF('Instruction Frais Forfaitaires'!$E226&gt;Listes!$E$59,('Instruction Frais Forfaitaires'!$E226*(VLOOKUP('Instruction Frais Forfaitaires'!$D226,Listes!$A$60:$E$66,5,FALSE))),('Instruction Frais Forfaitaires'!$E226*(VLOOKUP('Instruction Frais Forfaitaires'!$D226,Listes!$A$60:$E$66,3,FALSE))+(VLOOKUP('Instruction Frais Forfaitaires'!$D226,Listes!$A$60:$E$66,4,FALSE)))))))</f>
        <v/>
      </c>
      <c r="K226" s="189" t="str">
        <f>IF($G226="","",IF($C226=Listes!$B$37,IF('Instruction Frais Forfaitaires'!$E226&lt;=Listes!$B$48,('Instruction Frais Forfaitaires'!$E226*(VLOOKUP('Instruction Frais Forfaitaires'!$D226,Listes!$A$49:$E$55,2,FALSE))),IF('Instruction Frais Forfaitaires'!$E226&gt;Listes!$D$48,('Instruction Frais Forfaitaires'!$E226*(VLOOKUP('Instruction Frais Forfaitaires'!$D226,Listes!$A$49:$E$55,5,FALSE))),('Instruction Frais Forfaitaires'!$E226*(VLOOKUP('Instruction Frais Forfaitaires'!$D226,Listes!$A$49:$E$55,3,FALSE))+(VLOOKUP('Instruction Frais Forfaitaires'!$D226,Listes!$A$49:$E$55,4,FALSE)))))))</f>
        <v/>
      </c>
      <c r="L226" s="190" t="str">
        <f>IF($G226="","",IF($C226=Listes!$B$40,Listes!$I$37,IF($C226=Listes!$B$41,(VLOOKUP('Instruction Frais Forfaitaires'!$F226,Listes!$E$37:$F$42,2,FALSE)),IF($C226=Listes!$B$39,IF('Instruction Frais Forfaitaires'!$E226&lt;=Listes!$A$70,'Instruction Frais Forfaitaires'!$E226*Listes!$A$71,IF('Instruction Frais Forfaitaires'!$E226&gt;Listes!$D$70,'Instruction Frais Forfaitaires'!$E226*Listes!$D$71,(('Instruction Frais Forfaitaires'!$E226*Listes!$B$71)+Listes!$C$71)))))))</f>
        <v/>
      </c>
      <c r="M226" s="202" t="str">
        <f>IF('Frais Forfaitaires'!M225="","",'Frais Forfaitaires'!M225)</f>
        <v/>
      </c>
      <c r="N226" s="42" t="str">
        <f t="shared" si="13"/>
        <v/>
      </c>
      <c r="O226" s="203" t="str">
        <f t="shared" si="14"/>
        <v/>
      </c>
      <c r="P226" s="204" t="str">
        <f t="shared" si="15"/>
        <v/>
      </c>
      <c r="Q226" s="205" t="str">
        <f t="shared" si="16"/>
        <v/>
      </c>
      <c r="R226" s="206"/>
      <c r="S226" s="66"/>
    </row>
    <row r="227" spans="1:19" ht="20.100000000000001" customHeight="1" x14ac:dyDescent="0.25">
      <c r="A227" s="191">
        <v>221</v>
      </c>
      <c r="B227" s="200" t="str">
        <f>IF('Frais Forfaitaires'!B226="","",'Frais Forfaitaires'!B226)</f>
        <v/>
      </c>
      <c r="C227" s="200" t="str">
        <f>IF('Frais Forfaitaires'!C226="","",'Frais Forfaitaires'!C226)</f>
        <v/>
      </c>
      <c r="D227" s="200" t="str">
        <f>IF('Frais Forfaitaires'!D226="","",'Frais Forfaitaires'!D226)</f>
        <v/>
      </c>
      <c r="E227" s="200" t="str">
        <f>IF('Frais Forfaitaires'!E226="","",'Frais Forfaitaires'!E226)</f>
        <v/>
      </c>
      <c r="F227" s="200" t="str">
        <f>IF('Frais Forfaitaires'!F226="","",'Frais Forfaitaires'!F226)</f>
        <v/>
      </c>
      <c r="G227" s="200" t="str">
        <f>IF('Frais Forfaitaires'!G226="","",'Frais Forfaitaires'!G226)</f>
        <v/>
      </c>
      <c r="H227" s="200" t="str">
        <f>IF('Frais Forfaitaires'!H226="","",'Frais Forfaitaires'!H226)</f>
        <v/>
      </c>
      <c r="I227" s="200" t="str">
        <f>IF('Frais Forfaitaires'!I226="","",'Frais Forfaitaires'!I226)</f>
        <v/>
      </c>
      <c r="J227" s="189" t="str">
        <f>IF($G227="","",IF($C227=Listes!$B$38,IF('Instruction Frais Forfaitaires'!$E227&lt;=Listes!$B$59,('Instruction Frais Forfaitaires'!$E227*(VLOOKUP('Instruction Frais Forfaitaires'!$D227,Listes!$A$60:$E$66,2,FALSE))),IF('Instruction Frais Forfaitaires'!$E227&gt;Listes!$E$59,('Instruction Frais Forfaitaires'!$E227*(VLOOKUP('Instruction Frais Forfaitaires'!$D227,Listes!$A$60:$E$66,5,FALSE))),('Instruction Frais Forfaitaires'!$E227*(VLOOKUP('Instruction Frais Forfaitaires'!$D227,Listes!$A$60:$E$66,3,FALSE))+(VLOOKUP('Instruction Frais Forfaitaires'!$D227,Listes!$A$60:$E$66,4,FALSE)))))))</f>
        <v/>
      </c>
      <c r="K227" s="189" t="str">
        <f>IF($G227="","",IF($C227=Listes!$B$37,IF('Instruction Frais Forfaitaires'!$E227&lt;=Listes!$B$48,('Instruction Frais Forfaitaires'!$E227*(VLOOKUP('Instruction Frais Forfaitaires'!$D227,Listes!$A$49:$E$55,2,FALSE))),IF('Instruction Frais Forfaitaires'!$E227&gt;Listes!$D$48,('Instruction Frais Forfaitaires'!$E227*(VLOOKUP('Instruction Frais Forfaitaires'!$D227,Listes!$A$49:$E$55,5,FALSE))),('Instruction Frais Forfaitaires'!$E227*(VLOOKUP('Instruction Frais Forfaitaires'!$D227,Listes!$A$49:$E$55,3,FALSE))+(VLOOKUP('Instruction Frais Forfaitaires'!$D227,Listes!$A$49:$E$55,4,FALSE)))))))</f>
        <v/>
      </c>
      <c r="L227" s="190" t="str">
        <f>IF($G227="","",IF($C227=Listes!$B$40,Listes!$I$37,IF($C227=Listes!$B$41,(VLOOKUP('Instruction Frais Forfaitaires'!$F227,Listes!$E$37:$F$42,2,FALSE)),IF($C227=Listes!$B$39,IF('Instruction Frais Forfaitaires'!$E227&lt;=Listes!$A$70,'Instruction Frais Forfaitaires'!$E227*Listes!$A$71,IF('Instruction Frais Forfaitaires'!$E227&gt;Listes!$D$70,'Instruction Frais Forfaitaires'!$E227*Listes!$D$71,(('Instruction Frais Forfaitaires'!$E227*Listes!$B$71)+Listes!$C$71)))))))</f>
        <v/>
      </c>
      <c r="M227" s="202" t="str">
        <f>IF('Frais Forfaitaires'!M226="","",'Frais Forfaitaires'!M226)</f>
        <v/>
      </c>
      <c r="N227" s="42" t="str">
        <f t="shared" si="13"/>
        <v/>
      </c>
      <c r="O227" s="203" t="str">
        <f t="shared" si="14"/>
        <v/>
      </c>
      <c r="P227" s="204" t="str">
        <f t="shared" si="15"/>
        <v/>
      </c>
      <c r="Q227" s="205" t="str">
        <f t="shared" si="16"/>
        <v/>
      </c>
      <c r="R227" s="206"/>
      <c r="S227" s="66"/>
    </row>
    <row r="228" spans="1:19" ht="20.100000000000001" customHeight="1" x14ac:dyDescent="0.25">
      <c r="A228" s="191">
        <v>222</v>
      </c>
      <c r="B228" s="200" t="str">
        <f>IF('Frais Forfaitaires'!B227="","",'Frais Forfaitaires'!B227)</f>
        <v/>
      </c>
      <c r="C228" s="200" t="str">
        <f>IF('Frais Forfaitaires'!C227="","",'Frais Forfaitaires'!C227)</f>
        <v/>
      </c>
      <c r="D228" s="200" t="str">
        <f>IF('Frais Forfaitaires'!D227="","",'Frais Forfaitaires'!D227)</f>
        <v/>
      </c>
      <c r="E228" s="200" t="str">
        <f>IF('Frais Forfaitaires'!E227="","",'Frais Forfaitaires'!E227)</f>
        <v/>
      </c>
      <c r="F228" s="200" t="str">
        <f>IF('Frais Forfaitaires'!F227="","",'Frais Forfaitaires'!F227)</f>
        <v/>
      </c>
      <c r="G228" s="200" t="str">
        <f>IF('Frais Forfaitaires'!G227="","",'Frais Forfaitaires'!G227)</f>
        <v/>
      </c>
      <c r="H228" s="200" t="str">
        <f>IF('Frais Forfaitaires'!H227="","",'Frais Forfaitaires'!H227)</f>
        <v/>
      </c>
      <c r="I228" s="200" t="str">
        <f>IF('Frais Forfaitaires'!I227="","",'Frais Forfaitaires'!I227)</f>
        <v/>
      </c>
      <c r="J228" s="189" t="str">
        <f>IF($G228="","",IF($C228=Listes!$B$38,IF('Instruction Frais Forfaitaires'!$E228&lt;=Listes!$B$59,('Instruction Frais Forfaitaires'!$E228*(VLOOKUP('Instruction Frais Forfaitaires'!$D228,Listes!$A$60:$E$66,2,FALSE))),IF('Instruction Frais Forfaitaires'!$E228&gt;Listes!$E$59,('Instruction Frais Forfaitaires'!$E228*(VLOOKUP('Instruction Frais Forfaitaires'!$D228,Listes!$A$60:$E$66,5,FALSE))),('Instruction Frais Forfaitaires'!$E228*(VLOOKUP('Instruction Frais Forfaitaires'!$D228,Listes!$A$60:$E$66,3,FALSE))+(VLOOKUP('Instruction Frais Forfaitaires'!$D228,Listes!$A$60:$E$66,4,FALSE)))))))</f>
        <v/>
      </c>
      <c r="K228" s="189" t="str">
        <f>IF($G228="","",IF($C228=Listes!$B$37,IF('Instruction Frais Forfaitaires'!$E228&lt;=Listes!$B$48,('Instruction Frais Forfaitaires'!$E228*(VLOOKUP('Instruction Frais Forfaitaires'!$D228,Listes!$A$49:$E$55,2,FALSE))),IF('Instruction Frais Forfaitaires'!$E228&gt;Listes!$D$48,('Instruction Frais Forfaitaires'!$E228*(VLOOKUP('Instruction Frais Forfaitaires'!$D228,Listes!$A$49:$E$55,5,FALSE))),('Instruction Frais Forfaitaires'!$E228*(VLOOKUP('Instruction Frais Forfaitaires'!$D228,Listes!$A$49:$E$55,3,FALSE))+(VLOOKUP('Instruction Frais Forfaitaires'!$D228,Listes!$A$49:$E$55,4,FALSE)))))))</f>
        <v/>
      </c>
      <c r="L228" s="190" t="str">
        <f>IF($G228="","",IF($C228=Listes!$B$40,Listes!$I$37,IF($C228=Listes!$B$41,(VLOOKUP('Instruction Frais Forfaitaires'!$F228,Listes!$E$37:$F$42,2,FALSE)),IF($C228=Listes!$B$39,IF('Instruction Frais Forfaitaires'!$E228&lt;=Listes!$A$70,'Instruction Frais Forfaitaires'!$E228*Listes!$A$71,IF('Instruction Frais Forfaitaires'!$E228&gt;Listes!$D$70,'Instruction Frais Forfaitaires'!$E228*Listes!$D$71,(('Instruction Frais Forfaitaires'!$E228*Listes!$B$71)+Listes!$C$71)))))))</f>
        <v/>
      </c>
      <c r="M228" s="202" t="str">
        <f>IF('Frais Forfaitaires'!M227="","",'Frais Forfaitaires'!M227)</f>
        <v/>
      </c>
      <c r="N228" s="42" t="str">
        <f t="shared" si="13"/>
        <v/>
      </c>
      <c r="O228" s="203" t="str">
        <f t="shared" si="14"/>
        <v/>
      </c>
      <c r="P228" s="204" t="str">
        <f t="shared" si="15"/>
        <v/>
      </c>
      <c r="Q228" s="205" t="str">
        <f t="shared" si="16"/>
        <v/>
      </c>
      <c r="R228" s="206"/>
      <c r="S228" s="66"/>
    </row>
    <row r="229" spans="1:19" ht="20.100000000000001" customHeight="1" x14ac:dyDescent="0.25">
      <c r="A229" s="191">
        <v>223</v>
      </c>
      <c r="B229" s="200" t="str">
        <f>IF('Frais Forfaitaires'!B228="","",'Frais Forfaitaires'!B228)</f>
        <v/>
      </c>
      <c r="C229" s="200" t="str">
        <f>IF('Frais Forfaitaires'!C228="","",'Frais Forfaitaires'!C228)</f>
        <v/>
      </c>
      <c r="D229" s="200" t="str">
        <f>IF('Frais Forfaitaires'!D228="","",'Frais Forfaitaires'!D228)</f>
        <v/>
      </c>
      <c r="E229" s="200" t="str">
        <f>IF('Frais Forfaitaires'!E228="","",'Frais Forfaitaires'!E228)</f>
        <v/>
      </c>
      <c r="F229" s="200" t="str">
        <f>IF('Frais Forfaitaires'!F228="","",'Frais Forfaitaires'!F228)</f>
        <v/>
      </c>
      <c r="G229" s="200" t="str">
        <f>IF('Frais Forfaitaires'!G228="","",'Frais Forfaitaires'!G228)</f>
        <v/>
      </c>
      <c r="H229" s="200" t="str">
        <f>IF('Frais Forfaitaires'!H228="","",'Frais Forfaitaires'!H228)</f>
        <v/>
      </c>
      <c r="I229" s="200" t="str">
        <f>IF('Frais Forfaitaires'!I228="","",'Frais Forfaitaires'!I228)</f>
        <v/>
      </c>
      <c r="J229" s="189" t="str">
        <f>IF($G229="","",IF($C229=Listes!$B$38,IF('Instruction Frais Forfaitaires'!$E229&lt;=Listes!$B$59,('Instruction Frais Forfaitaires'!$E229*(VLOOKUP('Instruction Frais Forfaitaires'!$D229,Listes!$A$60:$E$66,2,FALSE))),IF('Instruction Frais Forfaitaires'!$E229&gt;Listes!$E$59,('Instruction Frais Forfaitaires'!$E229*(VLOOKUP('Instruction Frais Forfaitaires'!$D229,Listes!$A$60:$E$66,5,FALSE))),('Instruction Frais Forfaitaires'!$E229*(VLOOKUP('Instruction Frais Forfaitaires'!$D229,Listes!$A$60:$E$66,3,FALSE))+(VLOOKUP('Instruction Frais Forfaitaires'!$D229,Listes!$A$60:$E$66,4,FALSE)))))))</f>
        <v/>
      </c>
      <c r="K229" s="189" t="str">
        <f>IF($G229="","",IF($C229=Listes!$B$37,IF('Instruction Frais Forfaitaires'!$E229&lt;=Listes!$B$48,('Instruction Frais Forfaitaires'!$E229*(VLOOKUP('Instruction Frais Forfaitaires'!$D229,Listes!$A$49:$E$55,2,FALSE))),IF('Instruction Frais Forfaitaires'!$E229&gt;Listes!$D$48,('Instruction Frais Forfaitaires'!$E229*(VLOOKUP('Instruction Frais Forfaitaires'!$D229,Listes!$A$49:$E$55,5,FALSE))),('Instruction Frais Forfaitaires'!$E229*(VLOOKUP('Instruction Frais Forfaitaires'!$D229,Listes!$A$49:$E$55,3,FALSE))+(VLOOKUP('Instruction Frais Forfaitaires'!$D229,Listes!$A$49:$E$55,4,FALSE)))))))</f>
        <v/>
      </c>
      <c r="L229" s="190" t="str">
        <f>IF($G229="","",IF($C229=Listes!$B$40,Listes!$I$37,IF($C229=Listes!$B$41,(VLOOKUP('Instruction Frais Forfaitaires'!$F229,Listes!$E$37:$F$42,2,FALSE)),IF($C229=Listes!$B$39,IF('Instruction Frais Forfaitaires'!$E229&lt;=Listes!$A$70,'Instruction Frais Forfaitaires'!$E229*Listes!$A$71,IF('Instruction Frais Forfaitaires'!$E229&gt;Listes!$D$70,'Instruction Frais Forfaitaires'!$E229*Listes!$D$71,(('Instruction Frais Forfaitaires'!$E229*Listes!$B$71)+Listes!$C$71)))))))</f>
        <v/>
      </c>
      <c r="M229" s="202" t="str">
        <f>IF('Frais Forfaitaires'!M228="","",'Frais Forfaitaires'!M228)</f>
        <v/>
      </c>
      <c r="N229" s="42" t="str">
        <f t="shared" si="13"/>
        <v/>
      </c>
      <c r="O229" s="203" t="str">
        <f t="shared" si="14"/>
        <v/>
      </c>
      <c r="P229" s="204" t="str">
        <f t="shared" si="15"/>
        <v/>
      </c>
      <c r="Q229" s="205" t="str">
        <f t="shared" si="16"/>
        <v/>
      </c>
      <c r="R229" s="206"/>
      <c r="S229" s="66"/>
    </row>
    <row r="230" spans="1:19" ht="20.100000000000001" customHeight="1" x14ac:dyDescent="0.25">
      <c r="A230" s="191">
        <v>224</v>
      </c>
      <c r="B230" s="200" t="str">
        <f>IF('Frais Forfaitaires'!B229="","",'Frais Forfaitaires'!B229)</f>
        <v/>
      </c>
      <c r="C230" s="200" t="str">
        <f>IF('Frais Forfaitaires'!C229="","",'Frais Forfaitaires'!C229)</f>
        <v/>
      </c>
      <c r="D230" s="200" t="str">
        <f>IF('Frais Forfaitaires'!D229="","",'Frais Forfaitaires'!D229)</f>
        <v/>
      </c>
      <c r="E230" s="200" t="str">
        <f>IF('Frais Forfaitaires'!E229="","",'Frais Forfaitaires'!E229)</f>
        <v/>
      </c>
      <c r="F230" s="200" t="str">
        <f>IF('Frais Forfaitaires'!F229="","",'Frais Forfaitaires'!F229)</f>
        <v/>
      </c>
      <c r="G230" s="200" t="str">
        <f>IF('Frais Forfaitaires'!G229="","",'Frais Forfaitaires'!G229)</f>
        <v/>
      </c>
      <c r="H230" s="200" t="str">
        <f>IF('Frais Forfaitaires'!H229="","",'Frais Forfaitaires'!H229)</f>
        <v/>
      </c>
      <c r="I230" s="200" t="str">
        <f>IF('Frais Forfaitaires'!I229="","",'Frais Forfaitaires'!I229)</f>
        <v/>
      </c>
      <c r="J230" s="189" t="str">
        <f>IF($G230="","",IF($C230=Listes!$B$38,IF('Instruction Frais Forfaitaires'!$E230&lt;=Listes!$B$59,('Instruction Frais Forfaitaires'!$E230*(VLOOKUP('Instruction Frais Forfaitaires'!$D230,Listes!$A$60:$E$66,2,FALSE))),IF('Instruction Frais Forfaitaires'!$E230&gt;Listes!$E$59,('Instruction Frais Forfaitaires'!$E230*(VLOOKUP('Instruction Frais Forfaitaires'!$D230,Listes!$A$60:$E$66,5,FALSE))),('Instruction Frais Forfaitaires'!$E230*(VLOOKUP('Instruction Frais Forfaitaires'!$D230,Listes!$A$60:$E$66,3,FALSE))+(VLOOKUP('Instruction Frais Forfaitaires'!$D230,Listes!$A$60:$E$66,4,FALSE)))))))</f>
        <v/>
      </c>
      <c r="K230" s="189" t="str">
        <f>IF($G230="","",IF($C230=Listes!$B$37,IF('Instruction Frais Forfaitaires'!$E230&lt;=Listes!$B$48,('Instruction Frais Forfaitaires'!$E230*(VLOOKUP('Instruction Frais Forfaitaires'!$D230,Listes!$A$49:$E$55,2,FALSE))),IF('Instruction Frais Forfaitaires'!$E230&gt;Listes!$D$48,('Instruction Frais Forfaitaires'!$E230*(VLOOKUP('Instruction Frais Forfaitaires'!$D230,Listes!$A$49:$E$55,5,FALSE))),('Instruction Frais Forfaitaires'!$E230*(VLOOKUP('Instruction Frais Forfaitaires'!$D230,Listes!$A$49:$E$55,3,FALSE))+(VLOOKUP('Instruction Frais Forfaitaires'!$D230,Listes!$A$49:$E$55,4,FALSE)))))))</f>
        <v/>
      </c>
      <c r="L230" s="190" t="str">
        <f>IF($G230="","",IF($C230=Listes!$B$40,Listes!$I$37,IF($C230=Listes!$B$41,(VLOOKUP('Instruction Frais Forfaitaires'!$F230,Listes!$E$37:$F$42,2,FALSE)),IF($C230=Listes!$B$39,IF('Instruction Frais Forfaitaires'!$E230&lt;=Listes!$A$70,'Instruction Frais Forfaitaires'!$E230*Listes!$A$71,IF('Instruction Frais Forfaitaires'!$E230&gt;Listes!$D$70,'Instruction Frais Forfaitaires'!$E230*Listes!$D$71,(('Instruction Frais Forfaitaires'!$E230*Listes!$B$71)+Listes!$C$71)))))))</f>
        <v/>
      </c>
      <c r="M230" s="202" t="str">
        <f>IF('Frais Forfaitaires'!M229="","",'Frais Forfaitaires'!M229)</f>
        <v/>
      </c>
      <c r="N230" s="42" t="str">
        <f t="shared" si="13"/>
        <v/>
      </c>
      <c r="O230" s="203" t="str">
        <f t="shared" si="14"/>
        <v/>
      </c>
      <c r="P230" s="204" t="str">
        <f t="shared" si="15"/>
        <v/>
      </c>
      <c r="Q230" s="205" t="str">
        <f t="shared" si="16"/>
        <v/>
      </c>
      <c r="R230" s="206"/>
      <c r="S230" s="66"/>
    </row>
    <row r="231" spans="1:19" ht="20.100000000000001" customHeight="1" x14ac:dyDescent="0.25">
      <c r="A231" s="191">
        <v>225</v>
      </c>
      <c r="B231" s="200" t="str">
        <f>IF('Frais Forfaitaires'!B230="","",'Frais Forfaitaires'!B230)</f>
        <v/>
      </c>
      <c r="C231" s="200" t="str">
        <f>IF('Frais Forfaitaires'!C230="","",'Frais Forfaitaires'!C230)</f>
        <v/>
      </c>
      <c r="D231" s="200" t="str">
        <f>IF('Frais Forfaitaires'!D230="","",'Frais Forfaitaires'!D230)</f>
        <v/>
      </c>
      <c r="E231" s="200" t="str">
        <f>IF('Frais Forfaitaires'!E230="","",'Frais Forfaitaires'!E230)</f>
        <v/>
      </c>
      <c r="F231" s="200" t="str">
        <f>IF('Frais Forfaitaires'!F230="","",'Frais Forfaitaires'!F230)</f>
        <v/>
      </c>
      <c r="G231" s="200" t="str">
        <f>IF('Frais Forfaitaires'!G230="","",'Frais Forfaitaires'!G230)</f>
        <v/>
      </c>
      <c r="H231" s="200" t="str">
        <f>IF('Frais Forfaitaires'!H230="","",'Frais Forfaitaires'!H230)</f>
        <v/>
      </c>
      <c r="I231" s="200" t="str">
        <f>IF('Frais Forfaitaires'!I230="","",'Frais Forfaitaires'!I230)</f>
        <v/>
      </c>
      <c r="J231" s="189" t="str">
        <f>IF($G231="","",IF($C231=Listes!$B$38,IF('Instruction Frais Forfaitaires'!$E231&lt;=Listes!$B$59,('Instruction Frais Forfaitaires'!$E231*(VLOOKUP('Instruction Frais Forfaitaires'!$D231,Listes!$A$60:$E$66,2,FALSE))),IF('Instruction Frais Forfaitaires'!$E231&gt;Listes!$E$59,('Instruction Frais Forfaitaires'!$E231*(VLOOKUP('Instruction Frais Forfaitaires'!$D231,Listes!$A$60:$E$66,5,FALSE))),('Instruction Frais Forfaitaires'!$E231*(VLOOKUP('Instruction Frais Forfaitaires'!$D231,Listes!$A$60:$E$66,3,FALSE))+(VLOOKUP('Instruction Frais Forfaitaires'!$D231,Listes!$A$60:$E$66,4,FALSE)))))))</f>
        <v/>
      </c>
      <c r="K231" s="189" t="str">
        <f>IF($G231="","",IF($C231=Listes!$B$37,IF('Instruction Frais Forfaitaires'!$E231&lt;=Listes!$B$48,('Instruction Frais Forfaitaires'!$E231*(VLOOKUP('Instruction Frais Forfaitaires'!$D231,Listes!$A$49:$E$55,2,FALSE))),IF('Instruction Frais Forfaitaires'!$E231&gt;Listes!$D$48,('Instruction Frais Forfaitaires'!$E231*(VLOOKUP('Instruction Frais Forfaitaires'!$D231,Listes!$A$49:$E$55,5,FALSE))),('Instruction Frais Forfaitaires'!$E231*(VLOOKUP('Instruction Frais Forfaitaires'!$D231,Listes!$A$49:$E$55,3,FALSE))+(VLOOKUP('Instruction Frais Forfaitaires'!$D231,Listes!$A$49:$E$55,4,FALSE)))))))</f>
        <v/>
      </c>
      <c r="L231" s="190" t="str">
        <f>IF($G231="","",IF($C231=Listes!$B$40,Listes!$I$37,IF($C231=Listes!$B$41,(VLOOKUP('Instruction Frais Forfaitaires'!$F231,Listes!$E$37:$F$42,2,FALSE)),IF($C231=Listes!$B$39,IF('Instruction Frais Forfaitaires'!$E231&lt;=Listes!$A$70,'Instruction Frais Forfaitaires'!$E231*Listes!$A$71,IF('Instruction Frais Forfaitaires'!$E231&gt;Listes!$D$70,'Instruction Frais Forfaitaires'!$E231*Listes!$D$71,(('Instruction Frais Forfaitaires'!$E231*Listes!$B$71)+Listes!$C$71)))))))</f>
        <v/>
      </c>
      <c r="M231" s="202" t="str">
        <f>IF('Frais Forfaitaires'!M230="","",'Frais Forfaitaires'!M230)</f>
        <v/>
      </c>
      <c r="N231" s="42" t="str">
        <f t="shared" si="13"/>
        <v/>
      </c>
      <c r="O231" s="203" t="str">
        <f t="shared" si="14"/>
        <v/>
      </c>
      <c r="P231" s="204" t="str">
        <f t="shared" si="15"/>
        <v/>
      </c>
      <c r="Q231" s="205" t="str">
        <f t="shared" si="16"/>
        <v/>
      </c>
      <c r="R231" s="206"/>
      <c r="S231" s="66"/>
    </row>
    <row r="232" spans="1:19" ht="20.100000000000001" customHeight="1" x14ac:dyDescent="0.25">
      <c r="A232" s="191">
        <v>226</v>
      </c>
      <c r="B232" s="200" t="str">
        <f>IF('Frais Forfaitaires'!B231="","",'Frais Forfaitaires'!B231)</f>
        <v/>
      </c>
      <c r="C232" s="200" t="str">
        <f>IF('Frais Forfaitaires'!C231="","",'Frais Forfaitaires'!C231)</f>
        <v/>
      </c>
      <c r="D232" s="200" t="str">
        <f>IF('Frais Forfaitaires'!D231="","",'Frais Forfaitaires'!D231)</f>
        <v/>
      </c>
      <c r="E232" s="200" t="str">
        <f>IF('Frais Forfaitaires'!E231="","",'Frais Forfaitaires'!E231)</f>
        <v/>
      </c>
      <c r="F232" s="200" t="str">
        <f>IF('Frais Forfaitaires'!F231="","",'Frais Forfaitaires'!F231)</f>
        <v/>
      </c>
      <c r="G232" s="200" t="str">
        <f>IF('Frais Forfaitaires'!G231="","",'Frais Forfaitaires'!G231)</f>
        <v/>
      </c>
      <c r="H232" s="200" t="str">
        <f>IF('Frais Forfaitaires'!H231="","",'Frais Forfaitaires'!H231)</f>
        <v/>
      </c>
      <c r="I232" s="200" t="str">
        <f>IF('Frais Forfaitaires'!I231="","",'Frais Forfaitaires'!I231)</f>
        <v/>
      </c>
      <c r="J232" s="189" t="str">
        <f>IF($G232="","",IF($C232=Listes!$B$38,IF('Instruction Frais Forfaitaires'!$E232&lt;=Listes!$B$59,('Instruction Frais Forfaitaires'!$E232*(VLOOKUP('Instruction Frais Forfaitaires'!$D232,Listes!$A$60:$E$66,2,FALSE))),IF('Instruction Frais Forfaitaires'!$E232&gt;Listes!$E$59,('Instruction Frais Forfaitaires'!$E232*(VLOOKUP('Instruction Frais Forfaitaires'!$D232,Listes!$A$60:$E$66,5,FALSE))),('Instruction Frais Forfaitaires'!$E232*(VLOOKUP('Instruction Frais Forfaitaires'!$D232,Listes!$A$60:$E$66,3,FALSE))+(VLOOKUP('Instruction Frais Forfaitaires'!$D232,Listes!$A$60:$E$66,4,FALSE)))))))</f>
        <v/>
      </c>
      <c r="K232" s="189" t="str">
        <f>IF($G232="","",IF($C232=Listes!$B$37,IF('Instruction Frais Forfaitaires'!$E232&lt;=Listes!$B$48,('Instruction Frais Forfaitaires'!$E232*(VLOOKUP('Instruction Frais Forfaitaires'!$D232,Listes!$A$49:$E$55,2,FALSE))),IF('Instruction Frais Forfaitaires'!$E232&gt;Listes!$D$48,('Instruction Frais Forfaitaires'!$E232*(VLOOKUP('Instruction Frais Forfaitaires'!$D232,Listes!$A$49:$E$55,5,FALSE))),('Instruction Frais Forfaitaires'!$E232*(VLOOKUP('Instruction Frais Forfaitaires'!$D232,Listes!$A$49:$E$55,3,FALSE))+(VLOOKUP('Instruction Frais Forfaitaires'!$D232,Listes!$A$49:$E$55,4,FALSE)))))))</f>
        <v/>
      </c>
      <c r="L232" s="190" t="str">
        <f>IF($G232="","",IF($C232=Listes!$B$40,Listes!$I$37,IF($C232=Listes!$B$41,(VLOOKUP('Instruction Frais Forfaitaires'!$F232,Listes!$E$37:$F$42,2,FALSE)),IF($C232=Listes!$B$39,IF('Instruction Frais Forfaitaires'!$E232&lt;=Listes!$A$70,'Instruction Frais Forfaitaires'!$E232*Listes!$A$71,IF('Instruction Frais Forfaitaires'!$E232&gt;Listes!$D$70,'Instruction Frais Forfaitaires'!$E232*Listes!$D$71,(('Instruction Frais Forfaitaires'!$E232*Listes!$B$71)+Listes!$C$71)))))))</f>
        <v/>
      </c>
      <c r="M232" s="202" t="str">
        <f>IF('Frais Forfaitaires'!M231="","",'Frais Forfaitaires'!M231)</f>
        <v/>
      </c>
      <c r="N232" s="42" t="str">
        <f t="shared" si="13"/>
        <v/>
      </c>
      <c r="O232" s="203" t="str">
        <f t="shared" si="14"/>
        <v/>
      </c>
      <c r="P232" s="204" t="str">
        <f t="shared" si="15"/>
        <v/>
      </c>
      <c r="Q232" s="205" t="str">
        <f t="shared" si="16"/>
        <v/>
      </c>
      <c r="R232" s="206"/>
      <c r="S232" s="66"/>
    </row>
    <row r="233" spans="1:19" ht="20.100000000000001" customHeight="1" x14ac:dyDescent="0.25">
      <c r="A233" s="191">
        <v>227</v>
      </c>
      <c r="B233" s="200" t="str">
        <f>IF('Frais Forfaitaires'!B232="","",'Frais Forfaitaires'!B232)</f>
        <v/>
      </c>
      <c r="C233" s="200" t="str">
        <f>IF('Frais Forfaitaires'!C232="","",'Frais Forfaitaires'!C232)</f>
        <v/>
      </c>
      <c r="D233" s="200" t="str">
        <f>IF('Frais Forfaitaires'!D232="","",'Frais Forfaitaires'!D232)</f>
        <v/>
      </c>
      <c r="E233" s="200" t="str">
        <f>IF('Frais Forfaitaires'!E232="","",'Frais Forfaitaires'!E232)</f>
        <v/>
      </c>
      <c r="F233" s="200" t="str">
        <f>IF('Frais Forfaitaires'!F232="","",'Frais Forfaitaires'!F232)</f>
        <v/>
      </c>
      <c r="G233" s="200" t="str">
        <f>IF('Frais Forfaitaires'!G232="","",'Frais Forfaitaires'!G232)</f>
        <v/>
      </c>
      <c r="H233" s="200" t="str">
        <f>IF('Frais Forfaitaires'!H232="","",'Frais Forfaitaires'!H232)</f>
        <v/>
      </c>
      <c r="I233" s="200" t="str">
        <f>IF('Frais Forfaitaires'!I232="","",'Frais Forfaitaires'!I232)</f>
        <v/>
      </c>
      <c r="J233" s="189" t="str">
        <f>IF($G233="","",IF($C233=Listes!$B$38,IF('Instruction Frais Forfaitaires'!$E233&lt;=Listes!$B$59,('Instruction Frais Forfaitaires'!$E233*(VLOOKUP('Instruction Frais Forfaitaires'!$D233,Listes!$A$60:$E$66,2,FALSE))),IF('Instruction Frais Forfaitaires'!$E233&gt;Listes!$E$59,('Instruction Frais Forfaitaires'!$E233*(VLOOKUP('Instruction Frais Forfaitaires'!$D233,Listes!$A$60:$E$66,5,FALSE))),('Instruction Frais Forfaitaires'!$E233*(VLOOKUP('Instruction Frais Forfaitaires'!$D233,Listes!$A$60:$E$66,3,FALSE))+(VLOOKUP('Instruction Frais Forfaitaires'!$D233,Listes!$A$60:$E$66,4,FALSE)))))))</f>
        <v/>
      </c>
      <c r="K233" s="189" t="str">
        <f>IF($G233="","",IF($C233=Listes!$B$37,IF('Instruction Frais Forfaitaires'!$E233&lt;=Listes!$B$48,('Instruction Frais Forfaitaires'!$E233*(VLOOKUP('Instruction Frais Forfaitaires'!$D233,Listes!$A$49:$E$55,2,FALSE))),IF('Instruction Frais Forfaitaires'!$E233&gt;Listes!$D$48,('Instruction Frais Forfaitaires'!$E233*(VLOOKUP('Instruction Frais Forfaitaires'!$D233,Listes!$A$49:$E$55,5,FALSE))),('Instruction Frais Forfaitaires'!$E233*(VLOOKUP('Instruction Frais Forfaitaires'!$D233,Listes!$A$49:$E$55,3,FALSE))+(VLOOKUP('Instruction Frais Forfaitaires'!$D233,Listes!$A$49:$E$55,4,FALSE)))))))</f>
        <v/>
      </c>
      <c r="L233" s="190" t="str">
        <f>IF($G233="","",IF($C233=Listes!$B$40,Listes!$I$37,IF($C233=Listes!$B$41,(VLOOKUP('Instruction Frais Forfaitaires'!$F233,Listes!$E$37:$F$42,2,FALSE)),IF($C233=Listes!$B$39,IF('Instruction Frais Forfaitaires'!$E233&lt;=Listes!$A$70,'Instruction Frais Forfaitaires'!$E233*Listes!$A$71,IF('Instruction Frais Forfaitaires'!$E233&gt;Listes!$D$70,'Instruction Frais Forfaitaires'!$E233*Listes!$D$71,(('Instruction Frais Forfaitaires'!$E233*Listes!$B$71)+Listes!$C$71)))))))</f>
        <v/>
      </c>
      <c r="M233" s="202" t="str">
        <f>IF('Frais Forfaitaires'!M232="","",'Frais Forfaitaires'!M232)</f>
        <v/>
      </c>
      <c r="N233" s="42" t="str">
        <f t="shared" si="13"/>
        <v/>
      </c>
      <c r="O233" s="203" t="str">
        <f t="shared" si="14"/>
        <v/>
      </c>
      <c r="P233" s="204" t="str">
        <f t="shared" si="15"/>
        <v/>
      </c>
      <c r="Q233" s="205" t="str">
        <f t="shared" si="16"/>
        <v/>
      </c>
      <c r="R233" s="206"/>
      <c r="S233" s="66"/>
    </row>
    <row r="234" spans="1:19" ht="20.100000000000001" customHeight="1" x14ac:dyDescent="0.25">
      <c r="A234" s="191">
        <v>228</v>
      </c>
      <c r="B234" s="200" t="str">
        <f>IF('Frais Forfaitaires'!B233="","",'Frais Forfaitaires'!B233)</f>
        <v/>
      </c>
      <c r="C234" s="200" t="str">
        <f>IF('Frais Forfaitaires'!C233="","",'Frais Forfaitaires'!C233)</f>
        <v/>
      </c>
      <c r="D234" s="200" t="str">
        <f>IF('Frais Forfaitaires'!D233="","",'Frais Forfaitaires'!D233)</f>
        <v/>
      </c>
      <c r="E234" s="200" t="str">
        <f>IF('Frais Forfaitaires'!E233="","",'Frais Forfaitaires'!E233)</f>
        <v/>
      </c>
      <c r="F234" s="200" t="str">
        <f>IF('Frais Forfaitaires'!F233="","",'Frais Forfaitaires'!F233)</f>
        <v/>
      </c>
      <c r="G234" s="200" t="str">
        <f>IF('Frais Forfaitaires'!G233="","",'Frais Forfaitaires'!G233)</f>
        <v/>
      </c>
      <c r="H234" s="200" t="str">
        <f>IF('Frais Forfaitaires'!H233="","",'Frais Forfaitaires'!H233)</f>
        <v/>
      </c>
      <c r="I234" s="200" t="str">
        <f>IF('Frais Forfaitaires'!I233="","",'Frais Forfaitaires'!I233)</f>
        <v/>
      </c>
      <c r="J234" s="189" t="str">
        <f>IF($G234="","",IF($C234=Listes!$B$38,IF('Instruction Frais Forfaitaires'!$E234&lt;=Listes!$B$59,('Instruction Frais Forfaitaires'!$E234*(VLOOKUP('Instruction Frais Forfaitaires'!$D234,Listes!$A$60:$E$66,2,FALSE))),IF('Instruction Frais Forfaitaires'!$E234&gt;Listes!$E$59,('Instruction Frais Forfaitaires'!$E234*(VLOOKUP('Instruction Frais Forfaitaires'!$D234,Listes!$A$60:$E$66,5,FALSE))),('Instruction Frais Forfaitaires'!$E234*(VLOOKUP('Instruction Frais Forfaitaires'!$D234,Listes!$A$60:$E$66,3,FALSE))+(VLOOKUP('Instruction Frais Forfaitaires'!$D234,Listes!$A$60:$E$66,4,FALSE)))))))</f>
        <v/>
      </c>
      <c r="K234" s="189" t="str">
        <f>IF($G234="","",IF($C234=Listes!$B$37,IF('Instruction Frais Forfaitaires'!$E234&lt;=Listes!$B$48,('Instruction Frais Forfaitaires'!$E234*(VLOOKUP('Instruction Frais Forfaitaires'!$D234,Listes!$A$49:$E$55,2,FALSE))),IF('Instruction Frais Forfaitaires'!$E234&gt;Listes!$D$48,('Instruction Frais Forfaitaires'!$E234*(VLOOKUP('Instruction Frais Forfaitaires'!$D234,Listes!$A$49:$E$55,5,FALSE))),('Instruction Frais Forfaitaires'!$E234*(VLOOKUP('Instruction Frais Forfaitaires'!$D234,Listes!$A$49:$E$55,3,FALSE))+(VLOOKUP('Instruction Frais Forfaitaires'!$D234,Listes!$A$49:$E$55,4,FALSE)))))))</f>
        <v/>
      </c>
      <c r="L234" s="190" t="str">
        <f>IF($G234="","",IF($C234=Listes!$B$40,Listes!$I$37,IF($C234=Listes!$B$41,(VLOOKUP('Instruction Frais Forfaitaires'!$F234,Listes!$E$37:$F$42,2,FALSE)),IF($C234=Listes!$B$39,IF('Instruction Frais Forfaitaires'!$E234&lt;=Listes!$A$70,'Instruction Frais Forfaitaires'!$E234*Listes!$A$71,IF('Instruction Frais Forfaitaires'!$E234&gt;Listes!$D$70,'Instruction Frais Forfaitaires'!$E234*Listes!$D$71,(('Instruction Frais Forfaitaires'!$E234*Listes!$B$71)+Listes!$C$71)))))))</f>
        <v/>
      </c>
      <c r="M234" s="202" t="str">
        <f>IF('Frais Forfaitaires'!M233="","",'Frais Forfaitaires'!M233)</f>
        <v/>
      </c>
      <c r="N234" s="42" t="str">
        <f t="shared" si="13"/>
        <v/>
      </c>
      <c r="O234" s="203" t="str">
        <f t="shared" si="14"/>
        <v/>
      </c>
      <c r="P234" s="204" t="str">
        <f t="shared" si="15"/>
        <v/>
      </c>
      <c r="Q234" s="205" t="str">
        <f t="shared" si="16"/>
        <v/>
      </c>
      <c r="R234" s="206"/>
      <c r="S234" s="66"/>
    </row>
    <row r="235" spans="1:19" ht="20.100000000000001" customHeight="1" x14ac:dyDescent="0.25">
      <c r="A235" s="191">
        <v>229</v>
      </c>
      <c r="B235" s="200" t="str">
        <f>IF('Frais Forfaitaires'!B234="","",'Frais Forfaitaires'!B234)</f>
        <v/>
      </c>
      <c r="C235" s="200" t="str">
        <f>IF('Frais Forfaitaires'!C234="","",'Frais Forfaitaires'!C234)</f>
        <v/>
      </c>
      <c r="D235" s="200" t="str">
        <f>IF('Frais Forfaitaires'!D234="","",'Frais Forfaitaires'!D234)</f>
        <v/>
      </c>
      <c r="E235" s="200" t="str">
        <f>IF('Frais Forfaitaires'!E234="","",'Frais Forfaitaires'!E234)</f>
        <v/>
      </c>
      <c r="F235" s="200" t="str">
        <f>IF('Frais Forfaitaires'!F234="","",'Frais Forfaitaires'!F234)</f>
        <v/>
      </c>
      <c r="G235" s="200" t="str">
        <f>IF('Frais Forfaitaires'!G234="","",'Frais Forfaitaires'!G234)</f>
        <v/>
      </c>
      <c r="H235" s="200" t="str">
        <f>IF('Frais Forfaitaires'!H234="","",'Frais Forfaitaires'!H234)</f>
        <v/>
      </c>
      <c r="I235" s="200" t="str">
        <f>IF('Frais Forfaitaires'!I234="","",'Frais Forfaitaires'!I234)</f>
        <v/>
      </c>
      <c r="J235" s="189" t="str">
        <f>IF($G235="","",IF($C235=Listes!$B$38,IF('Instruction Frais Forfaitaires'!$E235&lt;=Listes!$B$59,('Instruction Frais Forfaitaires'!$E235*(VLOOKUP('Instruction Frais Forfaitaires'!$D235,Listes!$A$60:$E$66,2,FALSE))),IF('Instruction Frais Forfaitaires'!$E235&gt;Listes!$E$59,('Instruction Frais Forfaitaires'!$E235*(VLOOKUP('Instruction Frais Forfaitaires'!$D235,Listes!$A$60:$E$66,5,FALSE))),('Instruction Frais Forfaitaires'!$E235*(VLOOKUP('Instruction Frais Forfaitaires'!$D235,Listes!$A$60:$E$66,3,FALSE))+(VLOOKUP('Instruction Frais Forfaitaires'!$D235,Listes!$A$60:$E$66,4,FALSE)))))))</f>
        <v/>
      </c>
      <c r="K235" s="189" t="str">
        <f>IF($G235="","",IF($C235=Listes!$B$37,IF('Instruction Frais Forfaitaires'!$E235&lt;=Listes!$B$48,('Instruction Frais Forfaitaires'!$E235*(VLOOKUP('Instruction Frais Forfaitaires'!$D235,Listes!$A$49:$E$55,2,FALSE))),IF('Instruction Frais Forfaitaires'!$E235&gt;Listes!$D$48,('Instruction Frais Forfaitaires'!$E235*(VLOOKUP('Instruction Frais Forfaitaires'!$D235,Listes!$A$49:$E$55,5,FALSE))),('Instruction Frais Forfaitaires'!$E235*(VLOOKUP('Instruction Frais Forfaitaires'!$D235,Listes!$A$49:$E$55,3,FALSE))+(VLOOKUP('Instruction Frais Forfaitaires'!$D235,Listes!$A$49:$E$55,4,FALSE)))))))</f>
        <v/>
      </c>
      <c r="L235" s="190" t="str">
        <f>IF($G235="","",IF($C235=Listes!$B$40,Listes!$I$37,IF($C235=Listes!$B$41,(VLOOKUP('Instruction Frais Forfaitaires'!$F235,Listes!$E$37:$F$42,2,FALSE)),IF($C235=Listes!$B$39,IF('Instruction Frais Forfaitaires'!$E235&lt;=Listes!$A$70,'Instruction Frais Forfaitaires'!$E235*Listes!$A$71,IF('Instruction Frais Forfaitaires'!$E235&gt;Listes!$D$70,'Instruction Frais Forfaitaires'!$E235*Listes!$D$71,(('Instruction Frais Forfaitaires'!$E235*Listes!$B$71)+Listes!$C$71)))))))</f>
        <v/>
      </c>
      <c r="M235" s="202" t="str">
        <f>IF('Frais Forfaitaires'!M234="","",'Frais Forfaitaires'!M234)</f>
        <v/>
      </c>
      <c r="N235" s="42" t="str">
        <f t="shared" si="13"/>
        <v/>
      </c>
      <c r="O235" s="203" t="str">
        <f t="shared" si="14"/>
        <v/>
      </c>
      <c r="P235" s="204" t="str">
        <f t="shared" si="15"/>
        <v/>
      </c>
      <c r="Q235" s="205" t="str">
        <f t="shared" si="16"/>
        <v/>
      </c>
      <c r="R235" s="206"/>
      <c r="S235" s="66"/>
    </row>
    <row r="236" spans="1:19" ht="20.100000000000001" customHeight="1" x14ac:dyDescent="0.25">
      <c r="A236" s="191">
        <v>230</v>
      </c>
      <c r="B236" s="200" t="str">
        <f>IF('Frais Forfaitaires'!B235="","",'Frais Forfaitaires'!B235)</f>
        <v/>
      </c>
      <c r="C236" s="200" t="str">
        <f>IF('Frais Forfaitaires'!C235="","",'Frais Forfaitaires'!C235)</f>
        <v/>
      </c>
      <c r="D236" s="200" t="str">
        <f>IF('Frais Forfaitaires'!D235="","",'Frais Forfaitaires'!D235)</f>
        <v/>
      </c>
      <c r="E236" s="200" t="str">
        <f>IF('Frais Forfaitaires'!E235="","",'Frais Forfaitaires'!E235)</f>
        <v/>
      </c>
      <c r="F236" s="200" t="str">
        <f>IF('Frais Forfaitaires'!F235="","",'Frais Forfaitaires'!F235)</f>
        <v/>
      </c>
      <c r="G236" s="200" t="str">
        <f>IF('Frais Forfaitaires'!G235="","",'Frais Forfaitaires'!G235)</f>
        <v/>
      </c>
      <c r="H236" s="200" t="str">
        <f>IF('Frais Forfaitaires'!H235="","",'Frais Forfaitaires'!H235)</f>
        <v/>
      </c>
      <c r="I236" s="200" t="str">
        <f>IF('Frais Forfaitaires'!I235="","",'Frais Forfaitaires'!I235)</f>
        <v/>
      </c>
      <c r="J236" s="189" t="str">
        <f>IF($G236="","",IF($C236=Listes!$B$38,IF('Instruction Frais Forfaitaires'!$E236&lt;=Listes!$B$59,('Instruction Frais Forfaitaires'!$E236*(VLOOKUP('Instruction Frais Forfaitaires'!$D236,Listes!$A$60:$E$66,2,FALSE))),IF('Instruction Frais Forfaitaires'!$E236&gt;Listes!$E$59,('Instruction Frais Forfaitaires'!$E236*(VLOOKUP('Instruction Frais Forfaitaires'!$D236,Listes!$A$60:$E$66,5,FALSE))),('Instruction Frais Forfaitaires'!$E236*(VLOOKUP('Instruction Frais Forfaitaires'!$D236,Listes!$A$60:$E$66,3,FALSE))+(VLOOKUP('Instruction Frais Forfaitaires'!$D236,Listes!$A$60:$E$66,4,FALSE)))))))</f>
        <v/>
      </c>
      <c r="K236" s="189" t="str">
        <f>IF($G236="","",IF($C236=Listes!$B$37,IF('Instruction Frais Forfaitaires'!$E236&lt;=Listes!$B$48,('Instruction Frais Forfaitaires'!$E236*(VLOOKUP('Instruction Frais Forfaitaires'!$D236,Listes!$A$49:$E$55,2,FALSE))),IF('Instruction Frais Forfaitaires'!$E236&gt;Listes!$D$48,('Instruction Frais Forfaitaires'!$E236*(VLOOKUP('Instruction Frais Forfaitaires'!$D236,Listes!$A$49:$E$55,5,FALSE))),('Instruction Frais Forfaitaires'!$E236*(VLOOKUP('Instruction Frais Forfaitaires'!$D236,Listes!$A$49:$E$55,3,FALSE))+(VLOOKUP('Instruction Frais Forfaitaires'!$D236,Listes!$A$49:$E$55,4,FALSE)))))))</f>
        <v/>
      </c>
      <c r="L236" s="190" t="str">
        <f>IF($G236="","",IF($C236=Listes!$B$40,Listes!$I$37,IF($C236=Listes!$B$41,(VLOOKUP('Instruction Frais Forfaitaires'!$F236,Listes!$E$37:$F$42,2,FALSE)),IF($C236=Listes!$B$39,IF('Instruction Frais Forfaitaires'!$E236&lt;=Listes!$A$70,'Instruction Frais Forfaitaires'!$E236*Listes!$A$71,IF('Instruction Frais Forfaitaires'!$E236&gt;Listes!$D$70,'Instruction Frais Forfaitaires'!$E236*Listes!$D$71,(('Instruction Frais Forfaitaires'!$E236*Listes!$B$71)+Listes!$C$71)))))))</f>
        <v/>
      </c>
      <c r="M236" s="202" t="str">
        <f>IF('Frais Forfaitaires'!M235="","",'Frais Forfaitaires'!M235)</f>
        <v/>
      </c>
      <c r="N236" s="42" t="str">
        <f t="shared" si="13"/>
        <v/>
      </c>
      <c r="O236" s="203" t="str">
        <f t="shared" si="14"/>
        <v/>
      </c>
      <c r="P236" s="204" t="str">
        <f t="shared" si="15"/>
        <v/>
      </c>
      <c r="Q236" s="205" t="str">
        <f t="shared" si="16"/>
        <v/>
      </c>
      <c r="R236" s="206"/>
      <c r="S236" s="66"/>
    </row>
    <row r="237" spans="1:19" ht="20.100000000000001" customHeight="1" x14ac:dyDescent="0.25">
      <c r="A237" s="191">
        <v>231</v>
      </c>
      <c r="B237" s="200" t="str">
        <f>IF('Frais Forfaitaires'!B236="","",'Frais Forfaitaires'!B236)</f>
        <v/>
      </c>
      <c r="C237" s="200" t="str">
        <f>IF('Frais Forfaitaires'!C236="","",'Frais Forfaitaires'!C236)</f>
        <v/>
      </c>
      <c r="D237" s="200" t="str">
        <f>IF('Frais Forfaitaires'!D236="","",'Frais Forfaitaires'!D236)</f>
        <v/>
      </c>
      <c r="E237" s="200" t="str">
        <f>IF('Frais Forfaitaires'!E236="","",'Frais Forfaitaires'!E236)</f>
        <v/>
      </c>
      <c r="F237" s="200" t="str">
        <f>IF('Frais Forfaitaires'!F236="","",'Frais Forfaitaires'!F236)</f>
        <v/>
      </c>
      <c r="G237" s="200" t="str">
        <f>IF('Frais Forfaitaires'!G236="","",'Frais Forfaitaires'!G236)</f>
        <v/>
      </c>
      <c r="H237" s="200" t="str">
        <f>IF('Frais Forfaitaires'!H236="","",'Frais Forfaitaires'!H236)</f>
        <v/>
      </c>
      <c r="I237" s="200" t="str">
        <f>IF('Frais Forfaitaires'!I236="","",'Frais Forfaitaires'!I236)</f>
        <v/>
      </c>
      <c r="J237" s="189" t="str">
        <f>IF($G237="","",IF($C237=Listes!$B$38,IF('Instruction Frais Forfaitaires'!$E237&lt;=Listes!$B$59,('Instruction Frais Forfaitaires'!$E237*(VLOOKUP('Instruction Frais Forfaitaires'!$D237,Listes!$A$60:$E$66,2,FALSE))),IF('Instruction Frais Forfaitaires'!$E237&gt;Listes!$E$59,('Instruction Frais Forfaitaires'!$E237*(VLOOKUP('Instruction Frais Forfaitaires'!$D237,Listes!$A$60:$E$66,5,FALSE))),('Instruction Frais Forfaitaires'!$E237*(VLOOKUP('Instruction Frais Forfaitaires'!$D237,Listes!$A$60:$E$66,3,FALSE))+(VLOOKUP('Instruction Frais Forfaitaires'!$D237,Listes!$A$60:$E$66,4,FALSE)))))))</f>
        <v/>
      </c>
      <c r="K237" s="189" t="str">
        <f>IF($G237="","",IF($C237=Listes!$B$37,IF('Instruction Frais Forfaitaires'!$E237&lt;=Listes!$B$48,('Instruction Frais Forfaitaires'!$E237*(VLOOKUP('Instruction Frais Forfaitaires'!$D237,Listes!$A$49:$E$55,2,FALSE))),IF('Instruction Frais Forfaitaires'!$E237&gt;Listes!$D$48,('Instruction Frais Forfaitaires'!$E237*(VLOOKUP('Instruction Frais Forfaitaires'!$D237,Listes!$A$49:$E$55,5,FALSE))),('Instruction Frais Forfaitaires'!$E237*(VLOOKUP('Instruction Frais Forfaitaires'!$D237,Listes!$A$49:$E$55,3,FALSE))+(VLOOKUP('Instruction Frais Forfaitaires'!$D237,Listes!$A$49:$E$55,4,FALSE)))))))</f>
        <v/>
      </c>
      <c r="L237" s="190" t="str">
        <f>IF($G237="","",IF($C237=Listes!$B$40,Listes!$I$37,IF($C237=Listes!$B$41,(VLOOKUP('Instruction Frais Forfaitaires'!$F237,Listes!$E$37:$F$42,2,FALSE)),IF($C237=Listes!$B$39,IF('Instruction Frais Forfaitaires'!$E237&lt;=Listes!$A$70,'Instruction Frais Forfaitaires'!$E237*Listes!$A$71,IF('Instruction Frais Forfaitaires'!$E237&gt;Listes!$D$70,'Instruction Frais Forfaitaires'!$E237*Listes!$D$71,(('Instruction Frais Forfaitaires'!$E237*Listes!$B$71)+Listes!$C$71)))))))</f>
        <v/>
      </c>
      <c r="M237" s="202" t="str">
        <f>IF('Frais Forfaitaires'!M236="","",'Frais Forfaitaires'!M236)</f>
        <v/>
      </c>
      <c r="N237" s="42" t="str">
        <f t="shared" si="13"/>
        <v/>
      </c>
      <c r="O237" s="203" t="str">
        <f t="shared" si="14"/>
        <v/>
      </c>
      <c r="P237" s="204" t="str">
        <f t="shared" si="15"/>
        <v/>
      </c>
      <c r="Q237" s="205" t="str">
        <f t="shared" si="16"/>
        <v/>
      </c>
      <c r="R237" s="206"/>
      <c r="S237" s="66"/>
    </row>
    <row r="238" spans="1:19" ht="20.100000000000001" customHeight="1" x14ac:dyDescent="0.25">
      <c r="A238" s="191">
        <v>232</v>
      </c>
      <c r="B238" s="200" t="str">
        <f>IF('Frais Forfaitaires'!B237="","",'Frais Forfaitaires'!B237)</f>
        <v/>
      </c>
      <c r="C238" s="200" t="str">
        <f>IF('Frais Forfaitaires'!C237="","",'Frais Forfaitaires'!C237)</f>
        <v/>
      </c>
      <c r="D238" s="200" t="str">
        <f>IF('Frais Forfaitaires'!D237="","",'Frais Forfaitaires'!D237)</f>
        <v/>
      </c>
      <c r="E238" s="200" t="str">
        <f>IF('Frais Forfaitaires'!E237="","",'Frais Forfaitaires'!E237)</f>
        <v/>
      </c>
      <c r="F238" s="200" t="str">
        <f>IF('Frais Forfaitaires'!F237="","",'Frais Forfaitaires'!F237)</f>
        <v/>
      </c>
      <c r="G238" s="200" t="str">
        <f>IF('Frais Forfaitaires'!G237="","",'Frais Forfaitaires'!G237)</f>
        <v/>
      </c>
      <c r="H238" s="200" t="str">
        <f>IF('Frais Forfaitaires'!H237="","",'Frais Forfaitaires'!H237)</f>
        <v/>
      </c>
      <c r="I238" s="200" t="str">
        <f>IF('Frais Forfaitaires'!I237="","",'Frais Forfaitaires'!I237)</f>
        <v/>
      </c>
      <c r="J238" s="189" t="str">
        <f>IF($G238="","",IF($C238=Listes!$B$38,IF('Instruction Frais Forfaitaires'!$E238&lt;=Listes!$B$59,('Instruction Frais Forfaitaires'!$E238*(VLOOKUP('Instruction Frais Forfaitaires'!$D238,Listes!$A$60:$E$66,2,FALSE))),IF('Instruction Frais Forfaitaires'!$E238&gt;Listes!$E$59,('Instruction Frais Forfaitaires'!$E238*(VLOOKUP('Instruction Frais Forfaitaires'!$D238,Listes!$A$60:$E$66,5,FALSE))),('Instruction Frais Forfaitaires'!$E238*(VLOOKUP('Instruction Frais Forfaitaires'!$D238,Listes!$A$60:$E$66,3,FALSE))+(VLOOKUP('Instruction Frais Forfaitaires'!$D238,Listes!$A$60:$E$66,4,FALSE)))))))</f>
        <v/>
      </c>
      <c r="K238" s="189" t="str">
        <f>IF($G238="","",IF($C238=Listes!$B$37,IF('Instruction Frais Forfaitaires'!$E238&lt;=Listes!$B$48,('Instruction Frais Forfaitaires'!$E238*(VLOOKUP('Instruction Frais Forfaitaires'!$D238,Listes!$A$49:$E$55,2,FALSE))),IF('Instruction Frais Forfaitaires'!$E238&gt;Listes!$D$48,('Instruction Frais Forfaitaires'!$E238*(VLOOKUP('Instruction Frais Forfaitaires'!$D238,Listes!$A$49:$E$55,5,FALSE))),('Instruction Frais Forfaitaires'!$E238*(VLOOKUP('Instruction Frais Forfaitaires'!$D238,Listes!$A$49:$E$55,3,FALSE))+(VLOOKUP('Instruction Frais Forfaitaires'!$D238,Listes!$A$49:$E$55,4,FALSE)))))))</f>
        <v/>
      </c>
      <c r="L238" s="190" t="str">
        <f>IF($G238="","",IF($C238=Listes!$B$40,Listes!$I$37,IF($C238=Listes!$B$41,(VLOOKUP('Instruction Frais Forfaitaires'!$F238,Listes!$E$37:$F$42,2,FALSE)),IF($C238=Listes!$B$39,IF('Instruction Frais Forfaitaires'!$E238&lt;=Listes!$A$70,'Instruction Frais Forfaitaires'!$E238*Listes!$A$71,IF('Instruction Frais Forfaitaires'!$E238&gt;Listes!$D$70,'Instruction Frais Forfaitaires'!$E238*Listes!$D$71,(('Instruction Frais Forfaitaires'!$E238*Listes!$B$71)+Listes!$C$71)))))))</f>
        <v/>
      </c>
      <c r="M238" s="202" t="str">
        <f>IF('Frais Forfaitaires'!M237="","",'Frais Forfaitaires'!M237)</f>
        <v/>
      </c>
      <c r="N238" s="42" t="str">
        <f t="shared" si="13"/>
        <v/>
      </c>
      <c r="O238" s="203" t="str">
        <f t="shared" si="14"/>
        <v/>
      </c>
      <c r="P238" s="204" t="str">
        <f t="shared" si="15"/>
        <v/>
      </c>
      <c r="Q238" s="205" t="str">
        <f t="shared" si="16"/>
        <v/>
      </c>
      <c r="R238" s="206"/>
      <c r="S238" s="66"/>
    </row>
    <row r="239" spans="1:19" ht="20.100000000000001" customHeight="1" x14ac:dyDescent="0.25">
      <c r="A239" s="191">
        <v>233</v>
      </c>
      <c r="B239" s="200" t="str">
        <f>IF('Frais Forfaitaires'!B238="","",'Frais Forfaitaires'!B238)</f>
        <v/>
      </c>
      <c r="C239" s="200" t="str">
        <f>IF('Frais Forfaitaires'!C238="","",'Frais Forfaitaires'!C238)</f>
        <v/>
      </c>
      <c r="D239" s="200" t="str">
        <f>IF('Frais Forfaitaires'!D238="","",'Frais Forfaitaires'!D238)</f>
        <v/>
      </c>
      <c r="E239" s="200" t="str">
        <f>IF('Frais Forfaitaires'!E238="","",'Frais Forfaitaires'!E238)</f>
        <v/>
      </c>
      <c r="F239" s="200" t="str">
        <f>IF('Frais Forfaitaires'!F238="","",'Frais Forfaitaires'!F238)</f>
        <v/>
      </c>
      <c r="G239" s="200" t="str">
        <f>IF('Frais Forfaitaires'!G238="","",'Frais Forfaitaires'!G238)</f>
        <v/>
      </c>
      <c r="H239" s="200" t="str">
        <f>IF('Frais Forfaitaires'!H238="","",'Frais Forfaitaires'!H238)</f>
        <v/>
      </c>
      <c r="I239" s="200" t="str">
        <f>IF('Frais Forfaitaires'!I238="","",'Frais Forfaitaires'!I238)</f>
        <v/>
      </c>
      <c r="J239" s="189" t="str">
        <f>IF($G239="","",IF($C239=Listes!$B$38,IF('Instruction Frais Forfaitaires'!$E239&lt;=Listes!$B$59,('Instruction Frais Forfaitaires'!$E239*(VLOOKUP('Instruction Frais Forfaitaires'!$D239,Listes!$A$60:$E$66,2,FALSE))),IF('Instruction Frais Forfaitaires'!$E239&gt;Listes!$E$59,('Instruction Frais Forfaitaires'!$E239*(VLOOKUP('Instruction Frais Forfaitaires'!$D239,Listes!$A$60:$E$66,5,FALSE))),('Instruction Frais Forfaitaires'!$E239*(VLOOKUP('Instruction Frais Forfaitaires'!$D239,Listes!$A$60:$E$66,3,FALSE))+(VLOOKUP('Instruction Frais Forfaitaires'!$D239,Listes!$A$60:$E$66,4,FALSE)))))))</f>
        <v/>
      </c>
      <c r="K239" s="189" t="str">
        <f>IF($G239="","",IF($C239=Listes!$B$37,IF('Instruction Frais Forfaitaires'!$E239&lt;=Listes!$B$48,('Instruction Frais Forfaitaires'!$E239*(VLOOKUP('Instruction Frais Forfaitaires'!$D239,Listes!$A$49:$E$55,2,FALSE))),IF('Instruction Frais Forfaitaires'!$E239&gt;Listes!$D$48,('Instruction Frais Forfaitaires'!$E239*(VLOOKUP('Instruction Frais Forfaitaires'!$D239,Listes!$A$49:$E$55,5,FALSE))),('Instruction Frais Forfaitaires'!$E239*(VLOOKUP('Instruction Frais Forfaitaires'!$D239,Listes!$A$49:$E$55,3,FALSE))+(VLOOKUP('Instruction Frais Forfaitaires'!$D239,Listes!$A$49:$E$55,4,FALSE)))))))</f>
        <v/>
      </c>
      <c r="L239" s="190" t="str">
        <f>IF($G239="","",IF($C239=Listes!$B$40,Listes!$I$37,IF($C239=Listes!$B$41,(VLOOKUP('Instruction Frais Forfaitaires'!$F239,Listes!$E$37:$F$42,2,FALSE)),IF($C239=Listes!$B$39,IF('Instruction Frais Forfaitaires'!$E239&lt;=Listes!$A$70,'Instruction Frais Forfaitaires'!$E239*Listes!$A$71,IF('Instruction Frais Forfaitaires'!$E239&gt;Listes!$D$70,'Instruction Frais Forfaitaires'!$E239*Listes!$D$71,(('Instruction Frais Forfaitaires'!$E239*Listes!$B$71)+Listes!$C$71)))))))</f>
        <v/>
      </c>
      <c r="M239" s="202" t="str">
        <f>IF('Frais Forfaitaires'!M238="","",'Frais Forfaitaires'!M238)</f>
        <v/>
      </c>
      <c r="N239" s="42" t="str">
        <f t="shared" si="13"/>
        <v/>
      </c>
      <c r="O239" s="203" t="str">
        <f t="shared" si="14"/>
        <v/>
      </c>
      <c r="P239" s="204" t="str">
        <f t="shared" si="15"/>
        <v/>
      </c>
      <c r="Q239" s="205" t="str">
        <f t="shared" si="16"/>
        <v/>
      </c>
      <c r="R239" s="206"/>
      <c r="S239" s="66"/>
    </row>
    <row r="240" spans="1:19" ht="20.100000000000001" customHeight="1" x14ac:dyDescent="0.25">
      <c r="A240" s="191">
        <v>234</v>
      </c>
      <c r="B240" s="200" t="str">
        <f>IF('Frais Forfaitaires'!B239="","",'Frais Forfaitaires'!B239)</f>
        <v/>
      </c>
      <c r="C240" s="200" t="str">
        <f>IF('Frais Forfaitaires'!C239="","",'Frais Forfaitaires'!C239)</f>
        <v/>
      </c>
      <c r="D240" s="200" t="str">
        <f>IF('Frais Forfaitaires'!D239="","",'Frais Forfaitaires'!D239)</f>
        <v/>
      </c>
      <c r="E240" s="200" t="str">
        <f>IF('Frais Forfaitaires'!E239="","",'Frais Forfaitaires'!E239)</f>
        <v/>
      </c>
      <c r="F240" s="200" t="str">
        <f>IF('Frais Forfaitaires'!F239="","",'Frais Forfaitaires'!F239)</f>
        <v/>
      </c>
      <c r="G240" s="200" t="str">
        <f>IF('Frais Forfaitaires'!G239="","",'Frais Forfaitaires'!G239)</f>
        <v/>
      </c>
      <c r="H240" s="200" t="str">
        <f>IF('Frais Forfaitaires'!H239="","",'Frais Forfaitaires'!H239)</f>
        <v/>
      </c>
      <c r="I240" s="200" t="str">
        <f>IF('Frais Forfaitaires'!I239="","",'Frais Forfaitaires'!I239)</f>
        <v/>
      </c>
      <c r="J240" s="189" t="str">
        <f>IF($G240="","",IF($C240=Listes!$B$38,IF('Instruction Frais Forfaitaires'!$E240&lt;=Listes!$B$59,('Instruction Frais Forfaitaires'!$E240*(VLOOKUP('Instruction Frais Forfaitaires'!$D240,Listes!$A$60:$E$66,2,FALSE))),IF('Instruction Frais Forfaitaires'!$E240&gt;Listes!$E$59,('Instruction Frais Forfaitaires'!$E240*(VLOOKUP('Instruction Frais Forfaitaires'!$D240,Listes!$A$60:$E$66,5,FALSE))),('Instruction Frais Forfaitaires'!$E240*(VLOOKUP('Instruction Frais Forfaitaires'!$D240,Listes!$A$60:$E$66,3,FALSE))+(VLOOKUP('Instruction Frais Forfaitaires'!$D240,Listes!$A$60:$E$66,4,FALSE)))))))</f>
        <v/>
      </c>
      <c r="K240" s="189" t="str">
        <f>IF($G240="","",IF($C240=Listes!$B$37,IF('Instruction Frais Forfaitaires'!$E240&lt;=Listes!$B$48,('Instruction Frais Forfaitaires'!$E240*(VLOOKUP('Instruction Frais Forfaitaires'!$D240,Listes!$A$49:$E$55,2,FALSE))),IF('Instruction Frais Forfaitaires'!$E240&gt;Listes!$D$48,('Instruction Frais Forfaitaires'!$E240*(VLOOKUP('Instruction Frais Forfaitaires'!$D240,Listes!$A$49:$E$55,5,FALSE))),('Instruction Frais Forfaitaires'!$E240*(VLOOKUP('Instruction Frais Forfaitaires'!$D240,Listes!$A$49:$E$55,3,FALSE))+(VLOOKUP('Instruction Frais Forfaitaires'!$D240,Listes!$A$49:$E$55,4,FALSE)))))))</f>
        <v/>
      </c>
      <c r="L240" s="190" t="str">
        <f>IF($G240="","",IF($C240=Listes!$B$40,Listes!$I$37,IF($C240=Listes!$B$41,(VLOOKUP('Instruction Frais Forfaitaires'!$F240,Listes!$E$37:$F$42,2,FALSE)),IF($C240=Listes!$B$39,IF('Instruction Frais Forfaitaires'!$E240&lt;=Listes!$A$70,'Instruction Frais Forfaitaires'!$E240*Listes!$A$71,IF('Instruction Frais Forfaitaires'!$E240&gt;Listes!$D$70,'Instruction Frais Forfaitaires'!$E240*Listes!$D$71,(('Instruction Frais Forfaitaires'!$E240*Listes!$B$71)+Listes!$C$71)))))))</f>
        <v/>
      </c>
      <c r="M240" s="202" t="str">
        <f>IF('Frais Forfaitaires'!M239="","",'Frais Forfaitaires'!M239)</f>
        <v/>
      </c>
      <c r="N240" s="42" t="str">
        <f t="shared" si="13"/>
        <v/>
      </c>
      <c r="O240" s="203" t="str">
        <f t="shared" si="14"/>
        <v/>
      </c>
      <c r="P240" s="204" t="str">
        <f t="shared" si="15"/>
        <v/>
      </c>
      <c r="Q240" s="205" t="str">
        <f t="shared" si="16"/>
        <v/>
      </c>
      <c r="R240" s="206"/>
      <c r="S240" s="66"/>
    </row>
    <row r="241" spans="1:19" ht="20.100000000000001" customHeight="1" x14ac:dyDescent="0.25">
      <c r="A241" s="191">
        <v>235</v>
      </c>
      <c r="B241" s="200" t="str">
        <f>IF('Frais Forfaitaires'!B240="","",'Frais Forfaitaires'!B240)</f>
        <v/>
      </c>
      <c r="C241" s="200" t="str">
        <f>IF('Frais Forfaitaires'!C240="","",'Frais Forfaitaires'!C240)</f>
        <v/>
      </c>
      <c r="D241" s="200" t="str">
        <f>IF('Frais Forfaitaires'!D240="","",'Frais Forfaitaires'!D240)</f>
        <v/>
      </c>
      <c r="E241" s="200" t="str">
        <f>IF('Frais Forfaitaires'!E240="","",'Frais Forfaitaires'!E240)</f>
        <v/>
      </c>
      <c r="F241" s="200" t="str">
        <f>IF('Frais Forfaitaires'!F240="","",'Frais Forfaitaires'!F240)</f>
        <v/>
      </c>
      <c r="G241" s="200" t="str">
        <f>IF('Frais Forfaitaires'!G240="","",'Frais Forfaitaires'!G240)</f>
        <v/>
      </c>
      <c r="H241" s="200" t="str">
        <f>IF('Frais Forfaitaires'!H240="","",'Frais Forfaitaires'!H240)</f>
        <v/>
      </c>
      <c r="I241" s="200" t="str">
        <f>IF('Frais Forfaitaires'!I240="","",'Frais Forfaitaires'!I240)</f>
        <v/>
      </c>
      <c r="J241" s="189" t="str">
        <f>IF($G241="","",IF($C241=Listes!$B$38,IF('Instruction Frais Forfaitaires'!$E241&lt;=Listes!$B$59,('Instruction Frais Forfaitaires'!$E241*(VLOOKUP('Instruction Frais Forfaitaires'!$D241,Listes!$A$60:$E$66,2,FALSE))),IF('Instruction Frais Forfaitaires'!$E241&gt;Listes!$E$59,('Instruction Frais Forfaitaires'!$E241*(VLOOKUP('Instruction Frais Forfaitaires'!$D241,Listes!$A$60:$E$66,5,FALSE))),('Instruction Frais Forfaitaires'!$E241*(VLOOKUP('Instruction Frais Forfaitaires'!$D241,Listes!$A$60:$E$66,3,FALSE))+(VLOOKUP('Instruction Frais Forfaitaires'!$D241,Listes!$A$60:$E$66,4,FALSE)))))))</f>
        <v/>
      </c>
      <c r="K241" s="189" t="str">
        <f>IF($G241="","",IF($C241=Listes!$B$37,IF('Instruction Frais Forfaitaires'!$E241&lt;=Listes!$B$48,('Instruction Frais Forfaitaires'!$E241*(VLOOKUP('Instruction Frais Forfaitaires'!$D241,Listes!$A$49:$E$55,2,FALSE))),IF('Instruction Frais Forfaitaires'!$E241&gt;Listes!$D$48,('Instruction Frais Forfaitaires'!$E241*(VLOOKUP('Instruction Frais Forfaitaires'!$D241,Listes!$A$49:$E$55,5,FALSE))),('Instruction Frais Forfaitaires'!$E241*(VLOOKUP('Instruction Frais Forfaitaires'!$D241,Listes!$A$49:$E$55,3,FALSE))+(VLOOKUP('Instruction Frais Forfaitaires'!$D241,Listes!$A$49:$E$55,4,FALSE)))))))</f>
        <v/>
      </c>
      <c r="L241" s="190" t="str">
        <f>IF($G241="","",IF($C241=Listes!$B$40,Listes!$I$37,IF($C241=Listes!$B$41,(VLOOKUP('Instruction Frais Forfaitaires'!$F241,Listes!$E$37:$F$42,2,FALSE)),IF($C241=Listes!$B$39,IF('Instruction Frais Forfaitaires'!$E241&lt;=Listes!$A$70,'Instruction Frais Forfaitaires'!$E241*Listes!$A$71,IF('Instruction Frais Forfaitaires'!$E241&gt;Listes!$D$70,'Instruction Frais Forfaitaires'!$E241*Listes!$D$71,(('Instruction Frais Forfaitaires'!$E241*Listes!$B$71)+Listes!$C$71)))))))</f>
        <v/>
      </c>
      <c r="M241" s="202" t="str">
        <f>IF('Frais Forfaitaires'!M240="","",'Frais Forfaitaires'!M240)</f>
        <v/>
      </c>
      <c r="N241" s="42" t="str">
        <f t="shared" si="13"/>
        <v/>
      </c>
      <c r="O241" s="203" t="str">
        <f t="shared" si="14"/>
        <v/>
      </c>
      <c r="P241" s="204" t="str">
        <f t="shared" si="15"/>
        <v/>
      </c>
      <c r="Q241" s="205" t="str">
        <f t="shared" si="16"/>
        <v/>
      </c>
      <c r="R241" s="206"/>
      <c r="S241" s="66"/>
    </row>
    <row r="242" spans="1:19" ht="20.100000000000001" customHeight="1" x14ac:dyDescent="0.25">
      <c r="A242" s="191">
        <v>236</v>
      </c>
      <c r="B242" s="200" t="str">
        <f>IF('Frais Forfaitaires'!B241="","",'Frais Forfaitaires'!B241)</f>
        <v/>
      </c>
      <c r="C242" s="200" t="str">
        <f>IF('Frais Forfaitaires'!C241="","",'Frais Forfaitaires'!C241)</f>
        <v/>
      </c>
      <c r="D242" s="200" t="str">
        <f>IF('Frais Forfaitaires'!D241="","",'Frais Forfaitaires'!D241)</f>
        <v/>
      </c>
      <c r="E242" s="200" t="str">
        <f>IF('Frais Forfaitaires'!E241="","",'Frais Forfaitaires'!E241)</f>
        <v/>
      </c>
      <c r="F242" s="200" t="str">
        <f>IF('Frais Forfaitaires'!F241="","",'Frais Forfaitaires'!F241)</f>
        <v/>
      </c>
      <c r="G242" s="200" t="str">
        <f>IF('Frais Forfaitaires'!G241="","",'Frais Forfaitaires'!G241)</f>
        <v/>
      </c>
      <c r="H242" s="200" t="str">
        <f>IF('Frais Forfaitaires'!H241="","",'Frais Forfaitaires'!H241)</f>
        <v/>
      </c>
      <c r="I242" s="200" t="str">
        <f>IF('Frais Forfaitaires'!I241="","",'Frais Forfaitaires'!I241)</f>
        <v/>
      </c>
      <c r="J242" s="189" t="str">
        <f>IF($G242="","",IF($C242=Listes!$B$38,IF('Instruction Frais Forfaitaires'!$E242&lt;=Listes!$B$59,('Instruction Frais Forfaitaires'!$E242*(VLOOKUP('Instruction Frais Forfaitaires'!$D242,Listes!$A$60:$E$66,2,FALSE))),IF('Instruction Frais Forfaitaires'!$E242&gt;Listes!$E$59,('Instruction Frais Forfaitaires'!$E242*(VLOOKUP('Instruction Frais Forfaitaires'!$D242,Listes!$A$60:$E$66,5,FALSE))),('Instruction Frais Forfaitaires'!$E242*(VLOOKUP('Instruction Frais Forfaitaires'!$D242,Listes!$A$60:$E$66,3,FALSE))+(VLOOKUP('Instruction Frais Forfaitaires'!$D242,Listes!$A$60:$E$66,4,FALSE)))))))</f>
        <v/>
      </c>
      <c r="K242" s="189" t="str">
        <f>IF($G242="","",IF($C242=Listes!$B$37,IF('Instruction Frais Forfaitaires'!$E242&lt;=Listes!$B$48,('Instruction Frais Forfaitaires'!$E242*(VLOOKUP('Instruction Frais Forfaitaires'!$D242,Listes!$A$49:$E$55,2,FALSE))),IF('Instruction Frais Forfaitaires'!$E242&gt;Listes!$D$48,('Instruction Frais Forfaitaires'!$E242*(VLOOKUP('Instruction Frais Forfaitaires'!$D242,Listes!$A$49:$E$55,5,FALSE))),('Instruction Frais Forfaitaires'!$E242*(VLOOKUP('Instruction Frais Forfaitaires'!$D242,Listes!$A$49:$E$55,3,FALSE))+(VLOOKUP('Instruction Frais Forfaitaires'!$D242,Listes!$A$49:$E$55,4,FALSE)))))))</f>
        <v/>
      </c>
      <c r="L242" s="190" t="str">
        <f>IF($G242="","",IF($C242=Listes!$B$40,Listes!$I$37,IF($C242=Listes!$B$41,(VLOOKUP('Instruction Frais Forfaitaires'!$F242,Listes!$E$37:$F$42,2,FALSE)),IF($C242=Listes!$B$39,IF('Instruction Frais Forfaitaires'!$E242&lt;=Listes!$A$70,'Instruction Frais Forfaitaires'!$E242*Listes!$A$71,IF('Instruction Frais Forfaitaires'!$E242&gt;Listes!$D$70,'Instruction Frais Forfaitaires'!$E242*Listes!$D$71,(('Instruction Frais Forfaitaires'!$E242*Listes!$B$71)+Listes!$C$71)))))))</f>
        <v/>
      </c>
      <c r="M242" s="202" t="str">
        <f>IF('Frais Forfaitaires'!M241="","",'Frais Forfaitaires'!M241)</f>
        <v/>
      </c>
      <c r="N242" s="42" t="str">
        <f t="shared" si="13"/>
        <v/>
      </c>
      <c r="O242" s="203" t="str">
        <f t="shared" si="14"/>
        <v/>
      </c>
      <c r="P242" s="204" t="str">
        <f t="shared" si="15"/>
        <v/>
      </c>
      <c r="Q242" s="205" t="str">
        <f t="shared" si="16"/>
        <v/>
      </c>
      <c r="R242" s="206"/>
      <c r="S242" s="66"/>
    </row>
    <row r="243" spans="1:19" ht="20.100000000000001" customHeight="1" x14ac:dyDescent="0.25">
      <c r="A243" s="191">
        <v>237</v>
      </c>
      <c r="B243" s="200" t="str">
        <f>IF('Frais Forfaitaires'!B242="","",'Frais Forfaitaires'!B242)</f>
        <v/>
      </c>
      <c r="C243" s="200" t="str">
        <f>IF('Frais Forfaitaires'!C242="","",'Frais Forfaitaires'!C242)</f>
        <v/>
      </c>
      <c r="D243" s="200" t="str">
        <f>IF('Frais Forfaitaires'!D242="","",'Frais Forfaitaires'!D242)</f>
        <v/>
      </c>
      <c r="E243" s="200" t="str">
        <f>IF('Frais Forfaitaires'!E242="","",'Frais Forfaitaires'!E242)</f>
        <v/>
      </c>
      <c r="F243" s="200" t="str">
        <f>IF('Frais Forfaitaires'!F242="","",'Frais Forfaitaires'!F242)</f>
        <v/>
      </c>
      <c r="G243" s="200" t="str">
        <f>IF('Frais Forfaitaires'!G242="","",'Frais Forfaitaires'!G242)</f>
        <v/>
      </c>
      <c r="H243" s="200" t="str">
        <f>IF('Frais Forfaitaires'!H242="","",'Frais Forfaitaires'!H242)</f>
        <v/>
      </c>
      <c r="I243" s="200" t="str">
        <f>IF('Frais Forfaitaires'!I242="","",'Frais Forfaitaires'!I242)</f>
        <v/>
      </c>
      <c r="J243" s="189" t="str">
        <f>IF($G243="","",IF($C243=Listes!$B$38,IF('Instruction Frais Forfaitaires'!$E243&lt;=Listes!$B$59,('Instruction Frais Forfaitaires'!$E243*(VLOOKUP('Instruction Frais Forfaitaires'!$D243,Listes!$A$60:$E$66,2,FALSE))),IF('Instruction Frais Forfaitaires'!$E243&gt;Listes!$E$59,('Instruction Frais Forfaitaires'!$E243*(VLOOKUP('Instruction Frais Forfaitaires'!$D243,Listes!$A$60:$E$66,5,FALSE))),('Instruction Frais Forfaitaires'!$E243*(VLOOKUP('Instruction Frais Forfaitaires'!$D243,Listes!$A$60:$E$66,3,FALSE))+(VLOOKUP('Instruction Frais Forfaitaires'!$D243,Listes!$A$60:$E$66,4,FALSE)))))))</f>
        <v/>
      </c>
      <c r="K243" s="189" t="str">
        <f>IF($G243="","",IF($C243=Listes!$B$37,IF('Instruction Frais Forfaitaires'!$E243&lt;=Listes!$B$48,('Instruction Frais Forfaitaires'!$E243*(VLOOKUP('Instruction Frais Forfaitaires'!$D243,Listes!$A$49:$E$55,2,FALSE))),IF('Instruction Frais Forfaitaires'!$E243&gt;Listes!$D$48,('Instruction Frais Forfaitaires'!$E243*(VLOOKUP('Instruction Frais Forfaitaires'!$D243,Listes!$A$49:$E$55,5,FALSE))),('Instruction Frais Forfaitaires'!$E243*(VLOOKUP('Instruction Frais Forfaitaires'!$D243,Listes!$A$49:$E$55,3,FALSE))+(VLOOKUP('Instruction Frais Forfaitaires'!$D243,Listes!$A$49:$E$55,4,FALSE)))))))</f>
        <v/>
      </c>
      <c r="L243" s="190" t="str">
        <f>IF($G243="","",IF($C243=Listes!$B$40,Listes!$I$37,IF($C243=Listes!$B$41,(VLOOKUP('Instruction Frais Forfaitaires'!$F243,Listes!$E$37:$F$42,2,FALSE)),IF($C243=Listes!$B$39,IF('Instruction Frais Forfaitaires'!$E243&lt;=Listes!$A$70,'Instruction Frais Forfaitaires'!$E243*Listes!$A$71,IF('Instruction Frais Forfaitaires'!$E243&gt;Listes!$D$70,'Instruction Frais Forfaitaires'!$E243*Listes!$D$71,(('Instruction Frais Forfaitaires'!$E243*Listes!$B$71)+Listes!$C$71)))))))</f>
        <v/>
      </c>
      <c r="M243" s="202" t="str">
        <f>IF('Frais Forfaitaires'!M242="","",'Frais Forfaitaires'!M242)</f>
        <v/>
      </c>
      <c r="N243" s="42" t="str">
        <f t="shared" si="13"/>
        <v/>
      </c>
      <c r="O243" s="203" t="str">
        <f t="shared" si="14"/>
        <v/>
      </c>
      <c r="P243" s="204" t="str">
        <f t="shared" si="15"/>
        <v/>
      </c>
      <c r="Q243" s="205" t="str">
        <f t="shared" si="16"/>
        <v/>
      </c>
      <c r="R243" s="206"/>
      <c r="S243" s="66"/>
    </row>
    <row r="244" spans="1:19" ht="20.100000000000001" customHeight="1" x14ac:dyDescent="0.25">
      <c r="A244" s="191">
        <v>238</v>
      </c>
      <c r="B244" s="200" t="str">
        <f>IF('Frais Forfaitaires'!B243="","",'Frais Forfaitaires'!B243)</f>
        <v/>
      </c>
      <c r="C244" s="200" t="str">
        <f>IF('Frais Forfaitaires'!C243="","",'Frais Forfaitaires'!C243)</f>
        <v/>
      </c>
      <c r="D244" s="200" t="str">
        <f>IF('Frais Forfaitaires'!D243="","",'Frais Forfaitaires'!D243)</f>
        <v/>
      </c>
      <c r="E244" s="200" t="str">
        <f>IF('Frais Forfaitaires'!E243="","",'Frais Forfaitaires'!E243)</f>
        <v/>
      </c>
      <c r="F244" s="200" t="str">
        <f>IF('Frais Forfaitaires'!F243="","",'Frais Forfaitaires'!F243)</f>
        <v/>
      </c>
      <c r="G244" s="200" t="str">
        <f>IF('Frais Forfaitaires'!G243="","",'Frais Forfaitaires'!G243)</f>
        <v/>
      </c>
      <c r="H244" s="200" t="str">
        <f>IF('Frais Forfaitaires'!H243="","",'Frais Forfaitaires'!H243)</f>
        <v/>
      </c>
      <c r="I244" s="200" t="str">
        <f>IF('Frais Forfaitaires'!I243="","",'Frais Forfaitaires'!I243)</f>
        <v/>
      </c>
      <c r="J244" s="189" t="str">
        <f>IF($G244="","",IF($C244=Listes!$B$38,IF('Instruction Frais Forfaitaires'!$E244&lt;=Listes!$B$59,('Instruction Frais Forfaitaires'!$E244*(VLOOKUP('Instruction Frais Forfaitaires'!$D244,Listes!$A$60:$E$66,2,FALSE))),IF('Instruction Frais Forfaitaires'!$E244&gt;Listes!$E$59,('Instruction Frais Forfaitaires'!$E244*(VLOOKUP('Instruction Frais Forfaitaires'!$D244,Listes!$A$60:$E$66,5,FALSE))),('Instruction Frais Forfaitaires'!$E244*(VLOOKUP('Instruction Frais Forfaitaires'!$D244,Listes!$A$60:$E$66,3,FALSE))+(VLOOKUP('Instruction Frais Forfaitaires'!$D244,Listes!$A$60:$E$66,4,FALSE)))))))</f>
        <v/>
      </c>
      <c r="K244" s="189" t="str">
        <f>IF($G244="","",IF($C244=Listes!$B$37,IF('Instruction Frais Forfaitaires'!$E244&lt;=Listes!$B$48,('Instruction Frais Forfaitaires'!$E244*(VLOOKUP('Instruction Frais Forfaitaires'!$D244,Listes!$A$49:$E$55,2,FALSE))),IF('Instruction Frais Forfaitaires'!$E244&gt;Listes!$D$48,('Instruction Frais Forfaitaires'!$E244*(VLOOKUP('Instruction Frais Forfaitaires'!$D244,Listes!$A$49:$E$55,5,FALSE))),('Instruction Frais Forfaitaires'!$E244*(VLOOKUP('Instruction Frais Forfaitaires'!$D244,Listes!$A$49:$E$55,3,FALSE))+(VLOOKUP('Instruction Frais Forfaitaires'!$D244,Listes!$A$49:$E$55,4,FALSE)))))))</f>
        <v/>
      </c>
      <c r="L244" s="190" t="str">
        <f>IF($G244="","",IF($C244=Listes!$B$40,Listes!$I$37,IF($C244=Listes!$B$41,(VLOOKUP('Instruction Frais Forfaitaires'!$F244,Listes!$E$37:$F$42,2,FALSE)),IF($C244=Listes!$B$39,IF('Instruction Frais Forfaitaires'!$E244&lt;=Listes!$A$70,'Instruction Frais Forfaitaires'!$E244*Listes!$A$71,IF('Instruction Frais Forfaitaires'!$E244&gt;Listes!$D$70,'Instruction Frais Forfaitaires'!$E244*Listes!$D$71,(('Instruction Frais Forfaitaires'!$E244*Listes!$B$71)+Listes!$C$71)))))))</f>
        <v/>
      </c>
      <c r="M244" s="202" t="str">
        <f>IF('Frais Forfaitaires'!M243="","",'Frais Forfaitaires'!M243)</f>
        <v/>
      </c>
      <c r="N244" s="42" t="str">
        <f t="shared" si="13"/>
        <v/>
      </c>
      <c r="O244" s="203" t="str">
        <f t="shared" si="14"/>
        <v/>
      </c>
      <c r="P244" s="204" t="str">
        <f t="shared" si="15"/>
        <v/>
      </c>
      <c r="Q244" s="205" t="str">
        <f t="shared" si="16"/>
        <v/>
      </c>
      <c r="R244" s="206"/>
      <c r="S244" s="66"/>
    </row>
    <row r="245" spans="1:19" ht="20.100000000000001" customHeight="1" x14ac:dyDescent="0.25">
      <c r="A245" s="191">
        <v>239</v>
      </c>
      <c r="B245" s="200" t="str">
        <f>IF('Frais Forfaitaires'!B244="","",'Frais Forfaitaires'!B244)</f>
        <v/>
      </c>
      <c r="C245" s="200" t="str">
        <f>IF('Frais Forfaitaires'!C244="","",'Frais Forfaitaires'!C244)</f>
        <v/>
      </c>
      <c r="D245" s="200" t="str">
        <f>IF('Frais Forfaitaires'!D244="","",'Frais Forfaitaires'!D244)</f>
        <v/>
      </c>
      <c r="E245" s="200" t="str">
        <f>IF('Frais Forfaitaires'!E244="","",'Frais Forfaitaires'!E244)</f>
        <v/>
      </c>
      <c r="F245" s="200" t="str">
        <f>IF('Frais Forfaitaires'!F244="","",'Frais Forfaitaires'!F244)</f>
        <v/>
      </c>
      <c r="G245" s="200" t="str">
        <f>IF('Frais Forfaitaires'!G244="","",'Frais Forfaitaires'!G244)</f>
        <v/>
      </c>
      <c r="H245" s="200" t="str">
        <f>IF('Frais Forfaitaires'!H244="","",'Frais Forfaitaires'!H244)</f>
        <v/>
      </c>
      <c r="I245" s="200" t="str">
        <f>IF('Frais Forfaitaires'!I244="","",'Frais Forfaitaires'!I244)</f>
        <v/>
      </c>
      <c r="J245" s="189" t="str">
        <f>IF($G245="","",IF($C245=Listes!$B$38,IF('Instruction Frais Forfaitaires'!$E245&lt;=Listes!$B$59,('Instruction Frais Forfaitaires'!$E245*(VLOOKUP('Instruction Frais Forfaitaires'!$D245,Listes!$A$60:$E$66,2,FALSE))),IF('Instruction Frais Forfaitaires'!$E245&gt;Listes!$E$59,('Instruction Frais Forfaitaires'!$E245*(VLOOKUP('Instruction Frais Forfaitaires'!$D245,Listes!$A$60:$E$66,5,FALSE))),('Instruction Frais Forfaitaires'!$E245*(VLOOKUP('Instruction Frais Forfaitaires'!$D245,Listes!$A$60:$E$66,3,FALSE))+(VLOOKUP('Instruction Frais Forfaitaires'!$D245,Listes!$A$60:$E$66,4,FALSE)))))))</f>
        <v/>
      </c>
      <c r="K245" s="189" t="str">
        <f>IF($G245="","",IF($C245=Listes!$B$37,IF('Instruction Frais Forfaitaires'!$E245&lt;=Listes!$B$48,('Instruction Frais Forfaitaires'!$E245*(VLOOKUP('Instruction Frais Forfaitaires'!$D245,Listes!$A$49:$E$55,2,FALSE))),IF('Instruction Frais Forfaitaires'!$E245&gt;Listes!$D$48,('Instruction Frais Forfaitaires'!$E245*(VLOOKUP('Instruction Frais Forfaitaires'!$D245,Listes!$A$49:$E$55,5,FALSE))),('Instruction Frais Forfaitaires'!$E245*(VLOOKUP('Instruction Frais Forfaitaires'!$D245,Listes!$A$49:$E$55,3,FALSE))+(VLOOKUP('Instruction Frais Forfaitaires'!$D245,Listes!$A$49:$E$55,4,FALSE)))))))</f>
        <v/>
      </c>
      <c r="L245" s="190" t="str">
        <f>IF($G245="","",IF($C245=Listes!$B$40,Listes!$I$37,IF($C245=Listes!$B$41,(VLOOKUP('Instruction Frais Forfaitaires'!$F245,Listes!$E$37:$F$42,2,FALSE)),IF($C245=Listes!$B$39,IF('Instruction Frais Forfaitaires'!$E245&lt;=Listes!$A$70,'Instruction Frais Forfaitaires'!$E245*Listes!$A$71,IF('Instruction Frais Forfaitaires'!$E245&gt;Listes!$D$70,'Instruction Frais Forfaitaires'!$E245*Listes!$D$71,(('Instruction Frais Forfaitaires'!$E245*Listes!$B$71)+Listes!$C$71)))))))</f>
        <v/>
      </c>
      <c r="M245" s="202" t="str">
        <f>IF('Frais Forfaitaires'!M244="","",'Frais Forfaitaires'!M244)</f>
        <v/>
      </c>
      <c r="N245" s="42" t="str">
        <f t="shared" si="13"/>
        <v/>
      </c>
      <c r="O245" s="203" t="str">
        <f t="shared" si="14"/>
        <v/>
      </c>
      <c r="P245" s="204" t="str">
        <f t="shared" si="15"/>
        <v/>
      </c>
      <c r="Q245" s="205" t="str">
        <f t="shared" si="16"/>
        <v/>
      </c>
      <c r="R245" s="206"/>
      <c r="S245" s="66"/>
    </row>
    <row r="246" spans="1:19" ht="20.100000000000001" customHeight="1" x14ac:dyDescent="0.25">
      <c r="A246" s="191">
        <v>240</v>
      </c>
      <c r="B246" s="200" t="str">
        <f>IF('Frais Forfaitaires'!B245="","",'Frais Forfaitaires'!B245)</f>
        <v/>
      </c>
      <c r="C246" s="200" t="str">
        <f>IF('Frais Forfaitaires'!C245="","",'Frais Forfaitaires'!C245)</f>
        <v/>
      </c>
      <c r="D246" s="200" t="str">
        <f>IF('Frais Forfaitaires'!D245="","",'Frais Forfaitaires'!D245)</f>
        <v/>
      </c>
      <c r="E246" s="200" t="str">
        <f>IF('Frais Forfaitaires'!E245="","",'Frais Forfaitaires'!E245)</f>
        <v/>
      </c>
      <c r="F246" s="200" t="str">
        <f>IF('Frais Forfaitaires'!F245="","",'Frais Forfaitaires'!F245)</f>
        <v/>
      </c>
      <c r="G246" s="200" t="str">
        <f>IF('Frais Forfaitaires'!G245="","",'Frais Forfaitaires'!G245)</f>
        <v/>
      </c>
      <c r="H246" s="200" t="str">
        <f>IF('Frais Forfaitaires'!H245="","",'Frais Forfaitaires'!H245)</f>
        <v/>
      </c>
      <c r="I246" s="200" t="str">
        <f>IF('Frais Forfaitaires'!I245="","",'Frais Forfaitaires'!I245)</f>
        <v/>
      </c>
      <c r="J246" s="189" t="str">
        <f>IF($G246="","",IF($C246=Listes!$B$38,IF('Instruction Frais Forfaitaires'!$E246&lt;=Listes!$B$59,('Instruction Frais Forfaitaires'!$E246*(VLOOKUP('Instruction Frais Forfaitaires'!$D246,Listes!$A$60:$E$66,2,FALSE))),IF('Instruction Frais Forfaitaires'!$E246&gt;Listes!$E$59,('Instruction Frais Forfaitaires'!$E246*(VLOOKUP('Instruction Frais Forfaitaires'!$D246,Listes!$A$60:$E$66,5,FALSE))),('Instruction Frais Forfaitaires'!$E246*(VLOOKUP('Instruction Frais Forfaitaires'!$D246,Listes!$A$60:$E$66,3,FALSE))+(VLOOKUP('Instruction Frais Forfaitaires'!$D246,Listes!$A$60:$E$66,4,FALSE)))))))</f>
        <v/>
      </c>
      <c r="K246" s="189" t="str">
        <f>IF($G246="","",IF($C246=Listes!$B$37,IF('Instruction Frais Forfaitaires'!$E246&lt;=Listes!$B$48,('Instruction Frais Forfaitaires'!$E246*(VLOOKUP('Instruction Frais Forfaitaires'!$D246,Listes!$A$49:$E$55,2,FALSE))),IF('Instruction Frais Forfaitaires'!$E246&gt;Listes!$D$48,('Instruction Frais Forfaitaires'!$E246*(VLOOKUP('Instruction Frais Forfaitaires'!$D246,Listes!$A$49:$E$55,5,FALSE))),('Instruction Frais Forfaitaires'!$E246*(VLOOKUP('Instruction Frais Forfaitaires'!$D246,Listes!$A$49:$E$55,3,FALSE))+(VLOOKUP('Instruction Frais Forfaitaires'!$D246,Listes!$A$49:$E$55,4,FALSE)))))))</f>
        <v/>
      </c>
      <c r="L246" s="190" t="str">
        <f>IF($G246="","",IF($C246=Listes!$B$40,Listes!$I$37,IF($C246=Listes!$B$41,(VLOOKUP('Instruction Frais Forfaitaires'!$F246,Listes!$E$37:$F$42,2,FALSE)),IF($C246=Listes!$B$39,IF('Instruction Frais Forfaitaires'!$E246&lt;=Listes!$A$70,'Instruction Frais Forfaitaires'!$E246*Listes!$A$71,IF('Instruction Frais Forfaitaires'!$E246&gt;Listes!$D$70,'Instruction Frais Forfaitaires'!$E246*Listes!$D$71,(('Instruction Frais Forfaitaires'!$E246*Listes!$B$71)+Listes!$C$71)))))))</f>
        <v/>
      </c>
      <c r="M246" s="202" t="str">
        <f>IF('Frais Forfaitaires'!M245="","",'Frais Forfaitaires'!M245)</f>
        <v/>
      </c>
      <c r="N246" s="42" t="str">
        <f t="shared" si="13"/>
        <v/>
      </c>
      <c r="O246" s="203" t="str">
        <f t="shared" si="14"/>
        <v/>
      </c>
      <c r="P246" s="204" t="str">
        <f t="shared" si="15"/>
        <v/>
      </c>
      <c r="Q246" s="205" t="str">
        <f t="shared" si="16"/>
        <v/>
      </c>
      <c r="R246" s="206"/>
      <c r="S246" s="66"/>
    </row>
    <row r="247" spans="1:19" ht="20.100000000000001" customHeight="1" x14ac:dyDescent="0.25">
      <c r="A247" s="191">
        <v>241</v>
      </c>
      <c r="B247" s="200" t="str">
        <f>IF('Frais Forfaitaires'!B246="","",'Frais Forfaitaires'!B246)</f>
        <v/>
      </c>
      <c r="C247" s="200" t="str">
        <f>IF('Frais Forfaitaires'!C246="","",'Frais Forfaitaires'!C246)</f>
        <v/>
      </c>
      <c r="D247" s="200" t="str">
        <f>IF('Frais Forfaitaires'!D246="","",'Frais Forfaitaires'!D246)</f>
        <v/>
      </c>
      <c r="E247" s="200" t="str">
        <f>IF('Frais Forfaitaires'!E246="","",'Frais Forfaitaires'!E246)</f>
        <v/>
      </c>
      <c r="F247" s="200" t="str">
        <f>IF('Frais Forfaitaires'!F246="","",'Frais Forfaitaires'!F246)</f>
        <v/>
      </c>
      <c r="G247" s="200" t="str">
        <f>IF('Frais Forfaitaires'!G246="","",'Frais Forfaitaires'!G246)</f>
        <v/>
      </c>
      <c r="H247" s="200" t="str">
        <f>IF('Frais Forfaitaires'!H246="","",'Frais Forfaitaires'!H246)</f>
        <v/>
      </c>
      <c r="I247" s="200" t="str">
        <f>IF('Frais Forfaitaires'!I246="","",'Frais Forfaitaires'!I246)</f>
        <v/>
      </c>
      <c r="J247" s="189" t="str">
        <f>IF($G247="","",IF($C247=Listes!$B$38,IF('Instruction Frais Forfaitaires'!$E247&lt;=Listes!$B$59,('Instruction Frais Forfaitaires'!$E247*(VLOOKUP('Instruction Frais Forfaitaires'!$D247,Listes!$A$60:$E$66,2,FALSE))),IF('Instruction Frais Forfaitaires'!$E247&gt;Listes!$E$59,('Instruction Frais Forfaitaires'!$E247*(VLOOKUP('Instruction Frais Forfaitaires'!$D247,Listes!$A$60:$E$66,5,FALSE))),('Instruction Frais Forfaitaires'!$E247*(VLOOKUP('Instruction Frais Forfaitaires'!$D247,Listes!$A$60:$E$66,3,FALSE))+(VLOOKUP('Instruction Frais Forfaitaires'!$D247,Listes!$A$60:$E$66,4,FALSE)))))))</f>
        <v/>
      </c>
      <c r="K247" s="189" t="str">
        <f>IF($G247="","",IF($C247=Listes!$B$37,IF('Instruction Frais Forfaitaires'!$E247&lt;=Listes!$B$48,('Instruction Frais Forfaitaires'!$E247*(VLOOKUP('Instruction Frais Forfaitaires'!$D247,Listes!$A$49:$E$55,2,FALSE))),IF('Instruction Frais Forfaitaires'!$E247&gt;Listes!$D$48,('Instruction Frais Forfaitaires'!$E247*(VLOOKUP('Instruction Frais Forfaitaires'!$D247,Listes!$A$49:$E$55,5,FALSE))),('Instruction Frais Forfaitaires'!$E247*(VLOOKUP('Instruction Frais Forfaitaires'!$D247,Listes!$A$49:$E$55,3,FALSE))+(VLOOKUP('Instruction Frais Forfaitaires'!$D247,Listes!$A$49:$E$55,4,FALSE)))))))</f>
        <v/>
      </c>
      <c r="L247" s="190" t="str">
        <f>IF($G247="","",IF($C247=Listes!$B$40,Listes!$I$37,IF($C247=Listes!$B$41,(VLOOKUP('Instruction Frais Forfaitaires'!$F247,Listes!$E$37:$F$42,2,FALSE)),IF($C247=Listes!$B$39,IF('Instruction Frais Forfaitaires'!$E247&lt;=Listes!$A$70,'Instruction Frais Forfaitaires'!$E247*Listes!$A$71,IF('Instruction Frais Forfaitaires'!$E247&gt;Listes!$D$70,'Instruction Frais Forfaitaires'!$E247*Listes!$D$71,(('Instruction Frais Forfaitaires'!$E247*Listes!$B$71)+Listes!$C$71)))))))</f>
        <v/>
      </c>
      <c r="M247" s="202" t="str">
        <f>IF('Frais Forfaitaires'!M246="","",'Frais Forfaitaires'!M246)</f>
        <v/>
      </c>
      <c r="N247" s="42" t="str">
        <f t="shared" si="13"/>
        <v/>
      </c>
      <c r="O247" s="203" t="str">
        <f t="shared" si="14"/>
        <v/>
      </c>
      <c r="P247" s="204" t="str">
        <f t="shared" si="15"/>
        <v/>
      </c>
      <c r="Q247" s="205" t="str">
        <f t="shared" si="16"/>
        <v/>
      </c>
      <c r="R247" s="206"/>
      <c r="S247" s="66"/>
    </row>
    <row r="248" spans="1:19" ht="20.100000000000001" customHeight="1" x14ac:dyDescent="0.25">
      <c r="A248" s="191">
        <v>242</v>
      </c>
      <c r="B248" s="200" t="str">
        <f>IF('Frais Forfaitaires'!B247="","",'Frais Forfaitaires'!B247)</f>
        <v/>
      </c>
      <c r="C248" s="200" t="str">
        <f>IF('Frais Forfaitaires'!C247="","",'Frais Forfaitaires'!C247)</f>
        <v/>
      </c>
      <c r="D248" s="200" t="str">
        <f>IF('Frais Forfaitaires'!D247="","",'Frais Forfaitaires'!D247)</f>
        <v/>
      </c>
      <c r="E248" s="200" t="str">
        <f>IF('Frais Forfaitaires'!E247="","",'Frais Forfaitaires'!E247)</f>
        <v/>
      </c>
      <c r="F248" s="200" t="str">
        <f>IF('Frais Forfaitaires'!F247="","",'Frais Forfaitaires'!F247)</f>
        <v/>
      </c>
      <c r="G248" s="200" t="str">
        <f>IF('Frais Forfaitaires'!G247="","",'Frais Forfaitaires'!G247)</f>
        <v/>
      </c>
      <c r="H248" s="200" t="str">
        <f>IF('Frais Forfaitaires'!H247="","",'Frais Forfaitaires'!H247)</f>
        <v/>
      </c>
      <c r="I248" s="200" t="str">
        <f>IF('Frais Forfaitaires'!I247="","",'Frais Forfaitaires'!I247)</f>
        <v/>
      </c>
      <c r="J248" s="189" t="str">
        <f>IF($G248="","",IF($C248=Listes!$B$38,IF('Instruction Frais Forfaitaires'!$E248&lt;=Listes!$B$59,('Instruction Frais Forfaitaires'!$E248*(VLOOKUP('Instruction Frais Forfaitaires'!$D248,Listes!$A$60:$E$66,2,FALSE))),IF('Instruction Frais Forfaitaires'!$E248&gt;Listes!$E$59,('Instruction Frais Forfaitaires'!$E248*(VLOOKUP('Instruction Frais Forfaitaires'!$D248,Listes!$A$60:$E$66,5,FALSE))),('Instruction Frais Forfaitaires'!$E248*(VLOOKUP('Instruction Frais Forfaitaires'!$D248,Listes!$A$60:$E$66,3,FALSE))+(VLOOKUP('Instruction Frais Forfaitaires'!$D248,Listes!$A$60:$E$66,4,FALSE)))))))</f>
        <v/>
      </c>
      <c r="K248" s="189" t="str">
        <f>IF($G248="","",IF($C248=Listes!$B$37,IF('Instruction Frais Forfaitaires'!$E248&lt;=Listes!$B$48,('Instruction Frais Forfaitaires'!$E248*(VLOOKUP('Instruction Frais Forfaitaires'!$D248,Listes!$A$49:$E$55,2,FALSE))),IF('Instruction Frais Forfaitaires'!$E248&gt;Listes!$D$48,('Instruction Frais Forfaitaires'!$E248*(VLOOKUP('Instruction Frais Forfaitaires'!$D248,Listes!$A$49:$E$55,5,FALSE))),('Instruction Frais Forfaitaires'!$E248*(VLOOKUP('Instruction Frais Forfaitaires'!$D248,Listes!$A$49:$E$55,3,FALSE))+(VLOOKUP('Instruction Frais Forfaitaires'!$D248,Listes!$A$49:$E$55,4,FALSE)))))))</f>
        <v/>
      </c>
      <c r="L248" s="190" t="str">
        <f>IF($G248="","",IF($C248=Listes!$B$40,Listes!$I$37,IF($C248=Listes!$B$41,(VLOOKUP('Instruction Frais Forfaitaires'!$F248,Listes!$E$37:$F$42,2,FALSE)),IF($C248=Listes!$B$39,IF('Instruction Frais Forfaitaires'!$E248&lt;=Listes!$A$70,'Instruction Frais Forfaitaires'!$E248*Listes!$A$71,IF('Instruction Frais Forfaitaires'!$E248&gt;Listes!$D$70,'Instruction Frais Forfaitaires'!$E248*Listes!$D$71,(('Instruction Frais Forfaitaires'!$E248*Listes!$B$71)+Listes!$C$71)))))))</f>
        <v/>
      </c>
      <c r="M248" s="202" t="str">
        <f>IF('Frais Forfaitaires'!M247="","",'Frais Forfaitaires'!M247)</f>
        <v/>
      </c>
      <c r="N248" s="42" t="str">
        <f t="shared" si="13"/>
        <v/>
      </c>
      <c r="O248" s="203" t="str">
        <f t="shared" si="14"/>
        <v/>
      </c>
      <c r="P248" s="204" t="str">
        <f t="shared" si="15"/>
        <v/>
      </c>
      <c r="Q248" s="205" t="str">
        <f t="shared" si="16"/>
        <v/>
      </c>
      <c r="R248" s="206"/>
      <c r="S248" s="66"/>
    </row>
    <row r="249" spans="1:19" ht="20.100000000000001" customHeight="1" x14ac:dyDescent="0.25">
      <c r="A249" s="191">
        <v>243</v>
      </c>
      <c r="B249" s="200" t="str">
        <f>IF('Frais Forfaitaires'!B248="","",'Frais Forfaitaires'!B248)</f>
        <v/>
      </c>
      <c r="C249" s="200" t="str">
        <f>IF('Frais Forfaitaires'!C248="","",'Frais Forfaitaires'!C248)</f>
        <v/>
      </c>
      <c r="D249" s="200" t="str">
        <f>IF('Frais Forfaitaires'!D248="","",'Frais Forfaitaires'!D248)</f>
        <v/>
      </c>
      <c r="E249" s="200" t="str">
        <f>IF('Frais Forfaitaires'!E248="","",'Frais Forfaitaires'!E248)</f>
        <v/>
      </c>
      <c r="F249" s="200" t="str">
        <f>IF('Frais Forfaitaires'!F248="","",'Frais Forfaitaires'!F248)</f>
        <v/>
      </c>
      <c r="G249" s="200" t="str">
        <f>IF('Frais Forfaitaires'!G248="","",'Frais Forfaitaires'!G248)</f>
        <v/>
      </c>
      <c r="H249" s="200" t="str">
        <f>IF('Frais Forfaitaires'!H248="","",'Frais Forfaitaires'!H248)</f>
        <v/>
      </c>
      <c r="I249" s="200" t="str">
        <f>IF('Frais Forfaitaires'!I248="","",'Frais Forfaitaires'!I248)</f>
        <v/>
      </c>
      <c r="J249" s="189" t="str">
        <f>IF($G249="","",IF($C249=Listes!$B$38,IF('Instruction Frais Forfaitaires'!$E249&lt;=Listes!$B$59,('Instruction Frais Forfaitaires'!$E249*(VLOOKUP('Instruction Frais Forfaitaires'!$D249,Listes!$A$60:$E$66,2,FALSE))),IF('Instruction Frais Forfaitaires'!$E249&gt;Listes!$E$59,('Instruction Frais Forfaitaires'!$E249*(VLOOKUP('Instruction Frais Forfaitaires'!$D249,Listes!$A$60:$E$66,5,FALSE))),('Instruction Frais Forfaitaires'!$E249*(VLOOKUP('Instruction Frais Forfaitaires'!$D249,Listes!$A$60:$E$66,3,FALSE))+(VLOOKUP('Instruction Frais Forfaitaires'!$D249,Listes!$A$60:$E$66,4,FALSE)))))))</f>
        <v/>
      </c>
      <c r="K249" s="189" t="str">
        <f>IF($G249="","",IF($C249=Listes!$B$37,IF('Instruction Frais Forfaitaires'!$E249&lt;=Listes!$B$48,('Instruction Frais Forfaitaires'!$E249*(VLOOKUP('Instruction Frais Forfaitaires'!$D249,Listes!$A$49:$E$55,2,FALSE))),IF('Instruction Frais Forfaitaires'!$E249&gt;Listes!$D$48,('Instruction Frais Forfaitaires'!$E249*(VLOOKUP('Instruction Frais Forfaitaires'!$D249,Listes!$A$49:$E$55,5,FALSE))),('Instruction Frais Forfaitaires'!$E249*(VLOOKUP('Instruction Frais Forfaitaires'!$D249,Listes!$A$49:$E$55,3,FALSE))+(VLOOKUP('Instruction Frais Forfaitaires'!$D249,Listes!$A$49:$E$55,4,FALSE)))))))</f>
        <v/>
      </c>
      <c r="L249" s="190" t="str">
        <f>IF($G249="","",IF($C249=Listes!$B$40,Listes!$I$37,IF($C249=Listes!$B$41,(VLOOKUP('Instruction Frais Forfaitaires'!$F249,Listes!$E$37:$F$42,2,FALSE)),IF($C249=Listes!$B$39,IF('Instruction Frais Forfaitaires'!$E249&lt;=Listes!$A$70,'Instruction Frais Forfaitaires'!$E249*Listes!$A$71,IF('Instruction Frais Forfaitaires'!$E249&gt;Listes!$D$70,'Instruction Frais Forfaitaires'!$E249*Listes!$D$71,(('Instruction Frais Forfaitaires'!$E249*Listes!$B$71)+Listes!$C$71)))))))</f>
        <v/>
      </c>
      <c r="M249" s="202" t="str">
        <f>IF('Frais Forfaitaires'!M248="","",'Frais Forfaitaires'!M248)</f>
        <v/>
      </c>
      <c r="N249" s="42" t="str">
        <f t="shared" si="13"/>
        <v/>
      </c>
      <c r="O249" s="203" t="str">
        <f t="shared" si="14"/>
        <v/>
      </c>
      <c r="P249" s="204" t="str">
        <f t="shared" si="15"/>
        <v/>
      </c>
      <c r="Q249" s="205" t="str">
        <f t="shared" si="16"/>
        <v/>
      </c>
      <c r="R249" s="206"/>
      <c r="S249" s="66"/>
    </row>
    <row r="250" spans="1:19" ht="20.100000000000001" customHeight="1" x14ac:dyDescent="0.25">
      <c r="A250" s="191">
        <v>244</v>
      </c>
      <c r="B250" s="200" t="str">
        <f>IF('Frais Forfaitaires'!B249="","",'Frais Forfaitaires'!B249)</f>
        <v/>
      </c>
      <c r="C250" s="200" t="str">
        <f>IF('Frais Forfaitaires'!C249="","",'Frais Forfaitaires'!C249)</f>
        <v/>
      </c>
      <c r="D250" s="200" t="str">
        <f>IF('Frais Forfaitaires'!D249="","",'Frais Forfaitaires'!D249)</f>
        <v/>
      </c>
      <c r="E250" s="200" t="str">
        <f>IF('Frais Forfaitaires'!E249="","",'Frais Forfaitaires'!E249)</f>
        <v/>
      </c>
      <c r="F250" s="200" t="str">
        <f>IF('Frais Forfaitaires'!F249="","",'Frais Forfaitaires'!F249)</f>
        <v/>
      </c>
      <c r="G250" s="200" t="str">
        <f>IF('Frais Forfaitaires'!G249="","",'Frais Forfaitaires'!G249)</f>
        <v/>
      </c>
      <c r="H250" s="200" t="str">
        <f>IF('Frais Forfaitaires'!H249="","",'Frais Forfaitaires'!H249)</f>
        <v/>
      </c>
      <c r="I250" s="200" t="str">
        <f>IF('Frais Forfaitaires'!I249="","",'Frais Forfaitaires'!I249)</f>
        <v/>
      </c>
      <c r="J250" s="189" t="str">
        <f>IF($G250="","",IF($C250=Listes!$B$38,IF('Instruction Frais Forfaitaires'!$E250&lt;=Listes!$B$59,('Instruction Frais Forfaitaires'!$E250*(VLOOKUP('Instruction Frais Forfaitaires'!$D250,Listes!$A$60:$E$66,2,FALSE))),IF('Instruction Frais Forfaitaires'!$E250&gt;Listes!$E$59,('Instruction Frais Forfaitaires'!$E250*(VLOOKUP('Instruction Frais Forfaitaires'!$D250,Listes!$A$60:$E$66,5,FALSE))),('Instruction Frais Forfaitaires'!$E250*(VLOOKUP('Instruction Frais Forfaitaires'!$D250,Listes!$A$60:$E$66,3,FALSE))+(VLOOKUP('Instruction Frais Forfaitaires'!$D250,Listes!$A$60:$E$66,4,FALSE)))))))</f>
        <v/>
      </c>
      <c r="K250" s="189" t="str">
        <f>IF($G250="","",IF($C250=Listes!$B$37,IF('Instruction Frais Forfaitaires'!$E250&lt;=Listes!$B$48,('Instruction Frais Forfaitaires'!$E250*(VLOOKUP('Instruction Frais Forfaitaires'!$D250,Listes!$A$49:$E$55,2,FALSE))),IF('Instruction Frais Forfaitaires'!$E250&gt;Listes!$D$48,('Instruction Frais Forfaitaires'!$E250*(VLOOKUP('Instruction Frais Forfaitaires'!$D250,Listes!$A$49:$E$55,5,FALSE))),('Instruction Frais Forfaitaires'!$E250*(VLOOKUP('Instruction Frais Forfaitaires'!$D250,Listes!$A$49:$E$55,3,FALSE))+(VLOOKUP('Instruction Frais Forfaitaires'!$D250,Listes!$A$49:$E$55,4,FALSE)))))))</f>
        <v/>
      </c>
      <c r="L250" s="190" t="str">
        <f>IF($G250="","",IF($C250=Listes!$B$40,Listes!$I$37,IF($C250=Listes!$B$41,(VLOOKUP('Instruction Frais Forfaitaires'!$F250,Listes!$E$37:$F$42,2,FALSE)),IF($C250=Listes!$B$39,IF('Instruction Frais Forfaitaires'!$E250&lt;=Listes!$A$70,'Instruction Frais Forfaitaires'!$E250*Listes!$A$71,IF('Instruction Frais Forfaitaires'!$E250&gt;Listes!$D$70,'Instruction Frais Forfaitaires'!$E250*Listes!$D$71,(('Instruction Frais Forfaitaires'!$E250*Listes!$B$71)+Listes!$C$71)))))))</f>
        <v/>
      </c>
      <c r="M250" s="202" t="str">
        <f>IF('Frais Forfaitaires'!M249="","",'Frais Forfaitaires'!M249)</f>
        <v/>
      </c>
      <c r="N250" s="42" t="str">
        <f t="shared" si="13"/>
        <v/>
      </c>
      <c r="O250" s="203" t="str">
        <f t="shared" si="14"/>
        <v/>
      </c>
      <c r="P250" s="204" t="str">
        <f t="shared" si="15"/>
        <v/>
      </c>
      <c r="Q250" s="205" t="str">
        <f t="shared" si="16"/>
        <v/>
      </c>
      <c r="R250" s="206"/>
      <c r="S250" s="66"/>
    </row>
    <row r="251" spans="1:19" ht="20.100000000000001" customHeight="1" x14ac:dyDescent="0.25">
      <c r="A251" s="191">
        <v>245</v>
      </c>
      <c r="B251" s="200" t="str">
        <f>IF('Frais Forfaitaires'!B250="","",'Frais Forfaitaires'!B250)</f>
        <v/>
      </c>
      <c r="C251" s="200" t="str">
        <f>IF('Frais Forfaitaires'!C250="","",'Frais Forfaitaires'!C250)</f>
        <v/>
      </c>
      <c r="D251" s="200" t="str">
        <f>IF('Frais Forfaitaires'!D250="","",'Frais Forfaitaires'!D250)</f>
        <v/>
      </c>
      <c r="E251" s="200" t="str">
        <f>IF('Frais Forfaitaires'!E250="","",'Frais Forfaitaires'!E250)</f>
        <v/>
      </c>
      <c r="F251" s="200" t="str">
        <f>IF('Frais Forfaitaires'!F250="","",'Frais Forfaitaires'!F250)</f>
        <v/>
      </c>
      <c r="G251" s="200" t="str">
        <f>IF('Frais Forfaitaires'!G250="","",'Frais Forfaitaires'!G250)</f>
        <v/>
      </c>
      <c r="H251" s="200" t="str">
        <f>IF('Frais Forfaitaires'!H250="","",'Frais Forfaitaires'!H250)</f>
        <v/>
      </c>
      <c r="I251" s="200" t="str">
        <f>IF('Frais Forfaitaires'!I250="","",'Frais Forfaitaires'!I250)</f>
        <v/>
      </c>
      <c r="J251" s="189" t="str">
        <f>IF($G251="","",IF($C251=Listes!$B$38,IF('Instruction Frais Forfaitaires'!$E251&lt;=Listes!$B$59,('Instruction Frais Forfaitaires'!$E251*(VLOOKUP('Instruction Frais Forfaitaires'!$D251,Listes!$A$60:$E$66,2,FALSE))),IF('Instruction Frais Forfaitaires'!$E251&gt;Listes!$E$59,('Instruction Frais Forfaitaires'!$E251*(VLOOKUP('Instruction Frais Forfaitaires'!$D251,Listes!$A$60:$E$66,5,FALSE))),('Instruction Frais Forfaitaires'!$E251*(VLOOKUP('Instruction Frais Forfaitaires'!$D251,Listes!$A$60:$E$66,3,FALSE))+(VLOOKUP('Instruction Frais Forfaitaires'!$D251,Listes!$A$60:$E$66,4,FALSE)))))))</f>
        <v/>
      </c>
      <c r="K251" s="189" t="str">
        <f>IF($G251="","",IF($C251=Listes!$B$37,IF('Instruction Frais Forfaitaires'!$E251&lt;=Listes!$B$48,('Instruction Frais Forfaitaires'!$E251*(VLOOKUP('Instruction Frais Forfaitaires'!$D251,Listes!$A$49:$E$55,2,FALSE))),IF('Instruction Frais Forfaitaires'!$E251&gt;Listes!$D$48,('Instruction Frais Forfaitaires'!$E251*(VLOOKUP('Instruction Frais Forfaitaires'!$D251,Listes!$A$49:$E$55,5,FALSE))),('Instruction Frais Forfaitaires'!$E251*(VLOOKUP('Instruction Frais Forfaitaires'!$D251,Listes!$A$49:$E$55,3,FALSE))+(VLOOKUP('Instruction Frais Forfaitaires'!$D251,Listes!$A$49:$E$55,4,FALSE)))))))</f>
        <v/>
      </c>
      <c r="L251" s="190" t="str">
        <f>IF($G251="","",IF($C251=Listes!$B$40,Listes!$I$37,IF($C251=Listes!$B$41,(VLOOKUP('Instruction Frais Forfaitaires'!$F251,Listes!$E$37:$F$42,2,FALSE)),IF($C251=Listes!$B$39,IF('Instruction Frais Forfaitaires'!$E251&lt;=Listes!$A$70,'Instruction Frais Forfaitaires'!$E251*Listes!$A$71,IF('Instruction Frais Forfaitaires'!$E251&gt;Listes!$D$70,'Instruction Frais Forfaitaires'!$E251*Listes!$D$71,(('Instruction Frais Forfaitaires'!$E251*Listes!$B$71)+Listes!$C$71)))))))</f>
        <v/>
      </c>
      <c r="M251" s="202" t="str">
        <f>IF('Frais Forfaitaires'!M250="","",'Frais Forfaitaires'!M250)</f>
        <v/>
      </c>
      <c r="N251" s="42" t="str">
        <f t="shared" si="13"/>
        <v/>
      </c>
      <c r="O251" s="203" t="str">
        <f t="shared" si="14"/>
        <v/>
      </c>
      <c r="P251" s="204" t="str">
        <f t="shared" si="15"/>
        <v/>
      </c>
      <c r="Q251" s="205" t="str">
        <f t="shared" si="16"/>
        <v/>
      </c>
      <c r="R251" s="206"/>
      <c r="S251" s="66"/>
    </row>
    <row r="252" spans="1:19" ht="20.100000000000001" customHeight="1" x14ac:dyDescent="0.25">
      <c r="A252" s="191">
        <v>246</v>
      </c>
      <c r="B252" s="200" t="str">
        <f>IF('Frais Forfaitaires'!B251="","",'Frais Forfaitaires'!B251)</f>
        <v/>
      </c>
      <c r="C252" s="200" t="str">
        <f>IF('Frais Forfaitaires'!C251="","",'Frais Forfaitaires'!C251)</f>
        <v/>
      </c>
      <c r="D252" s="200" t="str">
        <f>IF('Frais Forfaitaires'!D251="","",'Frais Forfaitaires'!D251)</f>
        <v/>
      </c>
      <c r="E252" s="200" t="str">
        <f>IF('Frais Forfaitaires'!E251="","",'Frais Forfaitaires'!E251)</f>
        <v/>
      </c>
      <c r="F252" s="200" t="str">
        <f>IF('Frais Forfaitaires'!F251="","",'Frais Forfaitaires'!F251)</f>
        <v/>
      </c>
      <c r="G252" s="200" t="str">
        <f>IF('Frais Forfaitaires'!G251="","",'Frais Forfaitaires'!G251)</f>
        <v/>
      </c>
      <c r="H252" s="200" t="str">
        <f>IF('Frais Forfaitaires'!H251="","",'Frais Forfaitaires'!H251)</f>
        <v/>
      </c>
      <c r="I252" s="200" t="str">
        <f>IF('Frais Forfaitaires'!I251="","",'Frais Forfaitaires'!I251)</f>
        <v/>
      </c>
      <c r="J252" s="189" t="str">
        <f>IF($G252="","",IF($C252=Listes!$B$38,IF('Instruction Frais Forfaitaires'!$E252&lt;=Listes!$B$59,('Instruction Frais Forfaitaires'!$E252*(VLOOKUP('Instruction Frais Forfaitaires'!$D252,Listes!$A$60:$E$66,2,FALSE))),IF('Instruction Frais Forfaitaires'!$E252&gt;Listes!$E$59,('Instruction Frais Forfaitaires'!$E252*(VLOOKUP('Instruction Frais Forfaitaires'!$D252,Listes!$A$60:$E$66,5,FALSE))),('Instruction Frais Forfaitaires'!$E252*(VLOOKUP('Instruction Frais Forfaitaires'!$D252,Listes!$A$60:$E$66,3,FALSE))+(VLOOKUP('Instruction Frais Forfaitaires'!$D252,Listes!$A$60:$E$66,4,FALSE)))))))</f>
        <v/>
      </c>
      <c r="K252" s="189" t="str">
        <f>IF($G252="","",IF($C252=Listes!$B$37,IF('Instruction Frais Forfaitaires'!$E252&lt;=Listes!$B$48,('Instruction Frais Forfaitaires'!$E252*(VLOOKUP('Instruction Frais Forfaitaires'!$D252,Listes!$A$49:$E$55,2,FALSE))),IF('Instruction Frais Forfaitaires'!$E252&gt;Listes!$D$48,('Instruction Frais Forfaitaires'!$E252*(VLOOKUP('Instruction Frais Forfaitaires'!$D252,Listes!$A$49:$E$55,5,FALSE))),('Instruction Frais Forfaitaires'!$E252*(VLOOKUP('Instruction Frais Forfaitaires'!$D252,Listes!$A$49:$E$55,3,FALSE))+(VLOOKUP('Instruction Frais Forfaitaires'!$D252,Listes!$A$49:$E$55,4,FALSE)))))))</f>
        <v/>
      </c>
      <c r="L252" s="190" t="str">
        <f>IF($G252="","",IF($C252=Listes!$B$40,Listes!$I$37,IF($C252=Listes!$B$41,(VLOOKUP('Instruction Frais Forfaitaires'!$F252,Listes!$E$37:$F$42,2,FALSE)),IF($C252=Listes!$B$39,IF('Instruction Frais Forfaitaires'!$E252&lt;=Listes!$A$70,'Instruction Frais Forfaitaires'!$E252*Listes!$A$71,IF('Instruction Frais Forfaitaires'!$E252&gt;Listes!$D$70,'Instruction Frais Forfaitaires'!$E252*Listes!$D$71,(('Instruction Frais Forfaitaires'!$E252*Listes!$B$71)+Listes!$C$71)))))))</f>
        <v/>
      </c>
      <c r="M252" s="202" t="str">
        <f>IF('Frais Forfaitaires'!M251="","",'Frais Forfaitaires'!M251)</f>
        <v/>
      </c>
      <c r="N252" s="42" t="str">
        <f t="shared" si="13"/>
        <v/>
      </c>
      <c r="O252" s="203" t="str">
        <f t="shared" si="14"/>
        <v/>
      </c>
      <c r="P252" s="204" t="str">
        <f t="shared" si="15"/>
        <v/>
      </c>
      <c r="Q252" s="205" t="str">
        <f t="shared" si="16"/>
        <v/>
      </c>
      <c r="R252" s="206"/>
      <c r="S252" s="66"/>
    </row>
    <row r="253" spans="1:19" ht="20.100000000000001" customHeight="1" x14ac:dyDescent="0.25">
      <c r="A253" s="191">
        <v>247</v>
      </c>
      <c r="B253" s="200" t="str">
        <f>IF('Frais Forfaitaires'!B252="","",'Frais Forfaitaires'!B252)</f>
        <v/>
      </c>
      <c r="C253" s="200" t="str">
        <f>IF('Frais Forfaitaires'!C252="","",'Frais Forfaitaires'!C252)</f>
        <v/>
      </c>
      <c r="D253" s="200" t="str">
        <f>IF('Frais Forfaitaires'!D252="","",'Frais Forfaitaires'!D252)</f>
        <v/>
      </c>
      <c r="E253" s="200" t="str">
        <f>IF('Frais Forfaitaires'!E252="","",'Frais Forfaitaires'!E252)</f>
        <v/>
      </c>
      <c r="F253" s="200" t="str">
        <f>IF('Frais Forfaitaires'!F252="","",'Frais Forfaitaires'!F252)</f>
        <v/>
      </c>
      <c r="G253" s="200" t="str">
        <f>IF('Frais Forfaitaires'!G252="","",'Frais Forfaitaires'!G252)</f>
        <v/>
      </c>
      <c r="H253" s="200" t="str">
        <f>IF('Frais Forfaitaires'!H252="","",'Frais Forfaitaires'!H252)</f>
        <v/>
      </c>
      <c r="I253" s="200" t="str">
        <f>IF('Frais Forfaitaires'!I252="","",'Frais Forfaitaires'!I252)</f>
        <v/>
      </c>
      <c r="J253" s="189" t="str">
        <f>IF($G253="","",IF($C253=Listes!$B$38,IF('Instruction Frais Forfaitaires'!$E253&lt;=Listes!$B$59,('Instruction Frais Forfaitaires'!$E253*(VLOOKUP('Instruction Frais Forfaitaires'!$D253,Listes!$A$60:$E$66,2,FALSE))),IF('Instruction Frais Forfaitaires'!$E253&gt;Listes!$E$59,('Instruction Frais Forfaitaires'!$E253*(VLOOKUP('Instruction Frais Forfaitaires'!$D253,Listes!$A$60:$E$66,5,FALSE))),('Instruction Frais Forfaitaires'!$E253*(VLOOKUP('Instruction Frais Forfaitaires'!$D253,Listes!$A$60:$E$66,3,FALSE))+(VLOOKUP('Instruction Frais Forfaitaires'!$D253,Listes!$A$60:$E$66,4,FALSE)))))))</f>
        <v/>
      </c>
      <c r="K253" s="189" t="str">
        <f>IF($G253="","",IF($C253=Listes!$B$37,IF('Instruction Frais Forfaitaires'!$E253&lt;=Listes!$B$48,('Instruction Frais Forfaitaires'!$E253*(VLOOKUP('Instruction Frais Forfaitaires'!$D253,Listes!$A$49:$E$55,2,FALSE))),IF('Instruction Frais Forfaitaires'!$E253&gt;Listes!$D$48,('Instruction Frais Forfaitaires'!$E253*(VLOOKUP('Instruction Frais Forfaitaires'!$D253,Listes!$A$49:$E$55,5,FALSE))),('Instruction Frais Forfaitaires'!$E253*(VLOOKUP('Instruction Frais Forfaitaires'!$D253,Listes!$A$49:$E$55,3,FALSE))+(VLOOKUP('Instruction Frais Forfaitaires'!$D253,Listes!$A$49:$E$55,4,FALSE)))))))</f>
        <v/>
      </c>
      <c r="L253" s="190" t="str">
        <f>IF($G253="","",IF($C253=Listes!$B$40,Listes!$I$37,IF($C253=Listes!$B$41,(VLOOKUP('Instruction Frais Forfaitaires'!$F253,Listes!$E$37:$F$42,2,FALSE)),IF($C253=Listes!$B$39,IF('Instruction Frais Forfaitaires'!$E253&lt;=Listes!$A$70,'Instruction Frais Forfaitaires'!$E253*Listes!$A$71,IF('Instruction Frais Forfaitaires'!$E253&gt;Listes!$D$70,'Instruction Frais Forfaitaires'!$E253*Listes!$D$71,(('Instruction Frais Forfaitaires'!$E253*Listes!$B$71)+Listes!$C$71)))))))</f>
        <v/>
      </c>
      <c r="M253" s="202" t="str">
        <f>IF('Frais Forfaitaires'!M252="","",'Frais Forfaitaires'!M252)</f>
        <v/>
      </c>
      <c r="N253" s="42" t="str">
        <f t="shared" si="13"/>
        <v/>
      </c>
      <c r="O253" s="203" t="str">
        <f t="shared" si="14"/>
        <v/>
      </c>
      <c r="P253" s="204" t="str">
        <f t="shared" si="15"/>
        <v/>
      </c>
      <c r="Q253" s="205" t="str">
        <f t="shared" si="16"/>
        <v/>
      </c>
      <c r="R253" s="206"/>
      <c r="S253" s="66"/>
    </row>
    <row r="254" spans="1:19" ht="20.100000000000001" customHeight="1" x14ac:dyDescent="0.25">
      <c r="A254" s="191">
        <v>248</v>
      </c>
      <c r="B254" s="200" t="str">
        <f>IF('Frais Forfaitaires'!B253="","",'Frais Forfaitaires'!B253)</f>
        <v/>
      </c>
      <c r="C254" s="200" t="str">
        <f>IF('Frais Forfaitaires'!C253="","",'Frais Forfaitaires'!C253)</f>
        <v/>
      </c>
      <c r="D254" s="200" t="str">
        <f>IF('Frais Forfaitaires'!D253="","",'Frais Forfaitaires'!D253)</f>
        <v/>
      </c>
      <c r="E254" s="200" t="str">
        <f>IF('Frais Forfaitaires'!E253="","",'Frais Forfaitaires'!E253)</f>
        <v/>
      </c>
      <c r="F254" s="200" t="str">
        <f>IF('Frais Forfaitaires'!F253="","",'Frais Forfaitaires'!F253)</f>
        <v/>
      </c>
      <c r="G254" s="200" t="str">
        <f>IF('Frais Forfaitaires'!G253="","",'Frais Forfaitaires'!G253)</f>
        <v/>
      </c>
      <c r="H254" s="200" t="str">
        <f>IF('Frais Forfaitaires'!H253="","",'Frais Forfaitaires'!H253)</f>
        <v/>
      </c>
      <c r="I254" s="200" t="str">
        <f>IF('Frais Forfaitaires'!I253="","",'Frais Forfaitaires'!I253)</f>
        <v/>
      </c>
      <c r="J254" s="189" t="str">
        <f>IF($G254="","",IF($C254=Listes!$B$38,IF('Instruction Frais Forfaitaires'!$E254&lt;=Listes!$B$59,('Instruction Frais Forfaitaires'!$E254*(VLOOKUP('Instruction Frais Forfaitaires'!$D254,Listes!$A$60:$E$66,2,FALSE))),IF('Instruction Frais Forfaitaires'!$E254&gt;Listes!$E$59,('Instruction Frais Forfaitaires'!$E254*(VLOOKUP('Instruction Frais Forfaitaires'!$D254,Listes!$A$60:$E$66,5,FALSE))),('Instruction Frais Forfaitaires'!$E254*(VLOOKUP('Instruction Frais Forfaitaires'!$D254,Listes!$A$60:$E$66,3,FALSE))+(VLOOKUP('Instruction Frais Forfaitaires'!$D254,Listes!$A$60:$E$66,4,FALSE)))))))</f>
        <v/>
      </c>
      <c r="K254" s="189" t="str">
        <f>IF($G254="","",IF($C254=Listes!$B$37,IF('Instruction Frais Forfaitaires'!$E254&lt;=Listes!$B$48,('Instruction Frais Forfaitaires'!$E254*(VLOOKUP('Instruction Frais Forfaitaires'!$D254,Listes!$A$49:$E$55,2,FALSE))),IF('Instruction Frais Forfaitaires'!$E254&gt;Listes!$D$48,('Instruction Frais Forfaitaires'!$E254*(VLOOKUP('Instruction Frais Forfaitaires'!$D254,Listes!$A$49:$E$55,5,FALSE))),('Instruction Frais Forfaitaires'!$E254*(VLOOKUP('Instruction Frais Forfaitaires'!$D254,Listes!$A$49:$E$55,3,FALSE))+(VLOOKUP('Instruction Frais Forfaitaires'!$D254,Listes!$A$49:$E$55,4,FALSE)))))))</f>
        <v/>
      </c>
      <c r="L254" s="190" t="str">
        <f>IF($G254="","",IF($C254=Listes!$B$40,Listes!$I$37,IF($C254=Listes!$B$41,(VLOOKUP('Instruction Frais Forfaitaires'!$F254,Listes!$E$37:$F$42,2,FALSE)),IF($C254=Listes!$B$39,IF('Instruction Frais Forfaitaires'!$E254&lt;=Listes!$A$70,'Instruction Frais Forfaitaires'!$E254*Listes!$A$71,IF('Instruction Frais Forfaitaires'!$E254&gt;Listes!$D$70,'Instruction Frais Forfaitaires'!$E254*Listes!$D$71,(('Instruction Frais Forfaitaires'!$E254*Listes!$B$71)+Listes!$C$71)))))))</f>
        <v/>
      </c>
      <c r="M254" s="202" t="str">
        <f>IF('Frais Forfaitaires'!M253="","",'Frais Forfaitaires'!M253)</f>
        <v/>
      </c>
      <c r="N254" s="42" t="str">
        <f t="shared" si="13"/>
        <v/>
      </c>
      <c r="O254" s="203" t="str">
        <f t="shared" si="14"/>
        <v/>
      </c>
      <c r="P254" s="204" t="str">
        <f t="shared" si="15"/>
        <v/>
      </c>
      <c r="Q254" s="205" t="str">
        <f t="shared" si="16"/>
        <v/>
      </c>
      <c r="R254" s="206"/>
      <c r="S254" s="66"/>
    </row>
    <row r="255" spans="1:19" ht="20.100000000000001" customHeight="1" x14ac:dyDescent="0.25">
      <c r="A255" s="191">
        <v>249</v>
      </c>
      <c r="B255" s="200" t="str">
        <f>IF('Frais Forfaitaires'!B254="","",'Frais Forfaitaires'!B254)</f>
        <v/>
      </c>
      <c r="C255" s="200" t="str">
        <f>IF('Frais Forfaitaires'!C254="","",'Frais Forfaitaires'!C254)</f>
        <v/>
      </c>
      <c r="D255" s="200" t="str">
        <f>IF('Frais Forfaitaires'!D254="","",'Frais Forfaitaires'!D254)</f>
        <v/>
      </c>
      <c r="E255" s="200" t="str">
        <f>IF('Frais Forfaitaires'!E254="","",'Frais Forfaitaires'!E254)</f>
        <v/>
      </c>
      <c r="F255" s="200" t="str">
        <f>IF('Frais Forfaitaires'!F254="","",'Frais Forfaitaires'!F254)</f>
        <v/>
      </c>
      <c r="G255" s="200" t="str">
        <f>IF('Frais Forfaitaires'!G254="","",'Frais Forfaitaires'!G254)</f>
        <v/>
      </c>
      <c r="H255" s="200" t="str">
        <f>IF('Frais Forfaitaires'!H254="","",'Frais Forfaitaires'!H254)</f>
        <v/>
      </c>
      <c r="I255" s="200" t="str">
        <f>IF('Frais Forfaitaires'!I254="","",'Frais Forfaitaires'!I254)</f>
        <v/>
      </c>
      <c r="J255" s="189" t="str">
        <f>IF($G255="","",IF($C255=Listes!$B$38,IF('Instruction Frais Forfaitaires'!$E255&lt;=Listes!$B$59,('Instruction Frais Forfaitaires'!$E255*(VLOOKUP('Instruction Frais Forfaitaires'!$D255,Listes!$A$60:$E$66,2,FALSE))),IF('Instruction Frais Forfaitaires'!$E255&gt;Listes!$E$59,('Instruction Frais Forfaitaires'!$E255*(VLOOKUP('Instruction Frais Forfaitaires'!$D255,Listes!$A$60:$E$66,5,FALSE))),('Instruction Frais Forfaitaires'!$E255*(VLOOKUP('Instruction Frais Forfaitaires'!$D255,Listes!$A$60:$E$66,3,FALSE))+(VLOOKUP('Instruction Frais Forfaitaires'!$D255,Listes!$A$60:$E$66,4,FALSE)))))))</f>
        <v/>
      </c>
      <c r="K255" s="189" t="str">
        <f>IF($G255="","",IF($C255=Listes!$B$37,IF('Instruction Frais Forfaitaires'!$E255&lt;=Listes!$B$48,('Instruction Frais Forfaitaires'!$E255*(VLOOKUP('Instruction Frais Forfaitaires'!$D255,Listes!$A$49:$E$55,2,FALSE))),IF('Instruction Frais Forfaitaires'!$E255&gt;Listes!$D$48,('Instruction Frais Forfaitaires'!$E255*(VLOOKUP('Instruction Frais Forfaitaires'!$D255,Listes!$A$49:$E$55,5,FALSE))),('Instruction Frais Forfaitaires'!$E255*(VLOOKUP('Instruction Frais Forfaitaires'!$D255,Listes!$A$49:$E$55,3,FALSE))+(VLOOKUP('Instruction Frais Forfaitaires'!$D255,Listes!$A$49:$E$55,4,FALSE)))))))</f>
        <v/>
      </c>
      <c r="L255" s="190" t="str">
        <f>IF($G255="","",IF($C255=Listes!$B$40,Listes!$I$37,IF($C255=Listes!$B$41,(VLOOKUP('Instruction Frais Forfaitaires'!$F255,Listes!$E$37:$F$42,2,FALSE)),IF($C255=Listes!$B$39,IF('Instruction Frais Forfaitaires'!$E255&lt;=Listes!$A$70,'Instruction Frais Forfaitaires'!$E255*Listes!$A$71,IF('Instruction Frais Forfaitaires'!$E255&gt;Listes!$D$70,'Instruction Frais Forfaitaires'!$E255*Listes!$D$71,(('Instruction Frais Forfaitaires'!$E255*Listes!$B$71)+Listes!$C$71)))))))</f>
        <v/>
      </c>
      <c r="M255" s="202" t="str">
        <f>IF('Frais Forfaitaires'!M254="","",'Frais Forfaitaires'!M254)</f>
        <v/>
      </c>
      <c r="N255" s="42" t="str">
        <f t="shared" si="13"/>
        <v/>
      </c>
      <c r="O255" s="203" t="str">
        <f t="shared" si="14"/>
        <v/>
      </c>
      <c r="P255" s="204" t="str">
        <f t="shared" si="15"/>
        <v/>
      </c>
      <c r="Q255" s="205" t="str">
        <f t="shared" si="16"/>
        <v/>
      </c>
      <c r="R255" s="206"/>
      <c r="S255" s="66"/>
    </row>
    <row r="256" spans="1:19" ht="20.100000000000001" customHeight="1" x14ac:dyDescent="0.25">
      <c r="A256" s="191">
        <v>250</v>
      </c>
      <c r="B256" s="200" t="str">
        <f>IF('Frais Forfaitaires'!B255="","",'Frais Forfaitaires'!B255)</f>
        <v/>
      </c>
      <c r="C256" s="200" t="str">
        <f>IF('Frais Forfaitaires'!C255="","",'Frais Forfaitaires'!C255)</f>
        <v/>
      </c>
      <c r="D256" s="200" t="str">
        <f>IF('Frais Forfaitaires'!D255="","",'Frais Forfaitaires'!D255)</f>
        <v/>
      </c>
      <c r="E256" s="200" t="str">
        <f>IF('Frais Forfaitaires'!E255="","",'Frais Forfaitaires'!E255)</f>
        <v/>
      </c>
      <c r="F256" s="200" t="str">
        <f>IF('Frais Forfaitaires'!F255="","",'Frais Forfaitaires'!F255)</f>
        <v/>
      </c>
      <c r="G256" s="200" t="str">
        <f>IF('Frais Forfaitaires'!G255="","",'Frais Forfaitaires'!G255)</f>
        <v/>
      </c>
      <c r="H256" s="200" t="str">
        <f>IF('Frais Forfaitaires'!H255="","",'Frais Forfaitaires'!H255)</f>
        <v/>
      </c>
      <c r="I256" s="200" t="str">
        <f>IF('Frais Forfaitaires'!I255="","",'Frais Forfaitaires'!I255)</f>
        <v/>
      </c>
      <c r="J256" s="189" t="str">
        <f>IF($G256="","",IF($C256=Listes!$B$38,IF('Instruction Frais Forfaitaires'!$E256&lt;=Listes!$B$59,('Instruction Frais Forfaitaires'!$E256*(VLOOKUP('Instruction Frais Forfaitaires'!$D256,Listes!$A$60:$E$66,2,FALSE))),IF('Instruction Frais Forfaitaires'!$E256&gt;Listes!$E$59,('Instruction Frais Forfaitaires'!$E256*(VLOOKUP('Instruction Frais Forfaitaires'!$D256,Listes!$A$60:$E$66,5,FALSE))),('Instruction Frais Forfaitaires'!$E256*(VLOOKUP('Instruction Frais Forfaitaires'!$D256,Listes!$A$60:$E$66,3,FALSE))+(VLOOKUP('Instruction Frais Forfaitaires'!$D256,Listes!$A$60:$E$66,4,FALSE)))))))</f>
        <v/>
      </c>
      <c r="K256" s="189" t="str">
        <f>IF($G256="","",IF($C256=Listes!$B$37,IF('Instruction Frais Forfaitaires'!$E256&lt;=Listes!$B$48,('Instruction Frais Forfaitaires'!$E256*(VLOOKUP('Instruction Frais Forfaitaires'!$D256,Listes!$A$49:$E$55,2,FALSE))),IF('Instruction Frais Forfaitaires'!$E256&gt;Listes!$D$48,('Instruction Frais Forfaitaires'!$E256*(VLOOKUP('Instruction Frais Forfaitaires'!$D256,Listes!$A$49:$E$55,5,FALSE))),('Instruction Frais Forfaitaires'!$E256*(VLOOKUP('Instruction Frais Forfaitaires'!$D256,Listes!$A$49:$E$55,3,FALSE))+(VLOOKUP('Instruction Frais Forfaitaires'!$D256,Listes!$A$49:$E$55,4,FALSE)))))))</f>
        <v/>
      </c>
      <c r="L256" s="190" t="str">
        <f>IF($G256="","",IF($C256=Listes!$B$40,Listes!$I$37,IF($C256=Listes!$B$41,(VLOOKUP('Instruction Frais Forfaitaires'!$F256,Listes!$E$37:$F$42,2,FALSE)),IF($C256=Listes!$B$39,IF('Instruction Frais Forfaitaires'!$E256&lt;=Listes!$A$70,'Instruction Frais Forfaitaires'!$E256*Listes!$A$71,IF('Instruction Frais Forfaitaires'!$E256&gt;Listes!$D$70,'Instruction Frais Forfaitaires'!$E256*Listes!$D$71,(('Instruction Frais Forfaitaires'!$E256*Listes!$B$71)+Listes!$C$71)))))))</f>
        <v/>
      </c>
      <c r="M256" s="202" t="str">
        <f>IF('Frais Forfaitaires'!M255="","",'Frais Forfaitaires'!M255)</f>
        <v/>
      </c>
      <c r="N256" s="42" t="str">
        <f t="shared" si="13"/>
        <v/>
      </c>
      <c r="O256" s="203" t="str">
        <f t="shared" si="14"/>
        <v/>
      </c>
      <c r="P256" s="204" t="str">
        <f t="shared" si="15"/>
        <v/>
      </c>
      <c r="Q256" s="205" t="str">
        <f t="shared" si="16"/>
        <v/>
      </c>
      <c r="R256" s="206"/>
      <c r="S256" s="66"/>
    </row>
    <row r="257" spans="1:19" ht="20.100000000000001" customHeight="1" x14ac:dyDescent="0.25">
      <c r="A257" s="191">
        <v>251</v>
      </c>
      <c r="B257" s="200" t="str">
        <f>IF('Frais Forfaitaires'!B256="","",'Frais Forfaitaires'!B256)</f>
        <v/>
      </c>
      <c r="C257" s="200" t="str">
        <f>IF('Frais Forfaitaires'!C256="","",'Frais Forfaitaires'!C256)</f>
        <v/>
      </c>
      <c r="D257" s="200" t="str">
        <f>IF('Frais Forfaitaires'!D256="","",'Frais Forfaitaires'!D256)</f>
        <v/>
      </c>
      <c r="E257" s="200" t="str">
        <f>IF('Frais Forfaitaires'!E256="","",'Frais Forfaitaires'!E256)</f>
        <v/>
      </c>
      <c r="F257" s="200" t="str">
        <f>IF('Frais Forfaitaires'!F256="","",'Frais Forfaitaires'!F256)</f>
        <v/>
      </c>
      <c r="G257" s="200" t="str">
        <f>IF('Frais Forfaitaires'!G256="","",'Frais Forfaitaires'!G256)</f>
        <v/>
      </c>
      <c r="H257" s="200" t="str">
        <f>IF('Frais Forfaitaires'!H256="","",'Frais Forfaitaires'!H256)</f>
        <v/>
      </c>
      <c r="I257" s="200" t="str">
        <f>IF('Frais Forfaitaires'!I256="","",'Frais Forfaitaires'!I256)</f>
        <v/>
      </c>
      <c r="J257" s="189" t="str">
        <f>IF($G257="","",IF($C257=Listes!$B$38,IF('Instruction Frais Forfaitaires'!$E257&lt;=Listes!$B$59,('Instruction Frais Forfaitaires'!$E257*(VLOOKUP('Instruction Frais Forfaitaires'!$D257,Listes!$A$60:$E$66,2,FALSE))),IF('Instruction Frais Forfaitaires'!$E257&gt;Listes!$E$59,('Instruction Frais Forfaitaires'!$E257*(VLOOKUP('Instruction Frais Forfaitaires'!$D257,Listes!$A$60:$E$66,5,FALSE))),('Instruction Frais Forfaitaires'!$E257*(VLOOKUP('Instruction Frais Forfaitaires'!$D257,Listes!$A$60:$E$66,3,FALSE))+(VLOOKUP('Instruction Frais Forfaitaires'!$D257,Listes!$A$60:$E$66,4,FALSE)))))))</f>
        <v/>
      </c>
      <c r="K257" s="189" t="str">
        <f>IF($G257="","",IF($C257=Listes!$B$37,IF('Instruction Frais Forfaitaires'!$E257&lt;=Listes!$B$48,('Instruction Frais Forfaitaires'!$E257*(VLOOKUP('Instruction Frais Forfaitaires'!$D257,Listes!$A$49:$E$55,2,FALSE))),IF('Instruction Frais Forfaitaires'!$E257&gt;Listes!$D$48,('Instruction Frais Forfaitaires'!$E257*(VLOOKUP('Instruction Frais Forfaitaires'!$D257,Listes!$A$49:$E$55,5,FALSE))),('Instruction Frais Forfaitaires'!$E257*(VLOOKUP('Instruction Frais Forfaitaires'!$D257,Listes!$A$49:$E$55,3,FALSE))+(VLOOKUP('Instruction Frais Forfaitaires'!$D257,Listes!$A$49:$E$55,4,FALSE)))))))</f>
        <v/>
      </c>
      <c r="L257" s="190" t="str">
        <f>IF($G257="","",IF($C257=Listes!$B$40,Listes!$I$37,IF($C257=Listes!$B$41,(VLOOKUP('Instruction Frais Forfaitaires'!$F257,Listes!$E$37:$F$42,2,FALSE)),IF($C257=Listes!$B$39,IF('Instruction Frais Forfaitaires'!$E257&lt;=Listes!$A$70,'Instruction Frais Forfaitaires'!$E257*Listes!$A$71,IF('Instruction Frais Forfaitaires'!$E257&gt;Listes!$D$70,'Instruction Frais Forfaitaires'!$E257*Listes!$D$71,(('Instruction Frais Forfaitaires'!$E257*Listes!$B$71)+Listes!$C$71)))))))</f>
        <v/>
      </c>
      <c r="M257" s="202" t="str">
        <f>IF('Frais Forfaitaires'!M256="","",'Frais Forfaitaires'!M256)</f>
        <v/>
      </c>
      <c r="N257" s="42" t="str">
        <f t="shared" si="13"/>
        <v/>
      </c>
      <c r="O257" s="203" t="str">
        <f t="shared" si="14"/>
        <v/>
      </c>
      <c r="P257" s="204" t="str">
        <f t="shared" si="15"/>
        <v/>
      </c>
      <c r="Q257" s="205" t="str">
        <f t="shared" si="16"/>
        <v/>
      </c>
      <c r="R257" s="206"/>
      <c r="S257" s="66"/>
    </row>
    <row r="258" spans="1:19" ht="20.100000000000001" customHeight="1" x14ac:dyDescent="0.25">
      <c r="A258" s="191">
        <v>252</v>
      </c>
      <c r="B258" s="200" t="str">
        <f>IF('Frais Forfaitaires'!B257="","",'Frais Forfaitaires'!B257)</f>
        <v/>
      </c>
      <c r="C258" s="200" t="str">
        <f>IF('Frais Forfaitaires'!C257="","",'Frais Forfaitaires'!C257)</f>
        <v/>
      </c>
      <c r="D258" s="200" t="str">
        <f>IF('Frais Forfaitaires'!D257="","",'Frais Forfaitaires'!D257)</f>
        <v/>
      </c>
      <c r="E258" s="200" t="str">
        <f>IF('Frais Forfaitaires'!E257="","",'Frais Forfaitaires'!E257)</f>
        <v/>
      </c>
      <c r="F258" s="200" t="str">
        <f>IF('Frais Forfaitaires'!F257="","",'Frais Forfaitaires'!F257)</f>
        <v/>
      </c>
      <c r="G258" s="200" t="str">
        <f>IF('Frais Forfaitaires'!G257="","",'Frais Forfaitaires'!G257)</f>
        <v/>
      </c>
      <c r="H258" s="200" t="str">
        <f>IF('Frais Forfaitaires'!H257="","",'Frais Forfaitaires'!H257)</f>
        <v/>
      </c>
      <c r="I258" s="200" t="str">
        <f>IF('Frais Forfaitaires'!I257="","",'Frais Forfaitaires'!I257)</f>
        <v/>
      </c>
      <c r="J258" s="189" t="str">
        <f>IF($G258="","",IF($C258=Listes!$B$38,IF('Instruction Frais Forfaitaires'!$E258&lt;=Listes!$B$59,('Instruction Frais Forfaitaires'!$E258*(VLOOKUP('Instruction Frais Forfaitaires'!$D258,Listes!$A$60:$E$66,2,FALSE))),IF('Instruction Frais Forfaitaires'!$E258&gt;Listes!$E$59,('Instruction Frais Forfaitaires'!$E258*(VLOOKUP('Instruction Frais Forfaitaires'!$D258,Listes!$A$60:$E$66,5,FALSE))),('Instruction Frais Forfaitaires'!$E258*(VLOOKUP('Instruction Frais Forfaitaires'!$D258,Listes!$A$60:$E$66,3,FALSE))+(VLOOKUP('Instruction Frais Forfaitaires'!$D258,Listes!$A$60:$E$66,4,FALSE)))))))</f>
        <v/>
      </c>
      <c r="K258" s="189" t="str">
        <f>IF($G258="","",IF($C258=Listes!$B$37,IF('Instruction Frais Forfaitaires'!$E258&lt;=Listes!$B$48,('Instruction Frais Forfaitaires'!$E258*(VLOOKUP('Instruction Frais Forfaitaires'!$D258,Listes!$A$49:$E$55,2,FALSE))),IF('Instruction Frais Forfaitaires'!$E258&gt;Listes!$D$48,('Instruction Frais Forfaitaires'!$E258*(VLOOKUP('Instruction Frais Forfaitaires'!$D258,Listes!$A$49:$E$55,5,FALSE))),('Instruction Frais Forfaitaires'!$E258*(VLOOKUP('Instruction Frais Forfaitaires'!$D258,Listes!$A$49:$E$55,3,FALSE))+(VLOOKUP('Instruction Frais Forfaitaires'!$D258,Listes!$A$49:$E$55,4,FALSE)))))))</f>
        <v/>
      </c>
      <c r="L258" s="190" t="str">
        <f>IF($G258="","",IF($C258=Listes!$B$40,Listes!$I$37,IF($C258=Listes!$B$41,(VLOOKUP('Instruction Frais Forfaitaires'!$F258,Listes!$E$37:$F$42,2,FALSE)),IF($C258=Listes!$B$39,IF('Instruction Frais Forfaitaires'!$E258&lt;=Listes!$A$70,'Instruction Frais Forfaitaires'!$E258*Listes!$A$71,IF('Instruction Frais Forfaitaires'!$E258&gt;Listes!$D$70,'Instruction Frais Forfaitaires'!$E258*Listes!$D$71,(('Instruction Frais Forfaitaires'!$E258*Listes!$B$71)+Listes!$C$71)))))))</f>
        <v/>
      </c>
      <c r="M258" s="202" t="str">
        <f>IF('Frais Forfaitaires'!M257="","",'Frais Forfaitaires'!M257)</f>
        <v/>
      </c>
      <c r="N258" s="42" t="str">
        <f t="shared" si="13"/>
        <v/>
      </c>
      <c r="O258" s="203" t="str">
        <f t="shared" si="14"/>
        <v/>
      </c>
      <c r="P258" s="204" t="str">
        <f t="shared" si="15"/>
        <v/>
      </c>
      <c r="Q258" s="205" t="str">
        <f t="shared" si="16"/>
        <v/>
      </c>
      <c r="R258" s="206"/>
      <c r="S258" s="66"/>
    </row>
    <row r="259" spans="1:19" ht="20.100000000000001" customHeight="1" x14ac:dyDescent="0.25">
      <c r="A259" s="191">
        <v>253</v>
      </c>
      <c r="B259" s="200" t="str">
        <f>IF('Frais Forfaitaires'!B258="","",'Frais Forfaitaires'!B258)</f>
        <v/>
      </c>
      <c r="C259" s="200" t="str">
        <f>IF('Frais Forfaitaires'!C258="","",'Frais Forfaitaires'!C258)</f>
        <v/>
      </c>
      <c r="D259" s="200" t="str">
        <f>IF('Frais Forfaitaires'!D258="","",'Frais Forfaitaires'!D258)</f>
        <v/>
      </c>
      <c r="E259" s="200" t="str">
        <f>IF('Frais Forfaitaires'!E258="","",'Frais Forfaitaires'!E258)</f>
        <v/>
      </c>
      <c r="F259" s="200" t="str">
        <f>IF('Frais Forfaitaires'!F258="","",'Frais Forfaitaires'!F258)</f>
        <v/>
      </c>
      <c r="G259" s="200" t="str">
        <f>IF('Frais Forfaitaires'!G258="","",'Frais Forfaitaires'!G258)</f>
        <v/>
      </c>
      <c r="H259" s="200" t="str">
        <f>IF('Frais Forfaitaires'!H258="","",'Frais Forfaitaires'!H258)</f>
        <v/>
      </c>
      <c r="I259" s="200" t="str">
        <f>IF('Frais Forfaitaires'!I258="","",'Frais Forfaitaires'!I258)</f>
        <v/>
      </c>
      <c r="J259" s="189" t="str">
        <f>IF($G259="","",IF($C259=Listes!$B$38,IF('Instruction Frais Forfaitaires'!$E259&lt;=Listes!$B$59,('Instruction Frais Forfaitaires'!$E259*(VLOOKUP('Instruction Frais Forfaitaires'!$D259,Listes!$A$60:$E$66,2,FALSE))),IF('Instruction Frais Forfaitaires'!$E259&gt;Listes!$E$59,('Instruction Frais Forfaitaires'!$E259*(VLOOKUP('Instruction Frais Forfaitaires'!$D259,Listes!$A$60:$E$66,5,FALSE))),('Instruction Frais Forfaitaires'!$E259*(VLOOKUP('Instruction Frais Forfaitaires'!$D259,Listes!$A$60:$E$66,3,FALSE))+(VLOOKUP('Instruction Frais Forfaitaires'!$D259,Listes!$A$60:$E$66,4,FALSE)))))))</f>
        <v/>
      </c>
      <c r="K259" s="189" t="str">
        <f>IF($G259="","",IF($C259=Listes!$B$37,IF('Instruction Frais Forfaitaires'!$E259&lt;=Listes!$B$48,('Instruction Frais Forfaitaires'!$E259*(VLOOKUP('Instruction Frais Forfaitaires'!$D259,Listes!$A$49:$E$55,2,FALSE))),IF('Instruction Frais Forfaitaires'!$E259&gt;Listes!$D$48,('Instruction Frais Forfaitaires'!$E259*(VLOOKUP('Instruction Frais Forfaitaires'!$D259,Listes!$A$49:$E$55,5,FALSE))),('Instruction Frais Forfaitaires'!$E259*(VLOOKUP('Instruction Frais Forfaitaires'!$D259,Listes!$A$49:$E$55,3,FALSE))+(VLOOKUP('Instruction Frais Forfaitaires'!$D259,Listes!$A$49:$E$55,4,FALSE)))))))</f>
        <v/>
      </c>
      <c r="L259" s="190" t="str">
        <f>IF($G259="","",IF($C259=Listes!$B$40,Listes!$I$37,IF($C259=Listes!$B$41,(VLOOKUP('Instruction Frais Forfaitaires'!$F259,Listes!$E$37:$F$42,2,FALSE)),IF($C259=Listes!$B$39,IF('Instruction Frais Forfaitaires'!$E259&lt;=Listes!$A$70,'Instruction Frais Forfaitaires'!$E259*Listes!$A$71,IF('Instruction Frais Forfaitaires'!$E259&gt;Listes!$D$70,'Instruction Frais Forfaitaires'!$E259*Listes!$D$71,(('Instruction Frais Forfaitaires'!$E259*Listes!$B$71)+Listes!$C$71)))))))</f>
        <v/>
      </c>
      <c r="M259" s="202" t="str">
        <f>IF('Frais Forfaitaires'!M258="","",'Frais Forfaitaires'!M258)</f>
        <v/>
      </c>
      <c r="N259" s="42" t="str">
        <f t="shared" si="13"/>
        <v/>
      </c>
      <c r="O259" s="203" t="str">
        <f t="shared" si="14"/>
        <v/>
      </c>
      <c r="P259" s="204" t="str">
        <f t="shared" si="15"/>
        <v/>
      </c>
      <c r="Q259" s="205" t="str">
        <f t="shared" si="16"/>
        <v/>
      </c>
      <c r="R259" s="206"/>
      <c r="S259" s="66"/>
    </row>
    <row r="260" spans="1:19" ht="20.100000000000001" customHeight="1" x14ac:dyDescent="0.25">
      <c r="A260" s="191">
        <v>254</v>
      </c>
      <c r="B260" s="200" t="str">
        <f>IF('Frais Forfaitaires'!B259="","",'Frais Forfaitaires'!B259)</f>
        <v/>
      </c>
      <c r="C260" s="200" t="str">
        <f>IF('Frais Forfaitaires'!C259="","",'Frais Forfaitaires'!C259)</f>
        <v/>
      </c>
      <c r="D260" s="200" t="str">
        <f>IF('Frais Forfaitaires'!D259="","",'Frais Forfaitaires'!D259)</f>
        <v/>
      </c>
      <c r="E260" s="200" t="str">
        <f>IF('Frais Forfaitaires'!E259="","",'Frais Forfaitaires'!E259)</f>
        <v/>
      </c>
      <c r="F260" s="200" t="str">
        <f>IF('Frais Forfaitaires'!F259="","",'Frais Forfaitaires'!F259)</f>
        <v/>
      </c>
      <c r="G260" s="200" t="str">
        <f>IF('Frais Forfaitaires'!G259="","",'Frais Forfaitaires'!G259)</f>
        <v/>
      </c>
      <c r="H260" s="200" t="str">
        <f>IF('Frais Forfaitaires'!H259="","",'Frais Forfaitaires'!H259)</f>
        <v/>
      </c>
      <c r="I260" s="200" t="str">
        <f>IF('Frais Forfaitaires'!I259="","",'Frais Forfaitaires'!I259)</f>
        <v/>
      </c>
      <c r="J260" s="189" t="str">
        <f>IF($G260="","",IF($C260=Listes!$B$38,IF('Instruction Frais Forfaitaires'!$E260&lt;=Listes!$B$59,('Instruction Frais Forfaitaires'!$E260*(VLOOKUP('Instruction Frais Forfaitaires'!$D260,Listes!$A$60:$E$66,2,FALSE))),IF('Instruction Frais Forfaitaires'!$E260&gt;Listes!$E$59,('Instruction Frais Forfaitaires'!$E260*(VLOOKUP('Instruction Frais Forfaitaires'!$D260,Listes!$A$60:$E$66,5,FALSE))),('Instruction Frais Forfaitaires'!$E260*(VLOOKUP('Instruction Frais Forfaitaires'!$D260,Listes!$A$60:$E$66,3,FALSE))+(VLOOKUP('Instruction Frais Forfaitaires'!$D260,Listes!$A$60:$E$66,4,FALSE)))))))</f>
        <v/>
      </c>
      <c r="K260" s="189" t="str">
        <f>IF($G260="","",IF($C260=Listes!$B$37,IF('Instruction Frais Forfaitaires'!$E260&lt;=Listes!$B$48,('Instruction Frais Forfaitaires'!$E260*(VLOOKUP('Instruction Frais Forfaitaires'!$D260,Listes!$A$49:$E$55,2,FALSE))),IF('Instruction Frais Forfaitaires'!$E260&gt;Listes!$D$48,('Instruction Frais Forfaitaires'!$E260*(VLOOKUP('Instruction Frais Forfaitaires'!$D260,Listes!$A$49:$E$55,5,FALSE))),('Instruction Frais Forfaitaires'!$E260*(VLOOKUP('Instruction Frais Forfaitaires'!$D260,Listes!$A$49:$E$55,3,FALSE))+(VLOOKUP('Instruction Frais Forfaitaires'!$D260,Listes!$A$49:$E$55,4,FALSE)))))))</f>
        <v/>
      </c>
      <c r="L260" s="190" t="str">
        <f>IF($G260="","",IF($C260=Listes!$B$40,Listes!$I$37,IF($C260=Listes!$B$41,(VLOOKUP('Instruction Frais Forfaitaires'!$F260,Listes!$E$37:$F$42,2,FALSE)),IF($C260=Listes!$B$39,IF('Instruction Frais Forfaitaires'!$E260&lt;=Listes!$A$70,'Instruction Frais Forfaitaires'!$E260*Listes!$A$71,IF('Instruction Frais Forfaitaires'!$E260&gt;Listes!$D$70,'Instruction Frais Forfaitaires'!$E260*Listes!$D$71,(('Instruction Frais Forfaitaires'!$E260*Listes!$B$71)+Listes!$C$71)))))))</f>
        <v/>
      </c>
      <c r="M260" s="202" t="str">
        <f>IF('Frais Forfaitaires'!M259="","",'Frais Forfaitaires'!M259)</f>
        <v/>
      </c>
      <c r="N260" s="42" t="str">
        <f t="shared" si="13"/>
        <v/>
      </c>
      <c r="O260" s="203" t="str">
        <f t="shared" si="14"/>
        <v/>
      </c>
      <c r="P260" s="204" t="str">
        <f t="shared" si="15"/>
        <v/>
      </c>
      <c r="Q260" s="205" t="str">
        <f t="shared" si="16"/>
        <v/>
      </c>
      <c r="R260" s="206"/>
      <c r="S260" s="66"/>
    </row>
    <row r="261" spans="1:19" ht="20.100000000000001" customHeight="1" x14ac:dyDescent="0.25">
      <c r="A261" s="191">
        <v>255</v>
      </c>
      <c r="B261" s="200" t="str">
        <f>IF('Frais Forfaitaires'!B260="","",'Frais Forfaitaires'!B260)</f>
        <v/>
      </c>
      <c r="C261" s="200" t="str">
        <f>IF('Frais Forfaitaires'!C260="","",'Frais Forfaitaires'!C260)</f>
        <v/>
      </c>
      <c r="D261" s="200" t="str">
        <f>IF('Frais Forfaitaires'!D260="","",'Frais Forfaitaires'!D260)</f>
        <v/>
      </c>
      <c r="E261" s="200" t="str">
        <f>IF('Frais Forfaitaires'!E260="","",'Frais Forfaitaires'!E260)</f>
        <v/>
      </c>
      <c r="F261" s="200" t="str">
        <f>IF('Frais Forfaitaires'!F260="","",'Frais Forfaitaires'!F260)</f>
        <v/>
      </c>
      <c r="G261" s="200" t="str">
        <f>IF('Frais Forfaitaires'!G260="","",'Frais Forfaitaires'!G260)</f>
        <v/>
      </c>
      <c r="H261" s="200" t="str">
        <f>IF('Frais Forfaitaires'!H260="","",'Frais Forfaitaires'!H260)</f>
        <v/>
      </c>
      <c r="I261" s="200" t="str">
        <f>IF('Frais Forfaitaires'!I260="","",'Frais Forfaitaires'!I260)</f>
        <v/>
      </c>
      <c r="J261" s="189" t="str">
        <f>IF($G261="","",IF($C261=Listes!$B$38,IF('Instruction Frais Forfaitaires'!$E261&lt;=Listes!$B$59,('Instruction Frais Forfaitaires'!$E261*(VLOOKUP('Instruction Frais Forfaitaires'!$D261,Listes!$A$60:$E$66,2,FALSE))),IF('Instruction Frais Forfaitaires'!$E261&gt;Listes!$E$59,('Instruction Frais Forfaitaires'!$E261*(VLOOKUP('Instruction Frais Forfaitaires'!$D261,Listes!$A$60:$E$66,5,FALSE))),('Instruction Frais Forfaitaires'!$E261*(VLOOKUP('Instruction Frais Forfaitaires'!$D261,Listes!$A$60:$E$66,3,FALSE))+(VLOOKUP('Instruction Frais Forfaitaires'!$D261,Listes!$A$60:$E$66,4,FALSE)))))))</f>
        <v/>
      </c>
      <c r="K261" s="189" t="str">
        <f>IF($G261="","",IF($C261=Listes!$B$37,IF('Instruction Frais Forfaitaires'!$E261&lt;=Listes!$B$48,('Instruction Frais Forfaitaires'!$E261*(VLOOKUP('Instruction Frais Forfaitaires'!$D261,Listes!$A$49:$E$55,2,FALSE))),IF('Instruction Frais Forfaitaires'!$E261&gt;Listes!$D$48,('Instruction Frais Forfaitaires'!$E261*(VLOOKUP('Instruction Frais Forfaitaires'!$D261,Listes!$A$49:$E$55,5,FALSE))),('Instruction Frais Forfaitaires'!$E261*(VLOOKUP('Instruction Frais Forfaitaires'!$D261,Listes!$A$49:$E$55,3,FALSE))+(VLOOKUP('Instruction Frais Forfaitaires'!$D261,Listes!$A$49:$E$55,4,FALSE)))))))</f>
        <v/>
      </c>
      <c r="L261" s="190" t="str">
        <f>IF($G261="","",IF($C261=Listes!$B$40,Listes!$I$37,IF($C261=Listes!$B$41,(VLOOKUP('Instruction Frais Forfaitaires'!$F261,Listes!$E$37:$F$42,2,FALSE)),IF($C261=Listes!$B$39,IF('Instruction Frais Forfaitaires'!$E261&lt;=Listes!$A$70,'Instruction Frais Forfaitaires'!$E261*Listes!$A$71,IF('Instruction Frais Forfaitaires'!$E261&gt;Listes!$D$70,'Instruction Frais Forfaitaires'!$E261*Listes!$D$71,(('Instruction Frais Forfaitaires'!$E261*Listes!$B$71)+Listes!$C$71)))))))</f>
        <v/>
      </c>
      <c r="M261" s="202" t="str">
        <f>IF('Frais Forfaitaires'!M260="","",'Frais Forfaitaires'!M260)</f>
        <v/>
      </c>
      <c r="N261" s="42" t="str">
        <f t="shared" si="13"/>
        <v/>
      </c>
      <c r="O261" s="203" t="str">
        <f t="shared" si="14"/>
        <v/>
      </c>
      <c r="P261" s="204" t="str">
        <f t="shared" si="15"/>
        <v/>
      </c>
      <c r="Q261" s="205" t="str">
        <f t="shared" si="16"/>
        <v/>
      </c>
      <c r="R261" s="206"/>
      <c r="S261" s="66"/>
    </row>
    <row r="262" spans="1:19" ht="20.100000000000001" customHeight="1" x14ac:dyDescent="0.25">
      <c r="A262" s="191">
        <v>256</v>
      </c>
      <c r="B262" s="200" t="str">
        <f>IF('Frais Forfaitaires'!B261="","",'Frais Forfaitaires'!B261)</f>
        <v/>
      </c>
      <c r="C262" s="200" t="str">
        <f>IF('Frais Forfaitaires'!C261="","",'Frais Forfaitaires'!C261)</f>
        <v/>
      </c>
      <c r="D262" s="200" t="str">
        <f>IF('Frais Forfaitaires'!D261="","",'Frais Forfaitaires'!D261)</f>
        <v/>
      </c>
      <c r="E262" s="200" t="str">
        <f>IF('Frais Forfaitaires'!E261="","",'Frais Forfaitaires'!E261)</f>
        <v/>
      </c>
      <c r="F262" s="200" t="str">
        <f>IF('Frais Forfaitaires'!F261="","",'Frais Forfaitaires'!F261)</f>
        <v/>
      </c>
      <c r="G262" s="200" t="str">
        <f>IF('Frais Forfaitaires'!G261="","",'Frais Forfaitaires'!G261)</f>
        <v/>
      </c>
      <c r="H262" s="200" t="str">
        <f>IF('Frais Forfaitaires'!H261="","",'Frais Forfaitaires'!H261)</f>
        <v/>
      </c>
      <c r="I262" s="200" t="str">
        <f>IF('Frais Forfaitaires'!I261="","",'Frais Forfaitaires'!I261)</f>
        <v/>
      </c>
      <c r="J262" s="189" t="str">
        <f>IF($G262="","",IF($C262=Listes!$B$38,IF('Instruction Frais Forfaitaires'!$E262&lt;=Listes!$B$59,('Instruction Frais Forfaitaires'!$E262*(VLOOKUP('Instruction Frais Forfaitaires'!$D262,Listes!$A$60:$E$66,2,FALSE))),IF('Instruction Frais Forfaitaires'!$E262&gt;Listes!$E$59,('Instruction Frais Forfaitaires'!$E262*(VLOOKUP('Instruction Frais Forfaitaires'!$D262,Listes!$A$60:$E$66,5,FALSE))),('Instruction Frais Forfaitaires'!$E262*(VLOOKUP('Instruction Frais Forfaitaires'!$D262,Listes!$A$60:$E$66,3,FALSE))+(VLOOKUP('Instruction Frais Forfaitaires'!$D262,Listes!$A$60:$E$66,4,FALSE)))))))</f>
        <v/>
      </c>
      <c r="K262" s="189" t="str">
        <f>IF($G262="","",IF($C262=Listes!$B$37,IF('Instruction Frais Forfaitaires'!$E262&lt;=Listes!$B$48,('Instruction Frais Forfaitaires'!$E262*(VLOOKUP('Instruction Frais Forfaitaires'!$D262,Listes!$A$49:$E$55,2,FALSE))),IF('Instruction Frais Forfaitaires'!$E262&gt;Listes!$D$48,('Instruction Frais Forfaitaires'!$E262*(VLOOKUP('Instruction Frais Forfaitaires'!$D262,Listes!$A$49:$E$55,5,FALSE))),('Instruction Frais Forfaitaires'!$E262*(VLOOKUP('Instruction Frais Forfaitaires'!$D262,Listes!$A$49:$E$55,3,FALSE))+(VLOOKUP('Instruction Frais Forfaitaires'!$D262,Listes!$A$49:$E$55,4,FALSE)))))))</f>
        <v/>
      </c>
      <c r="L262" s="190" t="str">
        <f>IF($G262="","",IF($C262=Listes!$B$40,Listes!$I$37,IF($C262=Listes!$B$41,(VLOOKUP('Instruction Frais Forfaitaires'!$F262,Listes!$E$37:$F$42,2,FALSE)),IF($C262=Listes!$B$39,IF('Instruction Frais Forfaitaires'!$E262&lt;=Listes!$A$70,'Instruction Frais Forfaitaires'!$E262*Listes!$A$71,IF('Instruction Frais Forfaitaires'!$E262&gt;Listes!$D$70,'Instruction Frais Forfaitaires'!$E262*Listes!$D$71,(('Instruction Frais Forfaitaires'!$E262*Listes!$B$71)+Listes!$C$71)))))))</f>
        <v/>
      </c>
      <c r="M262" s="202" t="str">
        <f>IF('Frais Forfaitaires'!M261="","",'Frais Forfaitaires'!M261)</f>
        <v/>
      </c>
      <c r="N262" s="42" t="str">
        <f t="shared" si="13"/>
        <v/>
      </c>
      <c r="O262" s="203" t="str">
        <f t="shared" si="14"/>
        <v/>
      </c>
      <c r="P262" s="204" t="str">
        <f t="shared" si="15"/>
        <v/>
      </c>
      <c r="Q262" s="205" t="str">
        <f t="shared" si="16"/>
        <v/>
      </c>
      <c r="R262" s="206"/>
      <c r="S262" s="66"/>
    </row>
    <row r="263" spans="1:19" ht="20.100000000000001" customHeight="1" x14ac:dyDescent="0.25">
      <c r="A263" s="191">
        <v>257</v>
      </c>
      <c r="B263" s="200" t="str">
        <f>IF('Frais Forfaitaires'!B262="","",'Frais Forfaitaires'!B262)</f>
        <v/>
      </c>
      <c r="C263" s="200" t="str">
        <f>IF('Frais Forfaitaires'!C262="","",'Frais Forfaitaires'!C262)</f>
        <v/>
      </c>
      <c r="D263" s="200" t="str">
        <f>IF('Frais Forfaitaires'!D262="","",'Frais Forfaitaires'!D262)</f>
        <v/>
      </c>
      <c r="E263" s="200" t="str">
        <f>IF('Frais Forfaitaires'!E262="","",'Frais Forfaitaires'!E262)</f>
        <v/>
      </c>
      <c r="F263" s="200" t="str">
        <f>IF('Frais Forfaitaires'!F262="","",'Frais Forfaitaires'!F262)</f>
        <v/>
      </c>
      <c r="G263" s="200" t="str">
        <f>IF('Frais Forfaitaires'!G262="","",'Frais Forfaitaires'!G262)</f>
        <v/>
      </c>
      <c r="H263" s="200" t="str">
        <f>IF('Frais Forfaitaires'!H262="","",'Frais Forfaitaires'!H262)</f>
        <v/>
      </c>
      <c r="I263" s="200" t="str">
        <f>IF('Frais Forfaitaires'!I262="","",'Frais Forfaitaires'!I262)</f>
        <v/>
      </c>
      <c r="J263" s="189" t="str">
        <f>IF($G263="","",IF($C263=Listes!$B$38,IF('Instruction Frais Forfaitaires'!$E263&lt;=Listes!$B$59,('Instruction Frais Forfaitaires'!$E263*(VLOOKUP('Instruction Frais Forfaitaires'!$D263,Listes!$A$60:$E$66,2,FALSE))),IF('Instruction Frais Forfaitaires'!$E263&gt;Listes!$E$59,('Instruction Frais Forfaitaires'!$E263*(VLOOKUP('Instruction Frais Forfaitaires'!$D263,Listes!$A$60:$E$66,5,FALSE))),('Instruction Frais Forfaitaires'!$E263*(VLOOKUP('Instruction Frais Forfaitaires'!$D263,Listes!$A$60:$E$66,3,FALSE))+(VLOOKUP('Instruction Frais Forfaitaires'!$D263,Listes!$A$60:$E$66,4,FALSE)))))))</f>
        <v/>
      </c>
      <c r="K263" s="189" t="str">
        <f>IF($G263="","",IF($C263=Listes!$B$37,IF('Instruction Frais Forfaitaires'!$E263&lt;=Listes!$B$48,('Instruction Frais Forfaitaires'!$E263*(VLOOKUP('Instruction Frais Forfaitaires'!$D263,Listes!$A$49:$E$55,2,FALSE))),IF('Instruction Frais Forfaitaires'!$E263&gt;Listes!$D$48,('Instruction Frais Forfaitaires'!$E263*(VLOOKUP('Instruction Frais Forfaitaires'!$D263,Listes!$A$49:$E$55,5,FALSE))),('Instruction Frais Forfaitaires'!$E263*(VLOOKUP('Instruction Frais Forfaitaires'!$D263,Listes!$A$49:$E$55,3,FALSE))+(VLOOKUP('Instruction Frais Forfaitaires'!$D263,Listes!$A$49:$E$55,4,FALSE)))))))</f>
        <v/>
      </c>
      <c r="L263" s="190" t="str">
        <f>IF($G263="","",IF($C263=Listes!$B$40,Listes!$I$37,IF($C263=Listes!$B$41,(VLOOKUP('Instruction Frais Forfaitaires'!$F263,Listes!$E$37:$F$42,2,FALSE)),IF($C263=Listes!$B$39,IF('Instruction Frais Forfaitaires'!$E263&lt;=Listes!$A$70,'Instruction Frais Forfaitaires'!$E263*Listes!$A$71,IF('Instruction Frais Forfaitaires'!$E263&gt;Listes!$D$70,'Instruction Frais Forfaitaires'!$E263*Listes!$D$71,(('Instruction Frais Forfaitaires'!$E263*Listes!$B$71)+Listes!$C$71)))))))</f>
        <v/>
      </c>
      <c r="M263" s="202" t="str">
        <f>IF('Frais Forfaitaires'!M262="","",'Frais Forfaitaires'!M262)</f>
        <v/>
      </c>
      <c r="N263" s="42" t="str">
        <f t="shared" si="13"/>
        <v/>
      </c>
      <c r="O263" s="203" t="str">
        <f t="shared" si="14"/>
        <v/>
      </c>
      <c r="P263" s="204" t="str">
        <f t="shared" si="15"/>
        <v/>
      </c>
      <c r="Q263" s="205" t="str">
        <f t="shared" si="16"/>
        <v/>
      </c>
      <c r="R263" s="206"/>
      <c r="S263" s="66"/>
    </row>
    <row r="264" spans="1:19" ht="20.100000000000001" customHeight="1" x14ac:dyDescent="0.25">
      <c r="A264" s="191">
        <v>258</v>
      </c>
      <c r="B264" s="200" t="str">
        <f>IF('Frais Forfaitaires'!B263="","",'Frais Forfaitaires'!B263)</f>
        <v/>
      </c>
      <c r="C264" s="200" t="str">
        <f>IF('Frais Forfaitaires'!C263="","",'Frais Forfaitaires'!C263)</f>
        <v/>
      </c>
      <c r="D264" s="200" t="str">
        <f>IF('Frais Forfaitaires'!D263="","",'Frais Forfaitaires'!D263)</f>
        <v/>
      </c>
      <c r="E264" s="200" t="str">
        <f>IF('Frais Forfaitaires'!E263="","",'Frais Forfaitaires'!E263)</f>
        <v/>
      </c>
      <c r="F264" s="200" t="str">
        <f>IF('Frais Forfaitaires'!F263="","",'Frais Forfaitaires'!F263)</f>
        <v/>
      </c>
      <c r="G264" s="200" t="str">
        <f>IF('Frais Forfaitaires'!G263="","",'Frais Forfaitaires'!G263)</f>
        <v/>
      </c>
      <c r="H264" s="200" t="str">
        <f>IF('Frais Forfaitaires'!H263="","",'Frais Forfaitaires'!H263)</f>
        <v/>
      </c>
      <c r="I264" s="200" t="str">
        <f>IF('Frais Forfaitaires'!I263="","",'Frais Forfaitaires'!I263)</f>
        <v/>
      </c>
      <c r="J264" s="189" t="str">
        <f>IF($G264="","",IF($C264=Listes!$B$38,IF('Instruction Frais Forfaitaires'!$E264&lt;=Listes!$B$59,('Instruction Frais Forfaitaires'!$E264*(VLOOKUP('Instruction Frais Forfaitaires'!$D264,Listes!$A$60:$E$66,2,FALSE))),IF('Instruction Frais Forfaitaires'!$E264&gt;Listes!$E$59,('Instruction Frais Forfaitaires'!$E264*(VLOOKUP('Instruction Frais Forfaitaires'!$D264,Listes!$A$60:$E$66,5,FALSE))),('Instruction Frais Forfaitaires'!$E264*(VLOOKUP('Instruction Frais Forfaitaires'!$D264,Listes!$A$60:$E$66,3,FALSE))+(VLOOKUP('Instruction Frais Forfaitaires'!$D264,Listes!$A$60:$E$66,4,FALSE)))))))</f>
        <v/>
      </c>
      <c r="K264" s="189" t="str">
        <f>IF($G264="","",IF($C264=Listes!$B$37,IF('Instruction Frais Forfaitaires'!$E264&lt;=Listes!$B$48,('Instruction Frais Forfaitaires'!$E264*(VLOOKUP('Instruction Frais Forfaitaires'!$D264,Listes!$A$49:$E$55,2,FALSE))),IF('Instruction Frais Forfaitaires'!$E264&gt;Listes!$D$48,('Instruction Frais Forfaitaires'!$E264*(VLOOKUP('Instruction Frais Forfaitaires'!$D264,Listes!$A$49:$E$55,5,FALSE))),('Instruction Frais Forfaitaires'!$E264*(VLOOKUP('Instruction Frais Forfaitaires'!$D264,Listes!$A$49:$E$55,3,FALSE))+(VLOOKUP('Instruction Frais Forfaitaires'!$D264,Listes!$A$49:$E$55,4,FALSE)))))))</f>
        <v/>
      </c>
      <c r="L264" s="190" t="str">
        <f>IF($G264="","",IF($C264=Listes!$B$40,Listes!$I$37,IF($C264=Listes!$B$41,(VLOOKUP('Instruction Frais Forfaitaires'!$F264,Listes!$E$37:$F$42,2,FALSE)),IF($C264=Listes!$B$39,IF('Instruction Frais Forfaitaires'!$E264&lt;=Listes!$A$70,'Instruction Frais Forfaitaires'!$E264*Listes!$A$71,IF('Instruction Frais Forfaitaires'!$E264&gt;Listes!$D$70,'Instruction Frais Forfaitaires'!$E264*Listes!$D$71,(('Instruction Frais Forfaitaires'!$E264*Listes!$B$71)+Listes!$C$71)))))))</f>
        <v/>
      </c>
      <c r="M264" s="202" t="str">
        <f>IF('Frais Forfaitaires'!M263="","",'Frais Forfaitaires'!M263)</f>
        <v/>
      </c>
      <c r="N264" s="42" t="str">
        <f t="shared" ref="N264:N327" si="17">IF($H264="","",($L264+$K264+$J264)*$H264)</f>
        <v/>
      </c>
      <c r="O264" s="203" t="str">
        <f t="shared" ref="O264:O327" si="18">IF($M264="","",IF($N264&gt;$M264,"Le montant éligible ne peut etre supérieur au montant présenté",""))</f>
        <v/>
      </c>
      <c r="P264" s="204" t="str">
        <f t="shared" ref="P264:P327" si="19">IF(N264="","",N264)</f>
        <v/>
      </c>
      <c r="Q264" s="205" t="str">
        <f t="shared" ref="Q264:Q327" si="20">IF($N264="","",$N264)</f>
        <v/>
      </c>
      <c r="R264" s="206"/>
      <c r="S264" s="66"/>
    </row>
    <row r="265" spans="1:19" ht="20.100000000000001" customHeight="1" x14ac:dyDescent="0.25">
      <c r="A265" s="191">
        <v>259</v>
      </c>
      <c r="B265" s="200" t="str">
        <f>IF('Frais Forfaitaires'!B264="","",'Frais Forfaitaires'!B264)</f>
        <v/>
      </c>
      <c r="C265" s="200" t="str">
        <f>IF('Frais Forfaitaires'!C264="","",'Frais Forfaitaires'!C264)</f>
        <v/>
      </c>
      <c r="D265" s="200" t="str">
        <f>IF('Frais Forfaitaires'!D264="","",'Frais Forfaitaires'!D264)</f>
        <v/>
      </c>
      <c r="E265" s="200" t="str">
        <f>IF('Frais Forfaitaires'!E264="","",'Frais Forfaitaires'!E264)</f>
        <v/>
      </c>
      <c r="F265" s="200" t="str">
        <f>IF('Frais Forfaitaires'!F264="","",'Frais Forfaitaires'!F264)</f>
        <v/>
      </c>
      <c r="G265" s="200" t="str">
        <f>IF('Frais Forfaitaires'!G264="","",'Frais Forfaitaires'!G264)</f>
        <v/>
      </c>
      <c r="H265" s="200" t="str">
        <f>IF('Frais Forfaitaires'!H264="","",'Frais Forfaitaires'!H264)</f>
        <v/>
      </c>
      <c r="I265" s="200" t="str">
        <f>IF('Frais Forfaitaires'!I264="","",'Frais Forfaitaires'!I264)</f>
        <v/>
      </c>
      <c r="J265" s="189" t="str">
        <f>IF($G265="","",IF($C265=Listes!$B$38,IF('Instruction Frais Forfaitaires'!$E265&lt;=Listes!$B$59,('Instruction Frais Forfaitaires'!$E265*(VLOOKUP('Instruction Frais Forfaitaires'!$D265,Listes!$A$60:$E$66,2,FALSE))),IF('Instruction Frais Forfaitaires'!$E265&gt;Listes!$E$59,('Instruction Frais Forfaitaires'!$E265*(VLOOKUP('Instruction Frais Forfaitaires'!$D265,Listes!$A$60:$E$66,5,FALSE))),('Instruction Frais Forfaitaires'!$E265*(VLOOKUP('Instruction Frais Forfaitaires'!$D265,Listes!$A$60:$E$66,3,FALSE))+(VLOOKUP('Instruction Frais Forfaitaires'!$D265,Listes!$A$60:$E$66,4,FALSE)))))))</f>
        <v/>
      </c>
      <c r="K265" s="189" t="str">
        <f>IF($G265="","",IF($C265=Listes!$B$37,IF('Instruction Frais Forfaitaires'!$E265&lt;=Listes!$B$48,('Instruction Frais Forfaitaires'!$E265*(VLOOKUP('Instruction Frais Forfaitaires'!$D265,Listes!$A$49:$E$55,2,FALSE))),IF('Instruction Frais Forfaitaires'!$E265&gt;Listes!$D$48,('Instruction Frais Forfaitaires'!$E265*(VLOOKUP('Instruction Frais Forfaitaires'!$D265,Listes!$A$49:$E$55,5,FALSE))),('Instruction Frais Forfaitaires'!$E265*(VLOOKUP('Instruction Frais Forfaitaires'!$D265,Listes!$A$49:$E$55,3,FALSE))+(VLOOKUP('Instruction Frais Forfaitaires'!$D265,Listes!$A$49:$E$55,4,FALSE)))))))</f>
        <v/>
      </c>
      <c r="L265" s="190" t="str">
        <f>IF($G265="","",IF($C265=Listes!$B$40,Listes!$I$37,IF($C265=Listes!$B$41,(VLOOKUP('Instruction Frais Forfaitaires'!$F265,Listes!$E$37:$F$42,2,FALSE)),IF($C265=Listes!$B$39,IF('Instruction Frais Forfaitaires'!$E265&lt;=Listes!$A$70,'Instruction Frais Forfaitaires'!$E265*Listes!$A$71,IF('Instruction Frais Forfaitaires'!$E265&gt;Listes!$D$70,'Instruction Frais Forfaitaires'!$E265*Listes!$D$71,(('Instruction Frais Forfaitaires'!$E265*Listes!$B$71)+Listes!$C$71)))))))</f>
        <v/>
      </c>
      <c r="M265" s="202" t="str">
        <f>IF('Frais Forfaitaires'!M264="","",'Frais Forfaitaires'!M264)</f>
        <v/>
      </c>
      <c r="N265" s="42" t="str">
        <f t="shared" si="17"/>
        <v/>
      </c>
      <c r="O265" s="203" t="str">
        <f t="shared" si="18"/>
        <v/>
      </c>
      <c r="P265" s="204" t="str">
        <f t="shared" si="19"/>
        <v/>
      </c>
      <c r="Q265" s="205" t="str">
        <f t="shared" si="20"/>
        <v/>
      </c>
      <c r="R265" s="206"/>
      <c r="S265" s="66"/>
    </row>
    <row r="266" spans="1:19" ht="20.100000000000001" customHeight="1" x14ac:dyDescent="0.25">
      <c r="A266" s="191">
        <v>260</v>
      </c>
      <c r="B266" s="200" t="str">
        <f>IF('Frais Forfaitaires'!B265="","",'Frais Forfaitaires'!B265)</f>
        <v/>
      </c>
      <c r="C266" s="200" t="str">
        <f>IF('Frais Forfaitaires'!C265="","",'Frais Forfaitaires'!C265)</f>
        <v/>
      </c>
      <c r="D266" s="200" t="str">
        <f>IF('Frais Forfaitaires'!D265="","",'Frais Forfaitaires'!D265)</f>
        <v/>
      </c>
      <c r="E266" s="200" t="str">
        <f>IF('Frais Forfaitaires'!E265="","",'Frais Forfaitaires'!E265)</f>
        <v/>
      </c>
      <c r="F266" s="200" t="str">
        <f>IF('Frais Forfaitaires'!F265="","",'Frais Forfaitaires'!F265)</f>
        <v/>
      </c>
      <c r="G266" s="200" t="str">
        <f>IF('Frais Forfaitaires'!G265="","",'Frais Forfaitaires'!G265)</f>
        <v/>
      </c>
      <c r="H266" s="200" t="str">
        <f>IF('Frais Forfaitaires'!H265="","",'Frais Forfaitaires'!H265)</f>
        <v/>
      </c>
      <c r="I266" s="200" t="str">
        <f>IF('Frais Forfaitaires'!I265="","",'Frais Forfaitaires'!I265)</f>
        <v/>
      </c>
      <c r="J266" s="189" t="str">
        <f>IF($G266="","",IF($C266=Listes!$B$38,IF('Instruction Frais Forfaitaires'!$E266&lt;=Listes!$B$59,('Instruction Frais Forfaitaires'!$E266*(VLOOKUP('Instruction Frais Forfaitaires'!$D266,Listes!$A$60:$E$66,2,FALSE))),IF('Instruction Frais Forfaitaires'!$E266&gt;Listes!$E$59,('Instruction Frais Forfaitaires'!$E266*(VLOOKUP('Instruction Frais Forfaitaires'!$D266,Listes!$A$60:$E$66,5,FALSE))),('Instruction Frais Forfaitaires'!$E266*(VLOOKUP('Instruction Frais Forfaitaires'!$D266,Listes!$A$60:$E$66,3,FALSE))+(VLOOKUP('Instruction Frais Forfaitaires'!$D266,Listes!$A$60:$E$66,4,FALSE)))))))</f>
        <v/>
      </c>
      <c r="K266" s="189" t="str">
        <f>IF($G266="","",IF($C266=Listes!$B$37,IF('Instruction Frais Forfaitaires'!$E266&lt;=Listes!$B$48,('Instruction Frais Forfaitaires'!$E266*(VLOOKUP('Instruction Frais Forfaitaires'!$D266,Listes!$A$49:$E$55,2,FALSE))),IF('Instruction Frais Forfaitaires'!$E266&gt;Listes!$D$48,('Instruction Frais Forfaitaires'!$E266*(VLOOKUP('Instruction Frais Forfaitaires'!$D266,Listes!$A$49:$E$55,5,FALSE))),('Instruction Frais Forfaitaires'!$E266*(VLOOKUP('Instruction Frais Forfaitaires'!$D266,Listes!$A$49:$E$55,3,FALSE))+(VLOOKUP('Instruction Frais Forfaitaires'!$D266,Listes!$A$49:$E$55,4,FALSE)))))))</f>
        <v/>
      </c>
      <c r="L266" s="190" t="str">
        <f>IF($G266="","",IF($C266=Listes!$B$40,Listes!$I$37,IF($C266=Listes!$B$41,(VLOOKUP('Instruction Frais Forfaitaires'!$F266,Listes!$E$37:$F$42,2,FALSE)),IF($C266=Listes!$B$39,IF('Instruction Frais Forfaitaires'!$E266&lt;=Listes!$A$70,'Instruction Frais Forfaitaires'!$E266*Listes!$A$71,IF('Instruction Frais Forfaitaires'!$E266&gt;Listes!$D$70,'Instruction Frais Forfaitaires'!$E266*Listes!$D$71,(('Instruction Frais Forfaitaires'!$E266*Listes!$B$71)+Listes!$C$71)))))))</f>
        <v/>
      </c>
      <c r="M266" s="202" t="str">
        <f>IF('Frais Forfaitaires'!M265="","",'Frais Forfaitaires'!M265)</f>
        <v/>
      </c>
      <c r="N266" s="42" t="str">
        <f t="shared" si="17"/>
        <v/>
      </c>
      <c r="O266" s="203" t="str">
        <f t="shared" si="18"/>
        <v/>
      </c>
      <c r="P266" s="204" t="str">
        <f t="shared" si="19"/>
        <v/>
      </c>
      <c r="Q266" s="205" t="str">
        <f t="shared" si="20"/>
        <v/>
      </c>
      <c r="R266" s="206"/>
      <c r="S266" s="66"/>
    </row>
    <row r="267" spans="1:19" ht="20.100000000000001" customHeight="1" x14ac:dyDescent="0.25">
      <c r="A267" s="191">
        <v>261</v>
      </c>
      <c r="B267" s="200" t="str">
        <f>IF('Frais Forfaitaires'!B266="","",'Frais Forfaitaires'!B266)</f>
        <v/>
      </c>
      <c r="C267" s="200" t="str">
        <f>IF('Frais Forfaitaires'!C266="","",'Frais Forfaitaires'!C266)</f>
        <v/>
      </c>
      <c r="D267" s="200" t="str">
        <f>IF('Frais Forfaitaires'!D266="","",'Frais Forfaitaires'!D266)</f>
        <v/>
      </c>
      <c r="E267" s="200" t="str">
        <f>IF('Frais Forfaitaires'!E266="","",'Frais Forfaitaires'!E266)</f>
        <v/>
      </c>
      <c r="F267" s="200" t="str">
        <f>IF('Frais Forfaitaires'!F266="","",'Frais Forfaitaires'!F266)</f>
        <v/>
      </c>
      <c r="G267" s="200" t="str">
        <f>IF('Frais Forfaitaires'!G266="","",'Frais Forfaitaires'!G266)</f>
        <v/>
      </c>
      <c r="H267" s="200" t="str">
        <f>IF('Frais Forfaitaires'!H266="","",'Frais Forfaitaires'!H266)</f>
        <v/>
      </c>
      <c r="I267" s="200" t="str">
        <f>IF('Frais Forfaitaires'!I266="","",'Frais Forfaitaires'!I266)</f>
        <v/>
      </c>
      <c r="J267" s="189" t="str">
        <f>IF($G267="","",IF($C267=Listes!$B$38,IF('Instruction Frais Forfaitaires'!$E267&lt;=Listes!$B$59,('Instruction Frais Forfaitaires'!$E267*(VLOOKUP('Instruction Frais Forfaitaires'!$D267,Listes!$A$60:$E$66,2,FALSE))),IF('Instruction Frais Forfaitaires'!$E267&gt;Listes!$E$59,('Instruction Frais Forfaitaires'!$E267*(VLOOKUP('Instruction Frais Forfaitaires'!$D267,Listes!$A$60:$E$66,5,FALSE))),('Instruction Frais Forfaitaires'!$E267*(VLOOKUP('Instruction Frais Forfaitaires'!$D267,Listes!$A$60:$E$66,3,FALSE))+(VLOOKUP('Instruction Frais Forfaitaires'!$D267,Listes!$A$60:$E$66,4,FALSE)))))))</f>
        <v/>
      </c>
      <c r="K267" s="189" t="str">
        <f>IF($G267="","",IF($C267=Listes!$B$37,IF('Instruction Frais Forfaitaires'!$E267&lt;=Listes!$B$48,('Instruction Frais Forfaitaires'!$E267*(VLOOKUP('Instruction Frais Forfaitaires'!$D267,Listes!$A$49:$E$55,2,FALSE))),IF('Instruction Frais Forfaitaires'!$E267&gt;Listes!$D$48,('Instruction Frais Forfaitaires'!$E267*(VLOOKUP('Instruction Frais Forfaitaires'!$D267,Listes!$A$49:$E$55,5,FALSE))),('Instruction Frais Forfaitaires'!$E267*(VLOOKUP('Instruction Frais Forfaitaires'!$D267,Listes!$A$49:$E$55,3,FALSE))+(VLOOKUP('Instruction Frais Forfaitaires'!$D267,Listes!$A$49:$E$55,4,FALSE)))))))</f>
        <v/>
      </c>
      <c r="L267" s="190" t="str">
        <f>IF($G267="","",IF($C267=Listes!$B$40,Listes!$I$37,IF($C267=Listes!$B$41,(VLOOKUP('Instruction Frais Forfaitaires'!$F267,Listes!$E$37:$F$42,2,FALSE)),IF($C267=Listes!$B$39,IF('Instruction Frais Forfaitaires'!$E267&lt;=Listes!$A$70,'Instruction Frais Forfaitaires'!$E267*Listes!$A$71,IF('Instruction Frais Forfaitaires'!$E267&gt;Listes!$D$70,'Instruction Frais Forfaitaires'!$E267*Listes!$D$71,(('Instruction Frais Forfaitaires'!$E267*Listes!$B$71)+Listes!$C$71)))))))</f>
        <v/>
      </c>
      <c r="M267" s="202" t="str">
        <f>IF('Frais Forfaitaires'!M266="","",'Frais Forfaitaires'!M266)</f>
        <v/>
      </c>
      <c r="N267" s="42" t="str">
        <f t="shared" si="17"/>
        <v/>
      </c>
      <c r="O267" s="203" t="str">
        <f t="shared" si="18"/>
        <v/>
      </c>
      <c r="P267" s="204" t="str">
        <f t="shared" si="19"/>
        <v/>
      </c>
      <c r="Q267" s="205" t="str">
        <f t="shared" si="20"/>
        <v/>
      </c>
      <c r="R267" s="206"/>
      <c r="S267" s="66"/>
    </row>
    <row r="268" spans="1:19" ht="20.100000000000001" customHeight="1" x14ac:dyDescent="0.25">
      <c r="A268" s="191">
        <v>262</v>
      </c>
      <c r="B268" s="200" t="str">
        <f>IF('Frais Forfaitaires'!B267="","",'Frais Forfaitaires'!B267)</f>
        <v/>
      </c>
      <c r="C268" s="200" t="str">
        <f>IF('Frais Forfaitaires'!C267="","",'Frais Forfaitaires'!C267)</f>
        <v/>
      </c>
      <c r="D268" s="200" t="str">
        <f>IF('Frais Forfaitaires'!D267="","",'Frais Forfaitaires'!D267)</f>
        <v/>
      </c>
      <c r="E268" s="200" t="str">
        <f>IF('Frais Forfaitaires'!E267="","",'Frais Forfaitaires'!E267)</f>
        <v/>
      </c>
      <c r="F268" s="200" t="str">
        <f>IF('Frais Forfaitaires'!F267="","",'Frais Forfaitaires'!F267)</f>
        <v/>
      </c>
      <c r="G268" s="200" t="str">
        <f>IF('Frais Forfaitaires'!G267="","",'Frais Forfaitaires'!G267)</f>
        <v/>
      </c>
      <c r="H268" s="200" t="str">
        <f>IF('Frais Forfaitaires'!H267="","",'Frais Forfaitaires'!H267)</f>
        <v/>
      </c>
      <c r="I268" s="200" t="str">
        <f>IF('Frais Forfaitaires'!I267="","",'Frais Forfaitaires'!I267)</f>
        <v/>
      </c>
      <c r="J268" s="189" t="str">
        <f>IF($G268="","",IF($C268=Listes!$B$38,IF('Instruction Frais Forfaitaires'!$E268&lt;=Listes!$B$59,('Instruction Frais Forfaitaires'!$E268*(VLOOKUP('Instruction Frais Forfaitaires'!$D268,Listes!$A$60:$E$66,2,FALSE))),IF('Instruction Frais Forfaitaires'!$E268&gt;Listes!$E$59,('Instruction Frais Forfaitaires'!$E268*(VLOOKUP('Instruction Frais Forfaitaires'!$D268,Listes!$A$60:$E$66,5,FALSE))),('Instruction Frais Forfaitaires'!$E268*(VLOOKUP('Instruction Frais Forfaitaires'!$D268,Listes!$A$60:$E$66,3,FALSE))+(VLOOKUP('Instruction Frais Forfaitaires'!$D268,Listes!$A$60:$E$66,4,FALSE)))))))</f>
        <v/>
      </c>
      <c r="K268" s="189" t="str">
        <f>IF($G268="","",IF($C268=Listes!$B$37,IF('Instruction Frais Forfaitaires'!$E268&lt;=Listes!$B$48,('Instruction Frais Forfaitaires'!$E268*(VLOOKUP('Instruction Frais Forfaitaires'!$D268,Listes!$A$49:$E$55,2,FALSE))),IF('Instruction Frais Forfaitaires'!$E268&gt;Listes!$D$48,('Instruction Frais Forfaitaires'!$E268*(VLOOKUP('Instruction Frais Forfaitaires'!$D268,Listes!$A$49:$E$55,5,FALSE))),('Instruction Frais Forfaitaires'!$E268*(VLOOKUP('Instruction Frais Forfaitaires'!$D268,Listes!$A$49:$E$55,3,FALSE))+(VLOOKUP('Instruction Frais Forfaitaires'!$D268,Listes!$A$49:$E$55,4,FALSE)))))))</f>
        <v/>
      </c>
      <c r="L268" s="190" t="str">
        <f>IF($G268="","",IF($C268=Listes!$B$40,Listes!$I$37,IF($C268=Listes!$B$41,(VLOOKUP('Instruction Frais Forfaitaires'!$F268,Listes!$E$37:$F$42,2,FALSE)),IF($C268=Listes!$B$39,IF('Instruction Frais Forfaitaires'!$E268&lt;=Listes!$A$70,'Instruction Frais Forfaitaires'!$E268*Listes!$A$71,IF('Instruction Frais Forfaitaires'!$E268&gt;Listes!$D$70,'Instruction Frais Forfaitaires'!$E268*Listes!$D$71,(('Instruction Frais Forfaitaires'!$E268*Listes!$B$71)+Listes!$C$71)))))))</f>
        <v/>
      </c>
      <c r="M268" s="202" t="str">
        <f>IF('Frais Forfaitaires'!M267="","",'Frais Forfaitaires'!M267)</f>
        <v/>
      </c>
      <c r="N268" s="42" t="str">
        <f t="shared" si="17"/>
        <v/>
      </c>
      <c r="O268" s="203" t="str">
        <f t="shared" si="18"/>
        <v/>
      </c>
      <c r="P268" s="204" t="str">
        <f t="shared" si="19"/>
        <v/>
      </c>
      <c r="Q268" s="205" t="str">
        <f t="shared" si="20"/>
        <v/>
      </c>
      <c r="R268" s="206"/>
      <c r="S268" s="66"/>
    </row>
    <row r="269" spans="1:19" ht="20.100000000000001" customHeight="1" x14ac:dyDescent="0.25">
      <c r="A269" s="191">
        <v>263</v>
      </c>
      <c r="B269" s="200" t="str">
        <f>IF('Frais Forfaitaires'!B268="","",'Frais Forfaitaires'!B268)</f>
        <v/>
      </c>
      <c r="C269" s="200" t="str">
        <f>IF('Frais Forfaitaires'!C268="","",'Frais Forfaitaires'!C268)</f>
        <v/>
      </c>
      <c r="D269" s="200" t="str">
        <f>IF('Frais Forfaitaires'!D268="","",'Frais Forfaitaires'!D268)</f>
        <v/>
      </c>
      <c r="E269" s="200" t="str">
        <f>IF('Frais Forfaitaires'!E268="","",'Frais Forfaitaires'!E268)</f>
        <v/>
      </c>
      <c r="F269" s="200" t="str">
        <f>IF('Frais Forfaitaires'!F268="","",'Frais Forfaitaires'!F268)</f>
        <v/>
      </c>
      <c r="G269" s="200" t="str">
        <f>IF('Frais Forfaitaires'!G268="","",'Frais Forfaitaires'!G268)</f>
        <v/>
      </c>
      <c r="H269" s="200" t="str">
        <f>IF('Frais Forfaitaires'!H268="","",'Frais Forfaitaires'!H268)</f>
        <v/>
      </c>
      <c r="I269" s="200" t="str">
        <f>IF('Frais Forfaitaires'!I268="","",'Frais Forfaitaires'!I268)</f>
        <v/>
      </c>
      <c r="J269" s="189" t="str">
        <f>IF($G269="","",IF($C269=Listes!$B$38,IF('Instruction Frais Forfaitaires'!$E269&lt;=Listes!$B$59,('Instruction Frais Forfaitaires'!$E269*(VLOOKUP('Instruction Frais Forfaitaires'!$D269,Listes!$A$60:$E$66,2,FALSE))),IF('Instruction Frais Forfaitaires'!$E269&gt;Listes!$E$59,('Instruction Frais Forfaitaires'!$E269*(VLOOKUP('Instruction Frais Forfaitaires'!$D269,Listes!$A$60:$E$66,5,FALSE))),('Instruction Frais Forfaitaires'!$E269*(VLOOKUP('Instruction Frais Forfaitaires'!$D269,Listes!$A$60:$E$66,3,FALSE))+(VLOOKUP('Instruction Frais Forfaitaires'!$D269,Listes!$A$60:$E$66,4,FALSE)))))))</f>
        <v/>
      </c>
      <c r="K269" s="189" t="str">
        <f>IF($G269="","",IF($C269=Listes!$B$37,IF('Instruction Frais Forfaitaires'!$E269&lt;=Listes!$B$48,('Instruction Frais Forfaitaires'!$E269*(VLOOKUP('Instruction Frais Forfaitaires'!$D269,Listes!$A$49:$E$55,2,FALSE))),IF('Instruction Frais Forfaitaires'!$E269&gt;Listes!$D$48,('Instruction Frais Forfaitaires'!$E269*(VLOOKUP('Instruction Frais Forfaitaires'!$D269,Listes!$A$49:$E$55,5,FALSE))),('Instruction Frais Forfaitaires'!$E269*(VLOOKUP('Instruction Frais Forfaitaires'!$D269,Listes!$A$49:$E$55,3,FALSE))+(VLOOKUP('Instruction Frais Forfaitaires'!$D269,Listes!$A$49:$E$55,4,FALSE)))))))</f>
        <v/>
      </c>
      <c r="L269" s="190" t="str">
        <f>IF($G269="","",IF($C269=Listes!$B$40,Listes!$I$37,IF($C269=Listes!$B$41,(VLOOKUP('Instruction Frais Forfaitaires'!$F269,Listes!$E$37:$F$42,2,FALSE)),IF($C269=Listes!$B$39,IF('Instruction Frais Forfaitaires'!$E269&lt;=Listes!$A$70,'Instruction Frais Forfaitaires'!$E269*Listes!$A$71,IF('Instruction Frais Forfaitaires'!$E269&gt;Listes!$D$70,'Instruction Frais Forfaitaires'!$E269*Listes!$D$71,(('Instruction Frais Forfaitaires'!$E269*Listes!$B$71)+Listes!$C$71)))))))</f>
        <v/>
      </c>
      <c r="M269" s="202" t="str">
        <f>IF('Frais Forfaitaires'!M268="","",'Frais Forfaitaires'!M268)</f>
        <v/>
      </c>
      <c r="N269" s="42" t="str">
        <f t="shared" si="17"/>
        <v/>
      </c>
      <c r="O269" s="203" t="str">
        <f t="shared" si="18"/>
        <v/>
      </c>
      <c r="P269" s="204" t="str">
        <f t="shared" si="19"/>
        <v/>
      </c>
      <c r="Q269" s="205" t="str">
        <f t="shared" si="20"/>
        <v/>
      </c>
      <c r="R269" s="206"/>
      <c r="S269" s="66"/>
    </row>
    <row r="270" spans="1:19" ht="20.100000000000001" customHeight="1" x14ac:dyDescent="0.25">
      <c r="A270" s="191">
        <v>264</v>
      </c>
      <c r="B270" s="200" t="str">
        <f>IF('Frais Forfaitaires'!B269="","",'Frais Forfaitaires'!B269)</f>
        <v/>
      </c>
      <c r="C270" s="200" t="str">
        <f>IF('Frais Forfaitaires'!C269="","",'Frais Forfaitaires'!C269)</f>
        <v/>
      </c>
      <c r="D270" s="200" t="str">
        <f>IF('Frais Forfaitaires'!D269="","",'Frais Forfaitaires'!D269)</f>
        <v/>
      </c>
      <c r="E270" s="200" t="str">
        <f>IF('Frais Forfaitaires'!E269="","",'Frais Forfaitaires'!E269)</f>
        <v/>
      </c>
      <c r="F270" s="200" t="str">
        <f>IF('Frais Forfaitaires'!F269="","",'Frais Forfaitaires'!F269)</f>
        <v/>
      </c>
      <c r="G270" s="200" t="str">
        <f>IF('Frais Forfaitaires'!G269="","",'Frais Forfaitaires'!G269)</f>
        <v/>
      </c>
      <c r="H270" s="200" t="str">
        <f>IF('Frais Forfaitaires'!H269="","",'Frais Forfaitaires'!H269)</f>
        <v/>
      </c>
      <c r="I270" s="200" t="str">
        <f>IF('Frais Forfaitaires'!I269="","",'Frais Forfaitaires'!I269)</f>
        <v/>
      </c>
      <c r="J270" s="189" t="str">
        <f>IF($G270="","",IF($C270=Listes!$B$38,IF('Instruction Frais Forfaitaires'!$E270&lt;=Listes!$B$59,('Instruction Frais Forfaitaires'!$E270*(VLOOKUP('Instruction Frais Forfaitaires'!$D270,Listes!$A$60:$E$66,2,FALSE))),IF('Instruction Frais Forfaitaires'!$E270&gt;Listes!$E$59,('Instruction Frais Forfaitaires'!$E270*(VLOOKUP('Instruction Frais Forfaitaires'!$D270,Listes!$A$60:$E$66,5,FALSE))),('Instruction Frais Forfaitaires'!$E270*(VLOOKUP('Instruction Frais Forfaitaires'!$D270,Listes!$A$60:$E$66,3,FALSE))+(VLOOKUP('Instruction Frais Forfaitaires'!$D270,Listes!$A$60:$E$66,4,FALSE)))))))</f>
        <v/>
      </c>
      <c r="K270" s="189" t="str">
        <f>IF($G270="","",IF($C270=Listes!$B$37,IF('Instruction Frais Forfaitaires'!$E270&lt;=Listes!$B$48,('Instruction Frais Forfaitaires'!$E270*(VLOOKUP('Instruction Frais Forfaitaires'!$D270,Listes!$A$49:$E$55,2,FALSE))),IF('Instruction Frais Forfaitaires'!$E270&gt;Listes!$D$48,('Instruction Frais Forfaitaires'!$E270*(VLOOKUP('Instruction Frais Forfaitaires'!$D270,Listes!$A$49:$E$55,5,FALSE))),('Instruction Frais Forfaitaires'!$E270*(VLOOKUP('Instruction Frais Forfaitaires'!$D270,Listes!$A$49:$E$55,3,FALSE))+(VLOOKUP('Instruction Frais Forfaitaires'!$D270,Listes!$A$49:$E$55,4,FALSE)))))))</f>
        <v/>
      </c>
      <c r="L270" s="190" t="str">
        <f>IF($G270="","",IF($C270=Listes!$B$40,Listes!$I$37,IF($C270=Listes!$B$41,(VLOOKUP('Instruction Frais Forfaitaires'!$F270,Listes!$E$37:$F$42,2,FALSE)),IF($C270=Listes!$B$39,IF('Instruction Frais Forfaitaires'!$E270&lt;=Listes!$A$70,'Instruction Frais Forfaitaires'!$E270*Listes!$A$71,IF('Instruction Frais Forfaitaires'!$E270&gt;Listes!$D$70,'Instruction Frais Forfaitaires'!$E270*Listes!$D$71,(('Instruction Frais Forfaitaires'!$E270*Listes!$B$71)+Listes!$C$71)))))))</f>
        <v/>
      </c>
      <c r="M270" s="202" t="str">
        <f>IF('Frais Forfaitaires'!M269="","",'Frais Forfaitaires'!M269)</f>
        <v/>
      </c>
      <c r="N270" s="42" t="str">
        <f t="shared" si="17"/>
        <v/>
      </c>
      <c r="O270" s="203" t="str">
        <f t="shared" si="18"/>
        <v/>
      </c>
      <c r="P270" s="204" t="str">
        <f t="shared" si="19"/>
        <v/>
      </c>
      <c r="Q270" s="205" t="str">
        <f t="shared" si="20"/>
        <v/>
      </c>
      <c r="R270" s="206"/>
      <c r="S270" s="66"/>
    </row>
    <row r="271" spans="1:19" ht="20.100000000000001" customHeight="1" x14ac:dyDescent="0.25">
      <c r="A271" s="191">
        <v>265</v>
      </c>
      <c r="B271" s="200" t="str">
        <f>IF('Frais Forfaitaires'!B270="","",'Frais Forfaitaires'!B270)</f>
        <v/>
      </c>
      <c r="C271" s="200" t="str">
        <f>IF('Frais Forfaitaires'!C270="","",'Frais Forfaitaires'!C270)</f>
        <v/>
      </c>
      <c r="D271" s="200" t="str">
        <f>IF('Frais Forfaitaires'!D270="","",'Frais Forfaitaires'!D270)</f>
        <v/>
      </c>
      <c r="E271" s="200" t="str">
        <f>IF('Frais Forfaitaires'!E270="","",'Frais Forfaitaires'!E270)</f>
        <v/>
      </c>
      <c r="F271" s="200" t="str">
        <f>IF('Frais Forfaitaires'!F270="","",'Frais Forfaitaires'!F270)</f>
        <v/>
      </c>
      <c r="G271" s="200" t="str">
        <f>IF('Frais Forfaitaires'!G270="","",'Frais Forfaitaires'!G270)</f>
        <v/>
      </c>
      <c r="H271" s="200" t="str">
        <f>IF('Frais Forfaitaires'!H270="","",'Frais Forfaitaires'!H270)</f>
        <v/>
      </c>
      <c r="I271" s="200" t="str">
        <f>IF('Frais Forfaitaires'!I270="","",'Frais Forfaitaires'!I270)</f>
        <v/>
      </c>
      <c r="J271" s="189" t="str">
        <f>IF($G271="","",IF($C271=Listes!$B$38,IF('Instruction Frais Forfaitaires'!$E271&lt;=Listes!$B$59,('Instruction Frais Forfaitaires'!$E271*(VLOOKUP('Instruction Frais Forfaitaires'!$D271,Listes!$A$60:$E$66,2,FALSE))),IF('Instruction Frais Forfaitaires'!$E271&gt;Listes!$E$59,('Instruction Frais Forfaitaires'!$E271*(VLOOKUP('Instruction Frais Forfaitaires'!$D271,Listes!$A$60:$E$66,5,FALSE))),('Instruction Frais Forfaitaires'!$E271*(VLOOKUP('Instruction Frais Forfaitaires'!$D271,Listes!$A$60:$E$66,3,FALSE))+(VLOOKUP('Instruction Frais Forfaitaires'!$D271,Listes!$A$60:$E$66,4,FALSE)))))))</f>
        <v/>
      </c>
      <c r="K271" s="189" t="str">
        <f>IF($G271="","",IF($C271=Listes!$B$37,IF('Instruction Frais Forfaitaires'!$E271&lt;=Listes!$B$48,('Instruction Frais Forfaitaires'!$E271*(VLOOKUP('Instruction Frais Forfaitaires'!$D271,Listes!$A$49:$E$55,2,FALSE))),IF('Instruction Frais Forfaitaires'!$E271&gt;Listes!$D$48,('Instruction Frais Forfaitaires'!$E271*(VLOOKUP('Instruction Frais Forfaitaires'!$D271,Listes!$A$49:$E$55,5,FALSE))),('Instruction Frais Forfaitaires'!$E271*(VLOOKUP('Instruction Frais Forfaitaires'!$D271,Listes!$A$49:$E$55,3,FALSE))+(VLOOKUP('Instruction Frais Forfaitaires'!$D271,Listes!$A$49:$E$55,4,FALSE)))))))</f>
        <v/>
      </c>
      <c r="L271" s="190" t="str">
        <f>IF($G271="","",IF($C271=Listes!$B$40,Listes!$I$37,IF($C271=Listes!$B$41,(VLOOKUP('Instruction Frais Forfaitaires'!$F271,Listes!$E$37:$F$42,2,FALSE)),IF($C271=Listes!$B$39,IF('Instruction Frais Forfaitaires'!$E271&lt;=Listes!$A$70,'Instruction Frais Forfaitaires'!$E271*Listes!$A$71,IF('Instruction Frais Forfaitaires'!$E271&gt;Listes!$D$70,'Instruction Frais Forfaitaires'!$E271*Listes!$D$71,(('Instruction Frais Forfaitaires'!$E271*Listes!$B$71)+Listes!$C$71)))))))</f>
        <v/>
      </c>
      <c r="M271" s="202" t="str">
        <f>IF('Frais Forfaitaires'!M270="","",'Frais Forfaitaires'!M270)</f>
        <v/>
      </c>
      <c r="N271" s="42" t="str">
        <f t="shared" si="17"/>
        <v/>
      </c>
      <c r="O271" s="203" t="str">
        <f t="shared" si="18"/>
        <v/>
      </c>
      <c r="P271" s="204" t="str">
        <f t="shared" si="19"/>
        <v/>
      </c>
      <c r="Q271" s="205" t="str">
        <f t="shared" si="20"/>
        <v/>
      </c>
      <c r="R271" s="206"/>
      <c r="S271" s="66"/>
    </row>
    <row r="272" spans="1:19" ht="20.100000000000001" customHeight="1" x14ac:dyDescent="0.25">
      <c r="A272" s="191">
        <v>266</v>
      </c>
      <c r="B272" s="200" t="str">
        <f>IF('Frais Forfaitaires'!B271="","",'Frais Forfaitaires'!B271)</f>
        <v/>
      </c>
      <c r="C272" s="200" t="str">
        <f>IF('Frais Forfaitaires'!C271="","",'Frais Forfaitaires'!C271)</f>
        <v/>
      </c>
      <c r="D272" s="200" t="str">
        <f>IF('Frais Forfaitaires'!D271="","",'Frais Forfaitaires'!D271)</f>
        <v/>
      </c>
      <c r="E272" s="200" t="str">
        <f>IF('Frais Forfaitaires'!E271="","",'Frais Forfaitaires'!E271)</f>
        <v/>
      </c>
      <c r="F272" s="200" t="str">
        <f>IF('Frais Forfaitaires'!F271="","",'Frais Forfaitaires'!F271)</f>
        <v/>
      </c>
      <c r="G272" s="200" t="str">
        <f>IF('Frais Forfaitaires'!G271="","",'Frais Forfaitaires'!G271)</f>
        <v/>
      </c>
      <c r="H272" s="200" t="str">
        <f>IF('Frais Forfaitaires'!H271="","",'Frais Forfaitaires'!H271)</f>
        <v/>
      </c>
      <c r="I272" s="200" t="str">
        <f>IF('Frais Forfaitaires'!I271="","",'Frais Forfaitaires'!I271)</f>
        <v/>
      </c>
      <c r="J272" s="189" t="str">
        <f>IF($G272="","",IF($C272=Listes!$B$38,IF('Instruction Frais Forfaitaires'!$E272&lt;=Listes!$B$59,('Instruction Frais Forfaitaires'!$E272*(VLOOKUP('Instruction Frais Forfaitaires'!$D272,Listes!$A$60:$E$66,2,FALSE))),IF('Instruction Frais Forfaitaires'!$E272&gt;Listes!$E$59,('Instruction Frais Forfaitaires'!$E272*(VLOOKUP('Instruction Frais Forfaitaires'!$D272,Listes!$A$60:$E$66,5,FALSE))),('Instruction Frais Forfaitaires'!$E272*(VLOOKUP('Instruction Frais Forfaitaires'!$D272,Listes!$A$60:$E$66,3,FALSE))+(VLOOKUP('Instruction Frais Forfaitaires'!$D272,Listes!$A$60:$E$66,4,FALSE)))))))</f>
        <v/>
      </c>
      <c r="K272" s="189" t="str">
        <f>IF($G272="","",IF($C272=Listes!$B$37,IF('Instruction Frais Forfaitaires'!$E272&lt;=Listes!$B$48,('Instruction Frais Forfaitaires'!$E272*(VLOOKUP('Instruction Frais Forfaitaires'!$D272,Listes!$A$49:$E$55,2,FALSE))),IF('Instruction Frais Forfaitaires'!$E272&gt;Listes!$D$48,('Instruction Frais Forfaitaires'!$E272*(VLOOKUP('Instruction Frais Forfaitaires'!$D272,Listes!$A$49:$E$55,5,FALSE))),('Instruction Frais Forfaitaires'!$E272*(VLOOKUP('Instruction Frais Forfaitaires'!$D272,Listes!$A$49:$E$55,3,FALSE))+(VLOOKUP('Instruction Frais Forfaitaires'!$D272,Listes!$A$49:$E$55,4,FALSE)))))))</f>
        <v/>
      </c>
      <c r="L272" s="190" t="str">
        <f>IF($G272="","",IF($C272=Listes!$B$40,Listes!$I$37,IF($C272=Listes!$B$41,(VLOOKUP('Instruction Frais Forfaitaires'!$F272,Listes!$E$37:$F$42,2,FALSE)),IF($C272=Listes!$B$39,IF('Instruction Frais Forfaitaires'!$E272&lt;=Listes!$A$70,'Instruction Frais Forfaitaires'!$E272*Listes!$A$71,IF('Instruction Frais Forfaitaires'!$E272&gt;Listes!$D$70,'Instruction Frais Forfaitaires'!$E272*Listes!$D$71,(('Instruction Frais Forfaitaires'!$E272*Listes!$B$71)+Listes!$C$71)))))))</f>
        <v/>
      </c>
      <c r="M272" s="202" t="str">
        <f>IF('Frais Forfaitaires'!M271="","",'Frais Forfaitaires'!M271)</f>
        <v/>
      </c>
      <c r="N272" s="42" t="str">
        <f t="shared" si="17"/>
        <v/>
      </c>
      <c r="O272" s="203" t="str">
        <f t="shared" si="18"/>
        <v/>
      </c>
      <c r="P272" s="204" t="str">
        <f t="shared" si="19"/>
        <v/>
      </c>
      <c r="Q272" s="205" t="str">
        <f t="shared" si="20"/>
        <v/>
      </c>
      <c r="R272" s="206"/>
      <c r="S272" s="66"/>
    </row>
    <row r="273" spans="1:19" ht="20.100000000000001" customHeight="1" x14ac:dyDescent="0.25">
      <c r="A273" s="191">
        <v>267</v>
      </c>
      <c r="B273" s="200" t="str">
        <f>IF('Frais Forfaitaires'!B272="","",'Frais Forfaitaires'!B272)</f>
        <v/>
      </c>
      <c r="C273" s="200" t="str">
        <f>IF('Frais Forfaitaires'!C272="","",'Frais Forfaitaires'!C272)</f>
        <v/>
      </c>
      <c r="D273" s="200" t="str">
        <f>IF('Frais Forfaitaires'!D272="","",'Frais Forfaitaires'!D272)</f>
        <v/>
      </c>
      <c r="E273" s="200" t="str">
        <f>IF('Frais Forfaitaires'!E272="","",'Frais Forfaitaires'!E272)</f>
        <v/>
      </c>
      <c r="F273" s="200" t="str">
        <f>IF('Frais Forfaitaires'!F272="","",'Frais Forfaitaires'!F272)</f>
        <v/>
      </c>
      <c r="G273" s="200" t="str">
        <f>IF('Frais Forfaitaires'!G272="","",'Frais Forfaitaires'!G272)</f>
        <v/>
      </c>
      <c r="H273" s="200" t="str">
        <f>IF('Frais Forfaitaires'!H272="","",'Frais Forfaitaires'!H272)</f>
        <v/>
      </c>
      <c r="I273" s="200" t="str">
        <f>IF('Frais Forfaitaires'!I272="","",'Frais Forfaitaires'!I272)</f>
        <v/>
      </c>
      <c r="J273" s="189" t="str">
        <f>IF($G273="","",IF($C273=Listes!$B$38,IF('Instruction Frais Forfaitaires'!$E273&lt;=Listes!$B$59,('Instruction Frais Forfaitaires'!$E273*(VLOOKUP('Instruction Frais Forfaitaires'!$D273,Listes!$A$60:$E$66,2,FALSE))),IF('Instruction Frais Forfaitaires'!$E273&gt;Listes!$E$59,('Instruction Frais Forfaitaires'!$E273*(VLOOKUP('Instruction Frais Forfaitaires'!$D273,Listes!$A$60:$E$66,5,FALSE))),('Instruction Frais Forfaitaires'!$E273*(VLOOKUP('Instruction Frais Forfaitaires'!$D273,Listes!$A$60:$E$66,3,FALSE))+(VLOOKUP('Instruction Frais Forfaitaires'!$D273,Listes!$A$60:$E$66,4,FALSE)))))))</f>
        <v/>
      </c>
      <c r="K273" s="189" t="str">
        <f>IF($G273="","",IF($C273=Listes!$B$37,IF('Instruction Frais Forfaitaires'!$E273&lt;=Listes!$B$48,('Instruction Frais Forfaitaires'!$E273*(VLOOKUP('Instruction Frais Forfaitaires'!$D273,Listes!$A$49:$E$55,2,FALSE))),IF('Instruction Frais Forfaitaires'!$E273&gt;Listes!$D$48,('Instruction Frais Forfaitaires'!$E273*(VLOOKUP('Instruction Frais Forfaitaires'!$D273,Listes!$A$49:$E$55,5,FALSE))),('Instruction Frais Forfaitaires'!$E273*(VLOOKUP('Instruction Frais Forfaitaires'!$D273,Listes!$A$49:$E$55,3,FALSE))+(VLOOKUP('Instruction Frais Forfaitaires'!$D273,Listes!$A$49:$E$55,4,FALSE)))))))</f>
        <v/>
      </c>
      <c r="L273" s="190" t="str">
        <f>IF($G273="","",IF($C273=Listes!$B$40,Listes!$I$37,IF($C273=Listes!$B$41,(VLOOKUP('Instruction Frais Forfaitaires'!$F273,Listes!$E$37:$F$42,2,FALSE)),IF($C273=Listes!$B$39,IF('Instruction Frais Forfaitaires'!$E273&lt;=Listes!$A$70,'Instruction Frais Forfaitaires'!$E273*Listes!$A$71,IF('Instruction Frais Forfaitaires'!$E273&gt;Listes!$D$70,'Instruction Frais Forfaitaires'!$E273*Listes!$D$71,(('Instruction Frais Forfaitaires'!$E273*Listes!$B$71)+Listes!$C$71)))))))</f>
        <v/>
      </c>
      <c r="M273" s="202" t="str">
        <f>IF('Frais Forfaitaires'!M272="","",'Frais Forfaitaires'!M272)</f>
        <v/>
      </c>
      <c r="N273" s="42" t="str">
        <f t="shared" si="17"/>
        <v/>
      </c>
      <c r="O273" s="203" t="str">
        <f t="shared" si="18"/>
        <v/>
      </c>
      <c r="P273" s="204" t="str">
        <f t="shared" si="19"/>
        <v/>
      </c>
      <c r="Q273" s="205" t="str">
        <f t="shared" si="20"/>
        <v/>
      </c>
      <c r="R273" s="206"/>
      <c r="S273" s="66"/>
    </row>
    <row r="274" spans="1:19" ht="20.100000000000001" customHeight="1" x14ac:dyDescent="0.25">
      <c r="A274" s="191">
        <v>268</v>
      </c>
      <c r="B274" s="200" t="str">
        <f>IF('Frais Forfaitaires'!B273="","",'Frais Forfaitaires'!B273)</f>
        <v/>
      </c>
      <c r="C274" s="200" t="str">
        <f>IF('Frais Forfaitaires'!C273="","",'Frais Forfaitaires'!C273)</f>
        <v/>
      </c>
      <c r="D274" s="200" t="str">
        <f>IF('Frais Forfaitaires'!D273="","",'Frais Forfaitaires'!D273)</f>
        <v/>
      </c>
      <c r="E274" s="200" t="str">
        <f>IF('Frais Forfaitaires'!E273="","",'Frais Forfaitaires'!E273)</f>
        <v/>
      </c>
      <c r="F274" s="200" t="str">
        <f>IF('Frais Forfaitaires'!F273="","",'Frais Forfaitaires'!F273)</f>
        <v/>
      </c>
      <c r="G274" s="200" t="str">
        <f>IF('Frais Forfaitaires'!G273="","",'Frais Forfaitaires'!G273)</f>
        <v/>
      </c>
      <c r="H274" s="200" t="str">
        <f>IF('Frais Forfaitaires'!H273="","",'Frais Forfaitaires'!H273)</f>
        <v/>
      </c>
      <c r="I274" s="200" t="str">
        <f>IF('Frais Forfaitaires'!I273="","",'Frais Forfaitaires'!I273)</f>
        <v/>
      </c>
      <c r="J274" s="189" t="str">
        <f>IF($G274="","",IF($C274=Listes!$B$38,IF('Instruction Frais Forfaitaires'!$E274&lt;=Listes!$B$59,('Instruction Frais Forfaitaires'!$E274*(VLOOKUP('Instruction Frais Forfaitaires'!$D274,Listes!$A$60:$E$66,2,FALSE))),IF('Instruction Frais Forfaitaires'!$E274&gt;Listes!$E$59,('Instruction Frais Forfaitaires'!$E274*(VLOOKUP('Instruction Frais Forfaitaires'!$D274,Listes!$A$60:$E$66,5,FALSE))),('Instruction Frais Forfaitaires'!$E274*(VLOOKUP('Instruction Frais Forfaitaires'!$D274,Listes!$A$60:$E$66,3,FALSE))+(VLOOKUP('Instruction Frais Forfaitaires'!$D274,Listes!$A$60:$E$66,4,FALSE)))))))</f>
        <v/>
      </c>
      <c r="K274" s="189" t="str">
        <f>IF($G274="","",IF($C274=Listes!$B$37,IF('Instruction Frais Forfaitaires'!$E274&lt;=Listes!$B$48,('Instruction Frais Forfaitaires'!$E274*(VLOOKUP('Instruction Frais Forfaitaires'!$D274,Listes!$A$49:$E$55,2,FALSE))),IF('Instruction Frais Forfaitaires'!$E274&gt;Listes!$D$48,('Instruction Frais Forfaitaires'!$E274*(VLOOKUP('Instruction Frais Forfaitaires'!$D274,Listes!$A$49:$E$55,5,FALSE))),('Instruction Frais Forfaitaires'!$E274*(VLOOKUP('Instruction Frais Forfaitaires'!$D274,Listes!$A$49:$E$55,3,FALSE))+(VLOOKUP('Instruction Frais Forfaitaires'!$D274,Listes!$A$49:$E$55,4,FALSE)))))))</f>
        <v/>
      </c>
      <c r="L274" s="190" t="str">
        <f>IF($G274="","",IF($C274=Listes!$B$40,Listes!$I$37,IF($C274=Listes!$B$41,(VLOOKUP('Instruction Frais Forfaitaires'!$F274,Listes!$E$37:$F$42,2,FALSE)),IF($C274=Listes!$B$39,IF('Instruction Frais Forfaitaires'!$E274&lt;=Listes!$A$70,'Instruction Frais Forfaitaires'!$E274*Listes!$A$71,IF('Instruction Frais Forfaitaires'!$E274&gt;Listes!$D$70,'Instruction Frais Forfaitaires'!$E274*Listes!$D$71,(('Instruction Frais Forfaitaires'!$E274*Listes!$B$71)+Listes!$C$71)))))))</f>
        <v/>
      </c>
      <c r="M274" s="202" t="str">
        <f>IF('Frais Forfaitaires'!M273="","",'Frais Forfaitaires'!M273)</f>
        <v/>
      </c>
      <c r="N274" s="42" t="str">
        <f t="shared" si="17"/>
        <v/>
      </c>
      <c r="O274" s="203" t="str">
        <f t="shared" si="18"/>
        <v/>
      </c>
      <c r="P274" s="204" t="str">
        <f t="shared" si="19"/>
        <v/>
      </c>
      <c r="Q274" s="205" t="str">
        <f t="shared" si="20"/>
        <v/>
      </c>
      <c r="R274" s="206"/>
      <c r="S274" s="66"/>
    </row>
    <row r="275" spans="1:19" ht="20.100000000000001" customHeight="1" x14ac:dyDescent="0.25">
      <c r="A275" s="191">
        <v>269</v>
      </c>
      <c r="B275" s="200" t="str">
        <f>IF('Frais Forfaitaires'!B274="","",'Frais Forfaitaires'!B274)</f>
        <v/>
      </c>
      <c r="C275" s="200" t="str">
        <f>IF('Frais Forfaitaires'!C274="","",'Frais Forfaitaires'!C274)</f>
        <v/>
      </c>
      <c r="D275" s="200" t="str">
        <f>IF('Frais Forfaitaires'!D274="","",'Frais Forfaitaires'!D274)</f>
        <v/>
      </c>
      <c r="E275" s="200" t="str">
        <f>IF('Frais Forfaitaires'!E274="","",'Frais Forfaitaires'!E274)</f>
        <v/>
      </c>
      <c r="F275" s="200" t="str">
        <f>IF('Frais Forfaitaires'!F274="","",'Frais Forfaitaires'!F274)</f>
        <v/>
      </c>
      <c r="G275" s="200" t="str">
        <f>IF('Frais Forfaitaires'!G274="","",'Frais Forfaitaires'!G274)</f>
        <v/>
      </c>
      <c r="H275" s="200" t="str">
        <f>IF('Frais Forfaitaires'!H274="","",'Frais Forfaitaires'!H274)</f>
        <v/>
      </c>
      <c r="I275" s="200" t="str">
        <f>IF('Frais Forfaitaires'!I274="","",'Frais Forfaitaires'!I274)</f>
        <v/>
      </c>
      <c r="J275" s="189" t="str">
        <f>IF($G275="","",IF($C275=Listes!$B$38,IF('Instruction Frais Forfaitaires'!$E275&lt;=Listes!$B$59,('Instruction Frais Forfaitaires'!$E275*(VLOOKUP('Instruction Frais Forfaitaires'!$D275,Listes!$A$60:$E$66,2,FALSE))),IF('Instruction Frais Forfaitaires'!$E275&gt;Listes!$E$59,('Instruction Frais Forfaitaires'!$E275*(VLOOKUP('Instruction Frais Forfaitaires'!$D275,Listes!$A$60:$E$66,5,FALSE))),('Instruction Frais Forfaitaires'!$E275*(VLOOKUP('Instruction Frais Forfaitaires'!$D275,Listes!$A$60:$E$66,3,FALSE))+(VLOOKUP('Instruction Frais Forfaitaires'!$D275,Listes!$A$60:$E$66,4,FALSE)))))))</f>
        <v/>
      </c>
      <c r="K275" s="189" t="str">
        <f>IF($G275="","",IF($C275=Listes!$B$37,IF('Instruction Frais Forfaitaires'!$E275&lt;=Listes!$B$48,('Instruction Frais Forfaitaires'!$E275*(VLOOKUP('Instruction Frais Forfaitaires'!$D275,Listes!$A$49:$E$55,2,FALSE))),IF('Instruction Frais Forfaitaires'!$E275&gt;Listes!$D$48,('Instruction Frais Forfaitaires'!$E275*(VLOOKUP('Instruction Frais Forfaitaires'!$D275,Listes!$A$49:$E$55,5,FALSE))),('Instruction Frais Forfaitaires'!$E275*(VLOOKUP('Instruction Frais Forfaitaires'!$D275,Listes!$A$49:$E$55,3,FALSE))+(VLOOKUP('Instruction Frais Forfaitaires'!$D275,Listes!$A$49:$E$55,4,FALSE)))))))</f>
        <v/>
      </c>
      <c r="L275" s="190" t="str">
        <f>IF($G275="","",IF($C275=Listes!$B$40,Listes!$I$37,IF($C275=Listes!$B$41,(VLOOKUP('Instruction Frais Forfaitaires'!$F275,Listes!$E$37:$F$42,2,FALSE)),IF($C275=Listes!$B$39,IF('Instruction Frais Forfaitaires'!$E275&lt;=Listes!$A$70,'Instruction Frais Forfaitaires'!$E275*Listes!$A$71,IF('Instruction Frais Forfaitaires'!$E275&gt;Listes!$D$70,'Instruction Frais Forfaitaires'!$E275*Listes!$D$71,(('Instruction Frais Forfaitaires'!$E275*Listes!$B$71)+Listes!$C$71)))))))</f>
        <v/>
      </c>
      <c r="M275" s="202" t="str">
        <f>IF('Frais Forfaitaires'!M274="","",'Frais Forfaitaires'!M274)</f>
        <v/>
      </c>
      <c r="N275" s="42" t="str">
        <f t="shared" si="17"/>
        <v/>
      </c>
      <c r="O275" s="203" t="str">
        <f t="shared" si="18"/>
        <v/>
      </c>
      <c r="P275" s="204" t="str">
        <f t="shared" si="19"/>
        <v/>
      </c>
      <c r="Q275" s="205" t="str">
        <f t="shared" si="20"/>
        <v/>
      </c>
      <c r="R275" s="206"/>
      <c r="S275" s="66"/>
    </row>
    <row r="276" spans="1:19" ht="20.100000000000001" customHeight="1" x14ac:dyDescent="0.25">
      <c r="A276" s="191">
        <v>270</v>
      </c>
      <c r="B276" s="200" t="str">
        <f>IF('Frais Forfaitaires'!B275="","",'Frais Forfaitaires'!B275)</f>
        <v/>
      </c>
      <c r="C276" s="200" t="str">
        <f>IF('Frais Forfaitaires'!C275="","",'Frais Forfaitaires'!C275)</f>
        <v/>
      </c>
      <c r="D276" s="200" t="str">
        <f>IF('Frais Forfaitaires'!D275="","",'Frais Forfaitaires'!D275)</f>
        <v/>
      </c>
      <c r="E276" s="200" t="str">
        <f>IF('Frais Forfaitaires'!E275="","",'Frais Forfaitaires'!E275)</f>
        <v/>
      </c>
      <c r="F276" s="200" t="str">
        <f>IF('Frais Forfaitaires'!F275="","",'Frais Forfaitaires'!F275)</f>
        <v/>
      </c>
      <c r="G276" s="200" t="str">
        <f>IF('Frais Forfaitaires'!G275="","",'Frais Forfaitaires'!G275)</f>
        <v/>
      </c>
      <c r="H276" s="200" t="str">
        <f>IF('Frais Forfaitaires'!H275="","",'Frais Forfaitaires'!H275)</f>
        <v/>
      </c>
      <c r="I276" s="200" t="str">
        <f>IF('Frais Forfaitaires'!I275="","",'Frais Forfaitaires'!I275)</f>
        <v/>
      </c>
      <c r="J276" s="189" t="str">
        <f>IF($G276="","",IF($C276=Listes!$B$38,IF('Instruction Frais Forfaitaires'!$E276&lt;=Listes!$B$59,('Instruction Frais Forfaitaires'!$E276*(VLOOKUP('Instruction Frais Forfaitaires'!$D276,Listes!$A$60:$E$66,2,FALSE))),IF('Instruction Frais Forfaitaires'!$E276&gt;Listes!$E$59,('Instruction Frais Forfaitaires'!$E276*(VLOOKUP('Instruction Frais Forfaitaires'!$D276,Listes!$A$60:$E$66,5,FALSE))),('Instruction Frais Forfaitaires'!$E276*(VLOOKUP('Instruction Frais Forfaitaires'!$D276,Listes!$A$60:$E$66,3,FALSE))+(VLOOKUP('Instruction Frais Forfaitaires'!$D276,Listes!$A$60:$E$66,4,FALSE)))))))</f>
        <v/>
      </c>
      <c r="K276" s="189" t="str">
        <f>IF($G276="","",IF($C276=Listes!$B$37,IF('Instruction Frais Forfaitaires'!$E276&lt;=Listes!$B$48,('Instruction Frais Forfaitaires'!$E276*(VLOOKUP('Instruction Frais Forfaitaires'!$D276,Listes!$A$49:$E$55,2,FALSE))),IF('Instruction Frais Forfaitaires'!$E276&gt;Listes!$D$48,('Instruction Frais Forfaitaires'!$E276*(VLOOKUP('Instruction Frais Forfaitaires'!$D276,Listes!$A$49:$E$55,5,FALSE))),('Instruction Frais Forfaitaires'!$E276*(VLOOKUP('Instruction Frais Forfaitaires'!$D276,Listes!$A$49:$E$55,3,FALSE))+(VLOOKUP('Instruction Frais Forfaitaires'!$D276,Listes!$A$49:$E$55,4,FALSE)))))))</f>
        <v/>
      </c>
      <c r="L276" s="190" t="str">
        <f>IF($G276="","",IF($C276=Listes!$B$40,Listes!$I$37,IF($C276=Listes!$B$41,(VLOOKUP('Instruction Frais Forfaitaires'!$F276,Listes!$E$37:$F$42,2,FALSE)),IF($C276=Listes!$B$39,IF('Instruction Frais Forfaitaires'!$E276&lt;=Listes!$A$70,'Instruction Frais Forfaitaires'!$E276*Listes!$A$71,IF('Instruction Frais Forfaitaires'!$E276&gt;Listes!$D$70,'Instruction Frais Forfaitaires'!$E276*Listes!$D$71,(('Instruction Frais Forfaitaires'!$E276*Listes!$B$71)+Listes!$C$71)))))))</f>
        <v/>
      </c>
      <c r="M276" s="202" t="str">
        <f>IF('Frais Forfaitaires'!M275="","",'Frais Forfaitaires'!M275)</f>
        <v/>
      </c>
      <c r="N276" s="42" t="str">
        <f t="shared" si="17"/>
        <v/>
      </c>
      <c r="O276" s="203" t="str">
        <f t="shared" si="18"/>
        <v/>
      </c>
      <c r="P276" s="204" t="str">
        <f t="shared" si="19"/>
        <v/>
      </c>
      <c r="Q276" s="205" t="str">
        <f t="shared" si="20"/>
        <v/>
      </c>
      <c r="R276" s="206"/>
      <c r="S276" s="66"/>
    </row>
    <row r="277" spans="1:19" ht="20.100000000000001" customHeight="1" x14ac:dyDescent="0.25">
      <c r="A277" s="191">
        <v>271</v>
      </c>
      <c r="B277" s="200" t="str">
        <f>IF('Frais Forfaitaires'!B276="","",'Frais Forfaitaires'!B276)</f>
        <v/>
      </c>
      <c r="C277" s="200" t="str">
        <f>IF('Frais Forfaitaires'!C276="","",'Frais Forfaitaires'!C276)</f>
        <v/>
      </c>
      <c r="D277" s="200" t="str">
        <f>IF('Frais Forfaitaires'!D276="","",'Frais Forfaitaires'!D276)</f>
        <v/>
      </c>
      <c r="E277" s="200" t="str">
        <f>IF('Frais Forfaitaires'!E276="","",'Frais Forfaitaires'!E276)</f>
        <v/>
      </c>
      <c r="F277" s="200" t="str">
        <f>IF('Frais Forfaitaires'!F276="","",'Frais Forfaitaires'!F276)</f>
        <v/>
      </c>
      <c r="G277" s="200" t="str">
        <f>IF('Frais Forfaitaires'!G276="","",'Frais Forfaitaires'!G276)</f>
        <v/>
      </c>
      <c r="H277" s="200" t="str">
        <f>IF('Frais Forfaitaires'!H276="","",'Frais Forfaitaires'!H276)</f>
        <v/>
      </c>
      <c r="I277" s="200" t="str">
        <f>IF('Frais Forfaitaires'!I276="","",'Frais Forfaitaires'!I276)</f>
        <v/>
      </c>
      <c r="J277" s="189" t="str">
        <f>IF($G277="","",IF($C277=Listes!$B$38,IF('Instruction Frais Forfaitaires'!$E277&lt;=Listes!$B$59,('Instruction Frais Forfaitaires'!$E277*(VLOOKUP('Instruction Frais Forfaitaires'!$D277,Listes!$A$60:$E$66,2,FALSE))),IF('Instruction Frais Forfaitaires'!$E277&gt;Listes!$E$59,('Instruction Frais Forfaitaires'!$E277*(VLOOKUP('Instruction Frais Forfaitaires'!$D277,Listes!$A$60:$E$66,5,FALSE))),('Instruction Frais Forfaitaires'!$E277*(VLOOKUP('Instruction Frais Forfaitaires'!$D277,Listes!$A$60:$E$66,3,FALSE))+(VLOOKUP('Instruction Frais Forfaitaires'!$D277,Listes!$A$60:$E$66,4,FALSE)))))))</f>
        <v/>
      </c>
      <c r="K277" s="189" t="str">
        <f>IF($G277="","",IF($C277=Listes!$B$37,IF('Instruction Frais Forfaitaires'!$E277&lt;=Listes!$B$48,('Instruction Frais Forfaitaires'!$E277*(VLOOKUP('Instruction Frais Forfaitaires'!$D277,Listes!$A$49:$E$55,2,FALSE))),IF('Instruction Frais Forfaitaires'!$E277&gt;Listes!$D$48,('Instruction Frais Forfaitaires'!$E277*(VLOOKUP('Instruction Frais Forfaitaires'!$D277,Listes!$A$49:$E$55,5,FALSE))),('Instruction Frais Forfaitaires'!$E277*(VLOOKUP('Instruction Frais Forfaitaires'!$D277,Listes!$A$49:$E$55,3,FALSE))+(VLOOKUP('Instruction Frais Forfaitaires'!$D277,Listes!$A$49:$E$55,4,FALSE)))))))</f>
        <v/>
      </c>
      <c r="L277" s="190" t="str">
        <f>IF($G277="","",IF($C277=Listes!$B$40,Listes!$I$37,IF($C277=Listes!$B$41,(VLOOKUP('Instruction Frais Forfaitaires'!$F277,Listes!$E$37:$F$42,2,FALSE)),IF($C277=Listes!$B$39,IF('Instruction Frais Forfaitaires'!$E277&lt;=Listes!$A$70,'Instruction Frais Forfaitaires'!$E277*Listes!$A$71,IF('Instruction Frais Forfaitaires'!$E277&gt;Listes!$D$70,'Instruction Frais Forfaitaires'!$E277*Listes!$D$71,(('Instruction Frais Forfaitaires'!$E277*Listes!$B$71)+Listes!$C$71)))))))</f>
        <v/>
      </c>
      <c r="M277" s="202" t="str">
        <f>IF('Frais Forfaitaires'!M276="","",'Frais Forfaitaires'!M276)</f>
        <v/>
      </c>
      <c r="N277" s="42" t="str">
        <f t="shared" si="17"/>
        <v/>
      </c>
      <c r="O277" s="203" t="str">
        <f t="shared" si="18"/>
        <v/>
      </c>
      <c r="P277" s="204" t="str">
        <f t="shared" si="19"/>
        <v/>
      </c>
      <c r="Q277" s="205" t="str">
        <f t="shared" si="20"/>
        <v/>
      </c>
      <c r="R277" s="206"/>
      <c r="S277" s="66"/>
    </row>
    <row r="278" spans="1:19" ht="20.100000000000001" customHeight="1" x14ac:dyDescent="0.25">
      <c r="A278" s="191">
        <v>272</v>
      </c>
      <c r="B278" s="200" t="str">
        <f>IF('Frais Forfaitaires'!B277="","",'Frais Forfaitaires'!B277)</f>
        <v/>
      </c>
      <c r="C278" s="200" t="str">
        <f>IF('Frais Forfaitaires'!C277="","",'Frais Forfaitaires'!C277)</f>
        <v/>
      </c>
      <c r="D278" s="200" t="str">
        <f>IF('Frais Forfaitaires'!D277="","",'Frais Forfaitaires'!D277)</f>
        <v/>
      </c>
      <c r="E278" s="200" t="str">
        <f>IF('Frais Forfaitaires'!E277="","",'Frais Forfaitaires'!E277)</f>
        <v/>
      </c>
      <c r="F278" s="200" t="str">
        <f>IF('Frais Forfaitaires'!F277="","",'Frais Forfaitaires'!F277)</f>
        <v/>
      </c>
      <c r="G278" s="200" t="str">
        <f>IF('Frais Forfaitaires'!G277="","",'Frais Forfaitaires'!G277)</f>
        <v/>
      </c>
      <c r="H278" s="200" t="str">
        <f>IF('Frais Forfaitaires'!H277="","",'Frais Forfaitaires'!H277)</f>
        <v/>
      </c>
      <c r="I278" s="200" t="str">
        <f>IF('Frais Forfaitaires'!I277="","",'Frais Forfaitaires'!I277)</f>
        <v/>
      </c>
      <c r="J278" s="189" t="str">
        <f>IF($G278="","",IF($C278=Listes!$B$38,IF('Instruction Frais Forfaitaires'!$E278&lt;=Listes!$B$59,('Instruction Frais Forfaitaires'!$E278*(VLOOKUP('Instruction Frais Forfaitaires'!$D278,Listes!$A$60:$E$66,2,FALSE))),IF('Instruction Frais Forfaitaires'!$E278&gt;Listes!$E$59,('Instruction Frais Forfaitaires'!$E278*(VLOOKUP('Instruction Frais Forfaitaires'!$D278,Listes!$A$60:$E$66,5,FALSE))),('Instruction Frais Forfaitaires'!$E278*(VLOOKUP('Instruction Frais Forfaitaires'!$D278,Listes!$A$60:$E$66,3,FALSE))+(VLOOKUP('Instruction Frais Forfaitaires'!$D278,Listes!$A$60:$E$66,4,FALSE)))))))</f>
        <v/>
      </c>
      <c r="K278" s="189" t="str">
        <f>IF($G278="","",IF($C278=Listes!$B$37,IF('Instruction Frais Forfaitaires'!$E278&lt;=Listes!$B$48,('Instruction Frais Forfaitaires'!$E278*(VLOOKUP('Instruction Frais Forfaitaires'!$D278,Listes!$A$49:$E$55,2,FALSE))),IF('Instruction Frais Forfaitaires'!$E278&gt;Listes!$D$48,('Instruction Frais Forfaitaires'!$E278*(VLOOKUP('Instruction Frais Forfaitaires'!$D278,Listes!$A$49:$E$55,5,FALSE))),('Instruction Frais Forfaitaires'!$E278*(VLOOKUP('Instruction Frais Forfaitaires'!$D278,Listes!$A$49:$E$55,3,FALSE))+(VLOOKUP('Instruction Frais Forfaitaires'!$D278,Listes!$A$49:$E$55,4,FALSE)))))))</f>
        <v/>
      </c>
      <c r="L278" s="190" t="str">
        <f>IF($G278="","",IF($C278=Listes!$B$40,Listes!$I$37,IF($C278=Listes!$B$41,(VLOOKUP('Instruction Frais Forfaitaires'!$F278,Listes!$E$37:$F$42,2,FALSE)),IF($C278=Listes!$B$39,IF('Instruction Frais Forfaitaires'!$E278&lt;=Listes!$A$70,'Instruction Frais Forfaitaires'!$E278*Listes!$A$71,IF('Instruction Frais Forfaitaires'!$E278&gt;Listes!$D$70,'Instruction Frais Forfaitaires'!$E278*Listes!$D$71,(('Instruction Frais Forfaitaires'!$E278*Listes!$B$71)+Listes!$C$71)))))))</f>
        <v/>
      </c>
      <c r="M278" s="202" t="str">
        <f>IF('Frais Forfaitaires'!M277="","",'Frais Forfaitaires'!M277)</f>
        <v/>
      </c>
      <c r="N278" s="42" t="str">
        <f t="shared" si="17"/>
        <v/>
      </c>
      <c r="O278" s="203" t="str">
        <f t="shared" si="18"/>
        <v/>
      </c>
      <c r="P278" s="204" t="str">
        <f t="shared" si="19"/>
        <v/>
      </c>
      <c r="Q278" s="205" t="str">
        <f t="shared" si="20"/>
        <v/>
      </c>
      <c r="R278" s="206"/>
      <c r="S278" s="66"/>
    </row>
    <row r="279" spans="1:19" ht="20.100000000000001" customHeight="1" x14ac:dyDescent="0.25">
      <c r="A279" s="191">
        <v>273</v>
      </c>
      <c r="B279" s="200" t="str">
        <f>IF('Frais Forfaitaires'!B278="","",'Frais Forfaitaires'!B278)</f>
        <v/>
      </c>
      <c r="C279" s="200" t="str">
        <f>IF('Frais Forfaitaires'!C278="","",'Frais Forfaitaires'!C278)</f>
        <v/>
      </c>
      <c r="D279" s="200" t="str">
        <f>IF('Frais Forfaitaires'!D278="","",'Frais Forfaitaires'!D278)</f>
        <v/>
      </c>
      <c r="E279" s="200" t="str">
        <f>IF('Frais Forfaitaires'!E278="","",'Frais Forfaitaires'!E278)</f>
        <v/>
      </c>
      <c r="F279" s="200" t="str">
        <f>IF('Frais Forfaitaires'!F278="","",'Frais Forfaitaires'!F278)</f>
        <v/>
      </c>
      <c r="G279" s="200" t="str">
        <f>IF('Frais Forfaitaires'!G278="","",'Frais Forfaitaires'!G278)</f>
        <v/>
      </c>
      <c r="H279" s="200" t="str">
        <f>IF('Frais Forfaitaires'!H278="","",'Frais Forfaitaires'!H278)</f>
        <v/>
      </c>
      <c r="I279" s="200" t="str">
        <f>IF('Frais Forfaitaires'!I278="","",'Frais Forfaitaires'!I278)</f>
        <v/>
      </c>
      <c r="J279" s="189" t="str">
        <f>IF($G279="","",IF($C279=Listes!$B$38,IF('Instruction Frais Forfaitaires'!$E279&lt;=Listes!$B$59,('Instruction Frais Forfaitaires'!$E279*(VLOOKUP('Instruction Frais Forfaitaires'!$D279,Listes!$A$60:$E$66,2,FALSE))),IF('Instruction Frais Forfaitaires'!$E279&gt;Listes!$E$59,('Instruction Frais Forfaitaires'!$E279*(VLOOKUP('Instruction Frais Forfaitaires'!$D279,Listes!$A$60:$E$66,5,FALSE))),('Instruction Frais Forfaitaires'!$E279*(VLOOKUP('Instruction Frais Forfaitaires'!$D279,Listes!$A$60:$E$66,3,FALSE))+(VLOOKUP('Instruction Frais Forfaitaires'!$D279,Listes!$A$60:$E$66,4,FALSE)))))))</f>
        <v/>
      </c>
      <c r="K279" s="189" t="str">
        <f>IF($G279="","",IF($C279=Listes!$B$37,IF('Instruction Frais Forfaitaires'!$E279&lt;=Listes!$B$48,('Instruction Frais Forfaitaires'!$E279*(VLOOKUP('Instruction Frais Forfaitaires'!$D279,Listes!$A$49:$E$55,2,FALSE))),IF('Instruction Frais Forfaitaires'!$E279&gt;Listes!$D$48,('Instruction Frais Forfaitaires'!$E279*(VLOOKUP('Instruction Frais Forfaitaires'!$D279,Listes!$A$49:$E$55,5,FALSE))),('Instruction Frais Forfaitaires'!$E279*(VLOOKUP('Instruction Frais Forfaitaires'!$D279,Listes!$A$49:$E$55,3,FALSE))+(VLOOKUP('Instruction Frais Forfaitaires'!$D279,Listes!$A$49:$E$55,4,FALSE)))))))</f>
        <v/>
      </c>
      <c r="L279" s="190" t="str">
        <f>IF($G279="","",IF($C279=Listes!$B$40,Listes!$I$37,IF($C279=Listes!$B$41,(VLOOKUP('Instruction Frais Forfaitaires'!$F279,Listes!$E$37:$F$42,2,FALSE)),IF($C279=Listes!$B$39,IF('Instruction Frais Forfaitaires'!$E279&lt;=Listes!$A$70,'Instruction Frais Forfaitaires'!$E279*Listes!$A$71,IF('Instruction Frais Forfaitaires'!$E279&gt;Listes!$D$70,'Instruction Frais Forfaitaires'!$E279*Listes!$D$71,(('Instruction Frais Forfaitaires'!$E279*Listes!$B$71)+Listes!$C$71)))))))</f>
        <v/>
      </c>
      <c r="M279" s="202" t="str">
        <f>IF('Frais Forfaitaires'!M278="","",'Frais Forfaitaires'!M278)</f>
        <v/>
      </c>
      <c r="N279" s="42" t="str">
        <f t="shared" si="17"/>
        <v/>
      </c>
      <c r="O279" s="203" t="str">
        <f t="shared" si="18"/>
        <v/>
      </c>
      <c r="P279" s="204" t="str">
        <f t="shared" si="19"/>
        <v/>
      </c>
      <c r="Q279" s="205" t="str">
        <f t="shared" si="20"/>
        <v/>
      </c>
      <c r="R279" s="206"/>
      <c r="S279" s="66"/>
    </row>
    <row r="280" spans="1:19" ht="20.100000000000001" customHeight="1" x14ac:dyDescent="0.25">
      <c r="A280" s="191">
        <v>274</v>
      </c>
      <c r="B280" s="200" t="str">
        <f>IF('Frais Forfaitaires'!B279="","",'Frais Forfaitaires'!B279)</f>
        <v/>
      </c>
      <c r="C280" s="200" t="str">
        <f>IF('Frais Forfaitaires'!C279="","",'Frais Forfaitaires'!C279)</f>
        <v/>
      </c>
      <c r="D280" s="200" t="str">
        <f>IF('Frais Forfaitaires'!D279="","",'Frais Forfaitaires'!D279)</f>
        <v/>
      </c>
      <c r="E280" s="200" t="str">
        <f>IF('Frais Forfaitaires'!E279="","",'Frais Forfaitaires'!E279)</f>
        <v/>
      </c>
      <c r="F280" s="200" t="str">
        <f>IF('Frais Forfaitaires'!F279="","",'Frais Forfaitaires'!F279)</f>
        <v/>
      </c>
      <c r="G280" s="200" t="str">
        <f>IF('Frais Forfaitaires'!G279="","",'Frais Forfaitaires'!G279)</f>
        <v/>
      </c>
      <c r="H280" s="200" t="str">
        <f>IF('Frais Forfaitaires'!H279="","",'Frais Forfaitaires'!H279)</f>
        <v/>
      </c>
      <c r="I280" s="200" t="str">
        <f>IF('Frais Forfaitaires'!I279="","",'Frais Forfaitaires'!I279)</f>
        <v/>
      </c>
      <c r="J280" s="189" t="str">
        <f>IF($G280="","",IF($C280=Listes!$B$38,IF('Instruction Frais Forfaitaires'!$E280&lt;=Listes!$B$59,('Instruction Frais Forfaitaires'!$E280*(VLOOKUP('Instruction Frais Forfaitaires'!$D280,Listes!$A$60:$E$66,2,FALSE))),IF('Instruction Frais Forfaitaires'!$E280&gt;Listes!$E$59,('Instruction Frais Forfaitaires'!$E280*(VLOOKUP('Instruction Frais Forfaitaires'!$D280,Listes!$A$60:$E$66,5,FALSE))),('Instruction Frais Forfaitaires'!$E280*(VLOOKUP('Instruction Frais Forfaitaires'!$D280,Listes!$A$60:$E$66,3,FALSE))+(VLOOKUP('Instruction Frais Forfaitaires'!$D280,Listes!$A$60:$E$66,4,FALSE)))))))</f>
        <v/>
      </c>
      <c r="K280" s="189" t="str">
        <f>IF($G280="","",IF($C280=Listes!$B$37,IF('Instruction Frais Forfaitaires'!$E280&lt;=Listes!$B$48,('Instruction Frais Forfaitaires'!$E280*(VLOOKUP('Instruction Frais Forfaitaires'!$D280,Listes!$A$49:$E$55,2,FALSE))),IF('Instruction Frais Forfaitaires'!$E280&gt;Listes!$D$48,('Instruction Frais Forfaitaires'!$E280*(VLOOKUP('Instruction Frais Forfaitaires'!$D280,Listes!$A$49:$E$55,5,FALSE))),('Instruction Frais Forfaitaires'!$E280*(VLOOKUP('Instruction Frais Forfaitaires'!$D280,Listes!$A$49:$E$55,3,FALSE))+(VLOOKUP('Instruction Frais Forfaitaires'!$D280,Listes!$A$49:$E$55,4,FALSE)))))))</f>
        <v/>
      </c>
      <c r="L280" s="190" t="str">
        <f>IF($G280="","",IF($C280=Listes!$B$40,Listes!$I$37,IF($C280=Listes!$B$41,(VLOOKUP('Instruction Frais Forfaitaires'!$F280,Listes!$E$37:$F$42,2,FALSE)),IF($C280=Listes!$B$39,IF('Instruction Frais Forfaitaires'!$E280&lt;=Listes!$A$70,'Instruction Frais Forfaitaires'!$E280*Listes!$A$71,IF('Instruction Frais Forfaitaires'!$E280&gt;Listes!$D$70,'Instruction Frais Forfaitaires'!$E280*Listes!$D$71,(('Instruction Frais Forfaitaires'!$E280*Listes!$B$71)+Listes!$C$71)))))))</f>
        <v/>
      </c>
      <c r="M280" s="202" t="str">
        <f>IF('Frais Forfaitaires'!M279="","",'Frais Forfaitaires'!M279)</f>
        <v/>
      </c>
      <c r="N280" s="42" t="str">
        <f t="shared" si="17"/>
        <v/>
      </c>
      <c r="O280" s="203" t="str">
        <f t="shared" si="18"/>
        <v/>
      </c>
      <c r="P280" s="204" t="str">
        <f t="shared" si="19"/>
        <v/>
      </c>
      <c r="Q280" s="205" t="str">
        <f t="shared" si="20"/>
        <v/>
      </c>
      <c r="R280" s="206"/>
      <c r="S280" s="66"/>
    </row>
    <row r="281" spans="1:19" ht="20.100000000000001" customHeight="1" x14ac:dyDescent="0.25">
      <c r="A281" s="191">
        <v>275</v>
      </c>
      <c r="B281" s="200" t="str">
        <f>IF('Frais Forfaitaires'!B280="","",'Frais Forfaitaires'!B280)</f>
        <v/>
      </c>
      <c r="C281" s="200" t="str">
        <f>IF('Frais Forfaitaires'!C280="","",'Frais Forfaitaires'!C280)</f>
        <v/>
      </c>
      <c r="D281" s="200" t="str">
        <f>IF('Frais Forfaitaires'!D280="","",'Frais Forfaitaires'!D280)</f>
        <v/>
      </c>
      <c r="E281" s="200" t="str">
        <f>IF('Frais Forfaitaires'!E280="","",'Frais Forfaitaires'!E280)</f>
        <v/>
      </c>
      <c r="F281" s="200" t="str">
        <f>IF('Frais Forfaitaires'!F280="","",'Frais Forfaitaires'!F280)</f>
        <v/>
      </c>
      <c r="G281" s="200" t="str">
        <f>IF('Frais Forfaitaires'!G280="","",'Frais Forfaitaires'!G280)</f>
        <v/>
      </c>
      <c r="H281" s="200" t="str">
        <f>IF('Frais Forfaitaires'!H280="","",'Frais Forfaitaires'!H280)</f>
        <v/>
      </c>
      <c r="I281" s="200" t="str">
        <f>IF('Frais Forfaitaires'!I280="","",'Frais Forfaitaires'!I280)</f>
        <v/>
      </c>
      <c r="J281" s="189" t="str">
        <f>IF($G281="","",IF($C281=Listes!$B$38,IF('Instruction Frais Forfaitaires'!$E281&lt;=Listes!$B$59,('Instruction Frais Forfaitaires'!$E281*(VLOOKUP('Instruction Frais Forfaitaires'!$D281,Listes!$A$60:$E$66,2,FALSE))),IF('Instruction Frais Forfaitaires'!$E281&gt;Listes!$E$59,('Instruction Frais Forfaitaires'!$E281*(VLOOKUP('Instruction Frais Forfaitaires'!$D281,Listes!$A$60:$E$66,5,FALSE))),('Instruction Frais Forfaitaires'!$E281*(VLOOKUP('Instruction Frais Forfaitaires'!$D281,Listes!$A$60:$E$66,3,FALSE))+(VLOOKUP('Instruction Frais Forfaitaires'!$D281,Listes!$A$60:$E$66,4,FALSE)))))))</f>
        <v/>
      </c>
      <c r="K281" s="189" t="str">
        <f>IF($G281="","",IF($C281=Listes!$B$37,IF('Instruction Frais Forfaitaires'!$E281&lt;=Listes!$B$48,('Instruction Frais Forfaitaires'!$E281*(VLOOKUP('Instruction Frais Forfaitaires'!$D281,Listes!$A$49:$E$55,2,FALSE))),IF('Instruction Frais Forfaitaires'!$E281&gt;Listes!$D$48,('Instruction Frais Forfaitaires'!$E281*(VLOOKUP('Instruction Frais Forfaitaires'!$D281,Listes!$A$49:$E$55,5,FALSE))),('Instruction Frais Forfaitaires'!$E281*(VLOOKUP('Instruction Frais Forfaitaires'!$D281,Listes!$A$49:$E$55,3,FALSE))+(VLOOKUP('Instruction Frais Forfaitaires'!$D281,Listes!$A$49:$E$55,4,FALSE)))))))</f>
        <v/>
      </c>
      <c r="L281" s="190" t="str">
        <f>IF($G281="","",IF($C281=Listes!$B$40,Listes!$I$37,IF($C281=Listes!$B$41,(VLOOKUP('Instruction Frais Forfaitaires'!$F281,Listes!$E$37:$F$42,2,FALSE)),IF($C281=Listes!$B$39,IF('Instruction Frais Forfaitaires'!$E281&lt;=Listes!$A$70,'Instruction Frais Forfaitaires'!$E281*Listes!$A$71,IF('Instruction Frais Forfaitaires'!$E281&gt;Listes!$D$70,'Instruction Frais Forfaitaires'!$E281*Listes!$D$71,(('Instruction Frais Forfaitaires'!$E281*Listes!$B$71)+Listes!$C$71)))))))</f>
        <v/>
      </c>
      <c r="M281" s="202" t="str">
        <f>IF('Frais Forfaitaires'!M280="","",'Frais Forfaitaires'!M280)</f>
        <v/>
      </c>
      <c r="N281" s="42" t="str">
        <f t="shared" si="17"/>
        <v/>
      </c>
      <c r="O281" s="203" t="str">
        <f t="shared" si="18"/>
        <v/>
      </c>
      <c r="P281" s="204" t="str">
        <f t="shared" si="19"/>
        <v/>
      </c>
      <c r="Q281" s="205" t="str">
        <f t="shared" si="20"/>
        <v/>
      </c>
      <c r="R281" s="206"/>
      <c r="S281" s="66"/>
    </row>
    <row r="282" spans="1:19" ht="20.100000000000001" customHeight="1" x14ac:dyDescent="0.25">
      <c r="A282" s="191">
        <v>276</v>
      </c>
      <c r="B282" s="200" t="str">
        <f>IF('Frais Forfaitaires'!B281="","",'Frais Forfaitaires'!B281)</f>
        <v/>
      </c>
      <c r="C282" s="200" t="str">
        <f>IF('Frais Forfaitaires'!C281="","",'Frais Forfaitaires'!C281)</f>
        <v/>
      </c>
      <c r="D282" s="200" t="str">
        <f>IF('Frais Forfaitaires'!D281="","",'Frais Forfaitaires'!D281)</f>
        <v/>
      </c>
      <c r="E282" s="200" t="str">
        <f>IF('Frais Forfaitaires'!E281="","",'Frais Forfaitaires'!E281)</f>
        <v/>
      </c>
      <c r="F282" s="200" t="str">
        <f>IF('Frais Forfaitaires'!F281="","",'Frais Forfaitaires'!F281)</f>
        <v/>
      </c>
      <c r="G282" s="200" t="str">
        <f>IF('Frais Forfaitaires'!G281="","",'Frais Forfaitaires'!G281)</f>
        <v/>
      </c>
      <c r="H282" s="200" t="str">
        <f>IF('Frais Forfaitaires'!H281="","",'Frais Forfaitaires'!H281)</f>
        <v/>
      </c>
      <c r="I282" s="200" t="str">
        <f>IF('Frais Forfaitaires'!I281="","",'Frais Forfaitaires'!I281)</f>
        <v/>
      </c>
      <c r="J282" s="189" t="str">
        <f>IF($G282="","",IF($C282=Listes!$B$38,IF('Instruction Frais Forfaitaires'!$E282&lt;=Listes!$B$59,('Instruction Frais Forfaitaires'!$E282*(VLOOKUP('Instruction Frais Forfaitaires'!$D282,Listes!$A$60:$E$66,2,FALSE))),IF('Instruction Frais Forfaitaires'!$E282&gt;Listes!$E$59,('Instruction Frais Forfaitaires'!$E282*(VLOOKUP('Instruction Frais Forfaitaires'!$D282,Listes!$A$60:$E$66,5,FALSE))),('Instruction Frais Forfaitaires'!$E282*(VLOOKUP('Instruction Frais Forfaitaires'!$D282,Listes!$A$60:$E$66,3,FALSE))+(VLOOKUP('Instruction Frais Forfaitaires'!$D282,Listes!$A$60:$E$66,4,FALSE)))))))</f>
        <v/>
      </c>
      <c r="K282" s="189" t="str">
        <f>IF($G282="","",IF($C282=Listes!$B$37,IF('Instruction Frais Forfaitaires'!$E282&lt;=Listes!$B$48,('Instruction Frais Forfaitaires'!$E282*(VLOOKUP('Instruction Frais Forfaitaires'!$D282,Listes!$A$49:$E$55,2,FALSE))),IF('Instruction Frais Forfaitaires'!$E282&gt;Listes!$D$48,('Instruction Frais Forfaitaires'!$E282*(VLOOKUP('Instruction Frais Forfaitaires'!$D282,Listes!$A$49:$E$55,5,FALSE))),('Instruction Frais Forfaitaires'!$E282*(VLOOKUP('Instruction Frais Forfaitaires'!$D282,Listes!$A$49:$E$55,3,FALSE))+(VLOOKUP('Instruction Frais Forfaitaires'!$D282,Listes!$A$49:$E$55,4,FALSE)))))))</f>
        <v/>
      </c>
      <c r="L282" s="190" t="str">
        <f>IF($G282="","",IF($C282=Listes!$B$40,Listes!$I$37,IF($C282=Listes!$B$41,(VLOOKUP('Instruction Frais Forfaitaires'!$F282,Listes!$E$37:$F$42,2,FALSE)),IF($C282=Listes!$B$39,IF('Instruction Frais Forfaitaires'!$E282&lt;=Listes!$A$70,'Instruction Frais Forfaitaires'!$E282*Listes!$A$71,IF('Instruction Frais Forfaitaires'!$E282&gt;Listes!$D$70,'Instruction Frais Forfaitaires'!$E282*Listes!$D$71,(('Instruction Frais Forfaitaires'!$E282*Listes!$B$71)+Listes!$C$71)))))))</f>
        <v/>
      </c>
      <c r="M282" s="202" t="str">
        <f>IF('Frais Forfaitaires'!M281="","",'Frais Forfaitaires'!M281)</f>
        <v/>
      </c>
      <c r="N282" s="42" t="str">
        <f t="shared" si="17"/>
        <v/>
      </c>
      <c r="O282" s="203" t="str">
        <f t="shared" si="18"/>
        <v/>
      </c>
      <c r="P282" s="204" t="str">
        <f t="shared" si="19"/>
        <v/>
      </c>
      <c r="Q282" s="205" t="str">
        <f t="shared" si="20"/>
        <v/>
      </c>
      <c r="R282" s="206"/>
      <c r="S282" s="66"/>
    </row>
    <row r="283" spans="1:19" ht="20.100000000000001" customHeight="1" x14ac:dyDescent="0.25">
      <c r="A283" s="191">
        <v>277</v>
      </c>
      <c r="B283" s="200" t="str">
        <f>IF('Frais Forfaitaires'!B282="","",'Frais Forfaitaires'!B282)</f>
        <v/>
      </c>
      <c r="C283" s="200" t="str">
        <f>IF('Frais Forfaitaires'!C282="","",'Frais Forfaitaires'!C282)</f>
        <v/>
      </c>
      <c r="D283" s="200" t="str">
        <f>IF('Frais Forfaitaires'!D282="","",'Frais Forfaitaires'!D282)</f>
        <v/>
      </c>
      <c r="E283" s="200" t="str">
        <f>IF('Frais Forfaitaires'!E282="","",'Frais Forfaitaires'!E282)</f>
        <v/>
      </c>
      <c r="F283" s="200" t="str">
        <f>IF('Frais Forfaitaires'!F282="","",'Frais Forfaitaires'!F282)</f>
        <v/>
      </c>
      <c r="G283" s="200" t="str">
        <f>IF('Frais Forfaitaires'!G282="","",'Frais Forfaitaires'!G282)</f>
        <v/>
      </c>
      <c r="H283" s="200" t="str">
        <f>IF('Frais Forfaitaires'!H282="","",'Frais Forfaitaires'!H282)</f>
        <v/>
      </c>
      <c r="I283" s="200" t="str">
        <f>IF('Frais Forfaitaires'!I282="","",'Frais Forfaitaires'!I282)</f>
        <v/>
      </c>
      <c r="J283" s="189" t="str">
        <f>IF($G283="","",IF($C283=Listes!$B$38,IF('Instruction Frais Forfaitaires'!$E283&lt;=Listes!$B$59,('Instruction Frais Forfaitaires'!$E283*(VLOOKUP('Instruction Frais Forfaitaires'!$D283,Listes!$A$60:$E$66,2,FALSE))),IF('Instruction Frais Forfaitaires'!$E283&gt;Listes!$E$59,('Instruction Frais Forfaitaires'!$E283*(VLOOKUP('Instruction Frais Forfaitaires'!$D283,Listes!$A$60:$E$66,5,FALSE))),('Instruction Frais Forfaitaires'!$E283*(VLOOKUP('Instruction Frais Forfaitaires'!$D283,Listes!$A$60:$E$66,3,FALSE))+(VLOOKUP('Instruction Frais Forfaitaires'!$D283,Listes!$A$60:$E$66,4,FALSE)))))))</f>
        <v/>
      </c>
      <c r="K283" s="189" t="str">
        <f>IF($G283="","",IF($C283=Listes!$B$37,IF('Instruction Frais Forfaitaires'!$E283&lt;=Listes!$B$48,('Instruction Frais Forfaitaires'!$E283*(VLOOKUP('Instruction Frais Forfaitaires'!$D283,Listes!$A$49:$E$55,2,FALSE))),IF('Instruction Frais Forfaitaires'!$E283&gt;Listes!$D$48,('Instruction Frais Forfaitaires'!$E283*(VLOOKUP('Instruction Frais Forfaitaires'!$D283,Listes!$A$49:$E$55,5,FALSE))),('Instruction Frais Forfaitaires'!$E283*(VLOOKUP('Instruction Frais Forfaitaires'!$D283,Listes!$A$49:$E$55,3,FALSE))+(VLOOKUP('Instruction Frais Forfaitaires'!$D283,Listes!$A$49:$E$55,4,FALSE)))))))</f>
        <v/>
      </c>
      <c r="L283" s="190" t="str">
        <f>IF($G283="","",IF($C283=Listes!$B$40,Listes!$I$37,IF($C283=Listes!$B$41,(VLOOKUP('Instruction Frais Forfaitaires'!$F283,Listes!$E$37:$F$42,2,FALSE)),IF($C283=Listes!$B$39,IF('Instruction Frais Forfaitaires'!$E283&lt;=Listes!$A$70,'Instruction Frais Forfaitaires'!$E283*Listes!$A$71,IF('Instruction Frais Forfaitaires'!$E283&gt;Listes!$D$70,'Instruction Frais Forfaitaires'!$E283*Listes!$D$71,(('Instruction Frais Forfaitaires'!$E283*Listes!$B$71)+Listes!$C$71)))))))</f>
        <v/>
      </c>
      <c r="M283" s="202" t="str">
        <f>IF('Frais Forfaitaires'!M282="","",'Frais Forfaitaires'!M282)</f>
        <v/>
      </c>
      <c r="N283" s="42" t="str">
        <f t="shared" si="17"/>
        <v/>
      </c>
      <c r="O283" s="203" t="str">
        <f t="shared" si="18"/>
        <v/>
      </c>
      <c r="P283" s="204" t="str">
        <f t="shared" si="19"/>
        <v/>
      </c>
      <c r="Q283" s="205" t="str">
        <f t="shared" si="20"/>
        <v/>
      </c>
      <c r="R283" s="206"/>
      <c r="S283" s="66"/>
    </row>
    <row r="284" spans="1:19" ht="20.100000000000001" customHeight="1" x14ac:dyDescent="0.25">
      <c r="A284" s="191">
        <v>278</v>
      </c>
      <c r="B284" s="200" t="str">
        <f>IF('Frais Forfaitaires'!B283="","",'Frais Forfaitaires'!B283)</f>
        <v/>
      </c>
      <c r="C284" s="200" t="str">
        <f>IF('Frais Forfaitaires'!C283="","",'Frais Forfaitaires'!C283)</f>
        <v/>
      </c>
      <c r="D284" s="200" t="str">
        <f>IF('Frais Forfaitaires'!D283="","",'Frais Forfaitaires'!D283)</f>
        <v/>
      </c>
      <c r="E284" s="200" t="str">
        <f>IF('Frais Forfaitaires'!E283="","",'Frais Forfaitaires'!E283)</f>
        <v/>
      </c>
      <c r="F284" s="200" t="str">
        <f>IF('Frais Forfaitaires'!F283="","",'Frais Forfaitaires'!F283)</f>
        <v/>
      </c>
      <c r="G284" s="200" t="str">
        <f>IF('Frais Forfaitaires'!G283="","",'Frais Forfaitaires'!G283)</f>
        <v/>
      </c>
      <c r="H284" s="200" t="str">
        <f>IF('Frais Forfaitaires'!H283="","",'Frais Forfaitaires'!H283)</f>
        <v/>
      </c>
      <c r="I284" s="200" t="str">
        <f>IF('Frais Forfaitaires'!I283="","",'Frais Forfaitaires'!I283)</f>
        <v/>
      </c>
      <c r="J284" s="189" t="str">
        <f>IF($G284="","",IF($C284=Listes!$B$38,IF('Instruction Frais Forfaitaires'!$E284&lt;=Listes!$B$59,('Instruction Frais Forfaitaires'!$E284*(VLOOKUP('Instruction Frais Forfaitaires'!$D284,Listes!$A$60:$E$66,2,FALSE))),IF('Instruction Frais Forfaitaires'!$E284&gt;Listes!$E$59,('Instruction Frais Forfaitaires'!$E284*(VLOOKUP('Instruction Frais Forfaitaires'!$D284,Listes!$A$60:$E$66,5,FALSE))),('Instruction Frais Forfaitaires'!$E284*(VLOOKUP('Instruction Frais Forfaitaires'!$D284,Listes!$A$60:$E$66,3,FALSE))+(VLOOKUP('Instruction Frais Forfaitaires'!$D284,Listes!$A$60:$E$66,4,FALSE)))))))</f>
        <v/>
      </c>
      <c r="K284" s="189" t="str">
        <f>IF($G284="","",IF($C284=Listes!$B$37,IF('Instruction Frais Forfaitaires'!$E284&lt;=Listes!$B$48,('Instruction Frais Forfaitaires'!$E284*(VLOOKUP('Instruction Frais Forfaitaires'!$D284,Listes!$A$49:$E$55,2,FALSE))),IF('Instruction Frais Forfaitaires'!$E284&gt;Listes!$D$48,('Instruction Frais Forfaitaires'!$E284*(VLOOKUP('Instruction Frais Forfaitaires'!$D284,Listes!$A$49:$E$55,5,FALSE))),('Instruction Frais Forfaitaires'!$E284*(VLOOKUP('Instruction Frais Forfaitaires'!$D284,Listes!$A$49:$E$55,3,FALSE))+(VLOOKUP('Instruction Frais Forfaitaires'!$D284,Listes!$A$49:$E$55,4,FALSE)))))))</f>
        <v/>
      </c>
      <c r="L284" s="190" t="str">
        <f>IF($G284="","",IF($C284=Listes!$B$40,Listes!$I$37,IF($C284=Listes!$B$41,(VLOOKUP('Instruction Frais Forfaitaires'!$F284,Listes!$E$37:$F$42,2,FALSE)),IF($C284=Listes!$B$39,IF('Instruction Frais Forfaitaires'!$E284&lt;=Listes!$A$70,'Instruction Frais Forfaitaires'!$E284*Listes!$A$71,IF('Instruction Frais Forfaitaires'!$E284&gt;Listes!$D$70,'Instruction Frais Forfaitaires'!$E284*Listes!$D$71,(('Instruction Frais Forfaitaires'!$E284*Listes!$B$71)+Listes!$C$71)))))))</f>
        <v/>
      </c>
      <c r="M284" s="202" t="str">
        <f>IF('Frais Forfaitaires'!M283="","",'Frais Forfaitaires'!M283)</f>
        <v/>
      </c>
      <c r="N284" s="42" t="str">
        <f t="shared" si="17"/>
        <v/>
      </c>
      <c r="O284" s="203" t="str">
        <f t="shared" si="18"/>
        <v/>
      </c>
      <c r="P284" s="204" t="str">
        <f t="shared" si="19"/>
        <v/>
      </c>
      <c r="Q284" s="205" t="str">
        <f t="shared" si="20"/>
        <v/>
      </c>
      <c r="R284" s="206"/>
      <c r="S284" s="66"/>
    </row>
    <row r="285" spans="1:19" ht="20.100000000000001" customHeight="1" x14ac:dyDescent="0.25">
      <c r="A285" s="191">
        <v>279</v>
      </c>
      <c r="B285" s="200" t="str">
        <f>IF('Frais Forfaitaires'!B284="","",'Frais Forfaitaires'!B284)</f>
        <v/>
      </c>
      <c r="C285" s="200" t="str">
        <f>IF('Frais Forfaitaires'!C284="","",'Frais Forfaitaires'!C284)</f>
        <v/>
      </c>
      <c r="D285" s="200" t="str">
        <f>IF('Frais Forfaitaires'!D284="","",'Frais Forfaitaires'!D284)</f>
        <v/>
      </c>
      <c r="E285" s="200" t="str">
        <f>IF('Frais Forfaitaires'!E284="","",'Frais Forfaitaires'!E284)</f>
        <v/>
      </c>
      <c r="F285" s="200" t="str">
        <f>IF('Frais Forfaitaires'!F284="","",'Frais Forfaitaires'!F284)</f>
        <v/>
      </c>
      <c r="G285" s="200" t="str">
        <f>IF('Frais Forfaitaires'!G284="","",'Frais Forfaitaires'!G284)</f>
        <v/>
      </c>
      <c r="H285" s="200" t="str">
        <f>IF('Frais Forfaitaires'!H284="","",'Frais Forfaitaires'!H284)</f>
        <v/>
      </c>
      <c r="I285" s="200" t="str">
        <f>IF('Frais Forfaitaires'!I284="","",'Frais Forfaitaires'!I284)</f>
        <v/>
      </c>
      <c r="J285" s="189" t="str">
        <f>IF($G285="","",IF($C285=Listes!$B$38,IF('Instruction Frais Forfaitaires'!$E285&lt;=Listes!$B$59,('Instruction Frais Forfaitaires'!$E285*(VLOOKUP('Instruction Frais Forfaitaires'!$D285,Listes!$A$60:$E$66,2,FALSE))),IF('Instruction Frais Forfaitaires'!$E285&gt;Listes!$E$59,('Instruction Frais Forfaitaires'!$E285*(VLOOKUP('Instruction Frais Forfaitaires'!$D285,Listes!$A$60:$E$66,5,FALSE))),('Instruction Frais Forfaitaires'!$E285*(VLOOKUP('Instruction Frais Forfaitaires'!$D285,Listes!$A$60:$E$66,3,FALSE))+(VLOOKUP('Instruction Frais Forfaitaires'!$D285,Listes!$A$60:$E$66,4,FALSE)))))))</f>
        <v/>
      </c>
      <c r="K285" s="189" t="str">
        <f>IF($G285="","",IF($C285=Listes!$B$37,IF('Instruction Frais Forfaitaires'!$E285&lt;=Listes!$B$48,('Instruction Frais Forfaitaires'!$E285*(VLOOKUP('Instruction Frais Forfaitaires'!$D285,Listes!$A$49:$E$55,2,FALSE))),IF('Instruction Frais Forfaitaires'!$E285&gt;Listes!$D$48,('Instruction Frais Forfaitaires'!$E285*(VLOOKUP('Instruction Frais Forfaitaires'!$D285,Listes!$A$49:$E$55,5,FALSE))),('Instruction Frais Forfaitaires'!$E285*(VLOOKUP('Instruction Frais Forfaitaires'!$D285,Listes!$A$49:$E$55,3,FALSE))+(VLOOKUP('Instruction Frais Forfaitaires'!$D285,Listes!$A$49:$E$55,4,FALSE)))))))</f>
        <v/>
      </c>
      <c r="L285" s="190" t="str">
        <f>IF($G285="","",IF($C285=Listes!$B$40,Listes!$I$37,IF($C285=Listes!$B$41,(VLOOKUP('Instruction Frais Forfaitaires'!$F285,Listes!$E$37:$F$42,2,FALSE)),IF($C285=Listes!$B$39,IF('Instruction Frais Forfaitaires'!$E285&lt;=Listes!$A$70,'Instruction Frais Forfaitaires'!$E285*Listes!$A$71,IF('Instruction Frais Forfaitaires'!$E285&gt;Listes!$D$70,'Instruction Frais Forfaitaires'!$E285*Listes!$D$71,(('Instruction Frais Forfaitaires'!$E285*Listes!$B$71)+Listes!$C$71)))))))</f>
        <v/>
      </c>
      <c r="M285" s="202" t="str">
        <f>IF('Frais Forfaitaires'!M284="","",'Frais Forfaitaires'!M284)</f>
        <v/>
      </c>
      <c r="N285" s="42" t="str">
        <f t="shared" si="17"/>
        <v/>
      </c>
      <c r="O285" s="203" t="str">
        <f t="shared" si="18"/>
        <v/>
      </c>
      <c r="P285" s="204" t="str">
        <f t="shared" si="19"/>
        <v/>
      </c>
      <c r="Q285" s="205" t="str">
        <f t="shared" si="20"/>
        <v/>
      </c>
      <c r="R285" s="206"/>
      <c r="S285" s="66"/>
    </row>
    <row r="286" spans="1:19" ht="20.100000000000001" customHeight="1" x14ac:dyDescent="0.25">
      <c r="A286" s="191">
        <v>280</v>
      </c>
      <c r="B286" s="200" t="str">
        <f>IF('Frais Forfaitaires'!B285="","",'Frais Forfaitaires'!B285)</f>
        <v/>
      </c>
      <c r="C286" s="200" t="str">
        <f>IF('Frais Forfaitaires'!C285="","",'Frais Forfaitaires'!C285)</f>
        <v/>
      </c>
      <c r="D286" s="200" t="str">
        <f>IF('Frais Forfaitaires'!D285="","",'Frais Forfaitaires'!D285)</f>
        <v/>
      </c>
      <c r="E286" s="200" t="str">
        <f>IF('Frais Forfaitaires'!E285="","",'Frais Forfaitaires'!E285)</f>
        <v/>
      </c>
      <c r="F286" s="200" t="str">
        <f>IF('Frais Forfaitaires'!F285="","",'Frais Forfaitaires'!F285)</f>
        <v/>
      </c>
      <c r="G286" s="200" t="str">
        <f>IF('Frais Forfaitaires'!G285="","",'Frais Forfaitaires'!G285)</f>
        <v/>
      </c>
      <c r="H286" s="200" t="str">
        <f>IF('Frais Forfaitaires'!H285="","",'Frais Forfaitaires'!H285)</f>
        <v/>
      </c>
      <c r="I286" s="200" t="str">
        <f>IF('Frais Forfaitaires'!I285="","",'Frais Forfaitaires'!I285)</f>
        <v/>
      </c>
      <c r="J286" s="189" t="str">
        <f>IF($G286="","",IF($C286=Listes!$B$38,IF('Instruction Frais Forfaitaires'!$E286&lt;=Listes!$B$59,('Instruction Frais Forfaitaires'!$E286*(VLOOKUP('Instruction Frais Forfaitaires'!$D286,Listes!$A$60:$E$66,2,FALSE))),IF('Instruction Frais Forfaitaires'!$E286&gt;Listes!$E$59,('Instruction Frais Forfaitaires'!$E286*(VLOOKUP('Instruction Frais Forfaitaires'!$D286,Listes!$A$60:$E$66,5,FALSE))),('Instruction Frais Forfaitaires'!$E286*(VLOOKUP('Instruction Frais Forfaitaires'!$D286,Listes!$A$60:$E$66,3,FALSE))+(VLOOKUP('Instruction Frais Forfaitaires'!$D286,Listes!$A$60:$E$66,4,FALSE)))))))</f>
        <v/>
      </c>
      <c r="K286" s="189" t="str">
        <f>IF($G286="","",IF($C286=Listes!$B$37,IF('Instruction Frais Forfaitaires'!$E286&lt;=Listes!$B$48,('Instruction Frais Forfaitaires'!$E286*(VLOOKUP('Instruction Frais Forfaitaires'!$D286,Listes!$A$49:$E$55,2,FALSE))),IF('Instruction Frais Forfaitaires'!$E286&gt;Listes!$D$48,('Instruction Frais Forfaitaires'!$E286*(VLOOKUP('Instruction Frais Forfaitaires'!$D286,Listes!$A$49:$E$55,5,FALSE))),('Instruction Frais Forfaitaires'!$E286*(VLOOKUP('Instruction Frais Forfaitaires'!$D286,Listes!$A$49:$E$55,3,FALSE))+(VLOOKUP('Instruction Frais Forfaitaires'!$D286,Listes!$A$49:$E$55,4,FALSE)))))))</f>
        <v/>
      </c>
      <c r="L286" s="190" t="str">
        <f>IF($G286="","",IF($C286=Listes!$B$40,Listes!$I$37,IF($C286=Listes!$B$41,(VLOOKUP('Instruction Frais Forfaitaires'!$F286,Listes!$E$37:$F$42,2,FALSE)),IF($C286=Listes!$B$39,IF('Instruction Frais Forfaitaires'!$E286&lt;=Listes!$A$70,'Instruction Frais Forfaitaires'!$E286*Listes!$A$71,IF('Instruction Frais Forfaitaires'!$E286&gt;Listes!$D$70,'Instruction Frais Forfaitaires'!$E286*Listes!$D$71,(('Instruction Frais Forfaitaires'!$E286*Listes!$B$71)+Listes!$C$71)))))))</f>
        <v/>
      </c>
      <c r="M286" s="202" t="str">
        <f>IF('Frais Forfaitaires'!M285="","",'Frais Forfaitaires'!M285)</f>
        <v/>
      </c>
      <c r="N286" s="42" t="str">
        <f t="shared" si="17"/>
        <v/>
      </c>
      <c r="O286" s="203" t="str">
        <f t="shared" si="18"/>
        <v/>
      </c>
      <c r="P286" s="204" t="str">
        <f t="shared" si="19"/>
        <v/>
      </c>
      <c r="Q286" s="205" t="str">
        <f t="shared" si="20"/>
        <v/>
      </c>
      <c r="R286" s="206"/>
      <c r="S286" s="66"/>
    </row>
    <row r="287" spans="1:19" ht="20.100000000000001" customHeight="1" x14ac:dyDescent="0.25">
      <c r="A287" s="191">
        <v>281</v>
      </c>
      <c r="B287" s="200" t="str">
        <f>IF('Frais Forfaitaires'!B286="","",'Frais Forfaitaires'!B286)</f>
        <v/>
      </c>
      <c r="C287" s="200" t="str">
        <f>IF('Frais Forfaitaires'!C286="","",'Frais Forfaitaires'!C286)</f>
        <v/>
      </c>
      <c r="D287" s="200" t="str">
        <f>IF('Frais Forfaitaires'!D286="","",'Frais Forfaitaires'!D286)</f>
        <v/>
      </c>
      <c r="E287" s="200" t="str">
        <f>IF('Frais Forfaitaires'!E286="","",'Frais Forfaitaires'!E286)</f>
        <v/>
      </c>
      <c r="F287" s="200" t="str">
        <f>IF('Frais Forfaitaires'!F286="","",'Frais Forfaitaires'!F286)</f>
        <v/>
      </c>
      <c r="G287" s="200" t="str">
        <f>IF('Frais Forfaitaires'!G286="","",'Frais Forfaitaires'!G286)</f>
        <v/>
      </c>
      <c r="H287" s="200" t="str">
        <f>IF('Frais Forfaitaires'!H286="","",'Frais Forfaitaires'!H286)</f>
        <v/>
      </c>
      <c r="I287" s="200" t="str">
        <f>IF('Frais Forfaitaires'!I286="","",'Frais Forfaitaires'!I286)</f>
        <v/>
      </c>
      <c r="J287" s="189" t="str">
        <f>IF($G287="","",IF($C287=Listes!$B$38,IF('Instruction Frais Forfaitaires'!$E287&lt;=Listes!$B$59,('Instruction Frais Forfaitaires'!$E287*(VLOOKUP('Instruction Frais Forfaitaires'!$D287,Listes!$A$60:$E$66,2,FALSE))),IF('Instruction Frais Forfaitaires'!$E287&gt;Listes!$E$59,('Instruction Frais Forfaitaires'!$E287*(VLOOKUP('Instruction Frais Forfaitaires'!$D287,Listes!$A$60:$E$66,5,FALSE))),('Instruction Frais Forfaitaires'!$E287*(VLOOKUP('Instruction Frais Forfaitaires'!$D287,Listes!$A$60:$E$66,3,FALSE))+(VLOOKUP('Instruction Frais Forfaitaires'!$D287,Listes!$A$60:$E$66,4,FALSE)))))))</f>
        <v/>
      </c>
      <c r="K287" s="189" t="str">
        <f>IF($G287="","",IF($C287=Listes!$B$37,IF('Instruction Frais Forfaitaires'!$E287&lt;=Listes!$B$48,('Instruction Frais Forfaitaires'!$E287*(VLOOKUP('Instruction Frais Forfaitaires'!$D287,Listes!$A$49:$E$55,2,FALSE))),IF('Instruction Frais Forfaitaires'!$E287&gt;Listes!$D$48,('Instruction Frais Forfaitaires'!$E287*(VLOOKUP('Instruction Frais Forfaitaires'!$D287,Listes!$A$49:$E$55,5,FALSE))),('Instruction Frais Forfaitaires'!$E287*(VLOOKUP('Instruction Frais Forfaitaires'!$D287,Listes!$A$49:$E$55,3,FALSE))+(VLOOKUP('Instruction Frais Forfaitaires'!$D287,Listes!$A$49:$E$55,4,FALSE)))))))</f>
        <v/>
      </c>
      <c r="L287" s="190" t="str">
        <f>IF($G287="","",IF($C287=Listes!$B$40,Listes!$I$37,IF($C287=Listes!$B$41,(VLOOKUP('Instruction Frais Forfaitaires'!$F287,Listes!$E$37:$F$42,2,FALSE)),IF($C287=Listes!$B$39,IF('Instruction Frais Forfaitaires'!$E287&lt;=Listes!$A$70,'Instruction Frais Forfaitaires'!$E287*Listes!$A$71,IF('Instruction Frais Forfaitaires'!$E287&gt;Listes!$D$70,'Instruction Frais Forfaitaires'!$E287*Listes!$D$71,(('Instruction Frais Forfaitaires'!$E287*Listes!$B$71)+Listes!$C$71)))))))</f>
        <v/>
      </c>
      <c r="M287" s="202" t="str">
        <f>IF('Frais Forfaitaires'!M286="","",'Frais Forfaitaires'!M286)</f>
        <v/>
      </c>
      <c r="N287" s="42" t="str">
        <f t="shared" si="17"/>
        <v/>
      </c>
      <c r="O287" s="203" t="str">
        <f t="shared" si="18"/>
        <v/>
      </c>
      <c r="P287" s="204" t="str">
        <f t="shared" si="19"/>
        <v/>
      </c>
      <c r="Q287" s="205" t="str">
        <f t="shared" si="20"/>
        <v/>
      </c>
      <c r="R287" s="206"/>
      <c r="S287" s="66"/>
    </row>
    <row r="288" spans="1:19" ht="20.100000000000001" customHeight="1" x14ac:dyDescent="0.25">
      <c r="A288" s="191">
        <v>282</v>
      </c>
      <c r="B288" s="200" t="str">
        <f>IF('Frais Forfaitaires'!B287="","",'Frais Forfaitaires'!B287)</f>
        <v/>
      </c>
      <c r="C288" s="200" t="str">
        <f>IF('Frais Forfaitaires'!C287="","",'Frais Forfaitaires'!C287)</f>
        <v/>
      </c>
      <c r="D288" s="200" t="str">
        <f>IF('Frais Forfaitaires'!D287="","",'Frais Forfaitaires'!D287)</f>
        <v/>
      </c>
      <c r="E288" s="200" t="str">
        <f>IF('Frais Forfaitaires'!E287="","",'Frais Forfaitaires'!E287)</f>
        <v/>
      </c>
      <c r="F288" s="200" t="str">
        <f>IF('Frais Forfaitaires'!F287="","",'Frais Forfaitaires'!F287)</f>
        <v/>
      </c>
      <c r="G288" s="200" t="str">
        <f>IF('Frais Forfaitaires'!G287="","",'Frais Forfaitaires'!G287)</f>
        <v/>
      </c>
      <c r="H288" s="200" t="str">
        <f>IF('Frais Forfaitaires'!H287="","",'Frais Forfaitaires'!H287)</f>
        <v/>
      </c>
      <c r="I288" s="200" t="str">
        <f>IF('Frais Forfaitaires'!I287="","",'Frais Forfaitaires'!I287)</f>
        <v/>
      </c>
      <c r="J288" s="189" t="str">
        <f>IF($G288="","",IF($C288=Listes!$B$38,IF('Instruction Frais Forfaitaires'!$E288&lt;=Listes!$B$59,('Instruction Frais Forfaitaires'!$E288*(VLOOKUP('Instruction Frais Forfaitaires'!$D288,Listes!$A$60:$E$66,2,FALSE))),IF('Instruction Frais Forfaitaires'!$E288&gt;Listes!$E$59,('Instruction Frais Forfaitaires'!$E288*(VLOOKUP('Instruction Frais Forfaitaires'!$D288,Listes!$A$60:$E$66,5,FALSE))),('Instruction Frais Forfaitaires'!$E288*(VLOOKUP('Instruction Frais Forfaitaires'!$D288,Listes!$A$60:$E$66,3,FALSE))+(VLOOKUP('Instruction Frais Forfaitaires'!$D288,Listes!$A$60:$E$66,4,FALSE)))))))</f>
        <v/>
      </c>
      <c r="K288" s="189" t="str">
        <f>IF($G288="","",IF($C288=Listes!$B$37,IF('Instruction Frais Forfaitaires'!$E288&lt;=Listes!$B$48,('Instruction Frais Forfaitaires'!$E288*(VLOOKUP('Instruction Frais Forfaitaires'!$D288,Listes!$A$49:$E$55,2,FALSE))),IF('Instruction Frais Forfaitaires'!$E288&gt;Listes!$D$48,('Instruction Frais Forfaitaires'!$E288*(VLOOKUP('Instruction Frais Forfaitaires'!$D288,Listes!$A$49:$E$55,5,FALSE))),('Instruction Frais Forfaitaires'!$E288*(VLOOKUP('Instruction Frais Forfaitaires'!$D288,Listes!$A$49:$E$55,3,FALSE))+(VLOOKUP('Instruction Frais Forfaitaires'!$D288,Listes!$A$49:$E$55,4,FALSE)))))))</f>
        <v/>
      </c>
      <c r="L288" s="190" t="str">
        <f>IF($G288="","",IF($C288=Listes!$B$40,Listes!$I$37,IF($C288=Listes!$B$41,(VLOOKUP('Instruction Frais Forfaitaires'!$F288,Listes!$E$37:$F$42,2,FALSE)),IF($C288=Listes!$B$39,IF('Instruction Frais Forfaitaires'!$E288&lt;=Listes!$A$70,'Instruction Frais Forfaitaires'!$E288*Listes!$A$71,IF('Instruction Frais Forfaitaires'!$E288&gt;Listes!$D$70,'Instruction Frais Forfaitaires'!$E288*Listes!$D$71,(('Instruction Frais Forfaitaires'!$E288*Listes!$B$71)+Listes!$C$71)))))))</f>
        <v/>
      </c>
      <c r="M288" s="202" t="str">
        <f>IF('Frais Forfaitaires'!M287="","",'Frais Forfaitaires'!M287)</f>
        <v/>
      </c>
      <c r="N288" s="42" t="str">
        <f t="shared" si="17"/>
        <v/>
      </c>
      <c r="O288" s="203" t="str">
        <f t="shared" si="18"/>
        <v/>
      </c>
      <c r="P288" s="204" t="str">
        <f t="shared" si="19"/>
        <v/>
      </c>
      <c r="Q288" s="205" t="str">
        <f t="shared" si="20"/>
        <v/>
      </c>
      <c r="R288" s="206"/>
      <c r="S288" s="66"/>
    </row>
    <row r="289" spans="1:19" ht="20.100000000000001" customHeight="1" x14ac:dyDescent="0.25">
      <c r="A289" s="191">
        <v>283</v>
      </c>
      <c r="B289" s="200" t="str">
        <f>IF('Frais Forfaitaires'!B288="","",'Frais Forfaitaires'!B288)</f>
        <v/>
      </c>
      <c r="C289" s="200" t="str">
        <f>IF('Frais Forfaitaires'!C288="","",'Frais Forfaitaires'!C288)</f>
        <v/>
      </c>
      <c r="D289" s="200" t="str">
        <f>IF('Frais Forfaitaires'!D288="","",'Frais Forfaitaires'!D288)</f>
        <v/>
      </c>
      <c r="E289" s="200" t="str">
        <f>IF('Frais Forfaitaires'!E288="","",'Frais Forfaitaires'!E288)</f>
        <v/>
      </c>
      <c r="F289" s="200" t="str">
        <f>IF('Frais Forfaitaires'!F288="","",'Frais Forfaitaires'!F288)</f>
        <v/>
      </c>
      <c r="G289" s="200" t="str">
        <f>IF('Frais Forfaitaires'!G288="","",'Frais Forfaitaires'!G288)</f>
        <v/>
      </c>
      <c r="H289" s="200" t="str">
        <f>IF('Frais Forfaitaires'!H288="","",'Frais Forfaitaires'!H288)</f>
        <v/>
      </c>
      <c r="I289" s="200" t="str">
        <f>IF('Frais Forfaitaires'!I288="","",'Frais Forfaitaires'!I288)</f>
        <v/>
      </c>
      <c r="J289" s="189" t="str">
        <f>IF($G289="","",IF($C289=Listes!$B$38,IF('Instruction Frais Forfaitaires'!$E289&lt;=Listes!$B$59,('Instruction Frais Forfaitaires'!$E289*(VLOOKUP('Instruction Frais Forfaitaires'!$D289,Listes!$A$60:$E$66,2,FALSE))),IF('Instruction Frais Forfaitaires'!$E289&gt;Listes!$E$59,('Instruction Frais Forfaitaires'!$E289*(VLOOKUP('Instruction Frais Forfaitaires'!$D289,Listes!$A$60:$E$66,5,FALSE))),('Instruction Frais Forfaitaires'!$E289*(VLOOKUP('Instruction Frais Forfaitaires'!$D289,Listes!$A$60:$E$66,3,FALSE))+(VLOOKUP('Instruction Frais Forfaitaires'!$D289,Listes!$A$60:$E$66,4,FALSE)))))))</f>
        <v/>
      </c>
      <c r="K289" s="189" t="str">
        <f>IF($G289="","",IF($C289=Listes!$B$37,IF('Instruction Frais Forfaitaires'!$E289&lt;=Listes!$B$48,('Instruction Frais Forfaitaires'!$E289*(VLOOKUP('Instruction Frais Forfaitaires'!$D289,Listes!$A$49:$E$55,2,FALSE))),IF('Instruction Frais Forfaitaires'!$E289&gt;Listes!$D$48,('Instruction Frais Forfaitaires'!$E289*(VLOOKUP('Instruction Frais Forfaitaires'!$D289,Listes!$A$49:$E$55,5,FALSE))),('Instruction Frais Forfaitaires'!$E289*(VLOOKUP('Instruction Frais Forfaitaires'!$D289,Listes!$A$49:$E$55,3,FALSE))+(VLOOKUP('Instruction Frais Forfaitaires'!$D289,Listes!$A$49:$E$55,4,FALSE)))))))</f>
        <v/>
      </c>
      <c r="L289" s="190" t="str">
        <f>IF($G289="","",IF($C289=Listes!$B$40,Listes!$I$37,IF($C289=Listes!$B$41,(VLOOKUP('Instruction Frais Forfaitaires'!$F289,Listes!$E$37:$F$42,2,FALSE)),IF($C289=Listes!$B$39,IF('Instruction Frais Forfaitaires'!$E289&lt;=Listes!$A$70,'Instruction Frais Forfaitaires'!$E289*Listes!$A$71,IF('Instruction Frais Forfaitaires'!$E289&gt;Listes!$D$70,'Instruction Frais Forfaitaires'!$E289*Listes!$D$71,(('Instruction Frais Forfaitaires'!$E289*Listes!$B$71)+Listes!$C$71)))))))</f>
        <v/>
      </c>
      <c r="M289" s="202" t="str">
        <f>IF('Frais Forfaitaires'!M288="","",'Frais Forfaitaires'!M288)</f>
        <v/>
      </c>
      <c r="N289" s="42" t="str">
        <f t="shared" si="17"/>
        <v/>
      </c>
      <c r="O289" s="203" t="str">
        <f t="shared" si="18"/>
        <v/>
      </c>
      <c r="P289" s="204" t="str">
        <f t="shared" si="19"/>
        <v/>
      </c>
      <c r="Q289" s="205" t="str">
        <f t="shared" si="20"/>
        <v/>
      </c>
      <c r="R289" s="206"/>
      <c r="S289" s="66"/>
    </row>
    <row r="290" spans="1:19" ht="20.100000000000001" customHeight="1" x14ac:dyDescent="0.25">
      <c r="A290" s="191">
        <v>284</v>
      </c>
      <c r="B290" s="200" t="str">
        <f>IF('Frais Forfaitaires'!B289="","",'Frais Forfaitaires'!B289)</f>
        <v/>
      </c>
      <c r="C290" s="200" t="str">
        <f>IF('Frais Forfaitaires'!C289="","",'Frais Forfaitaires'!C289)</f>
        <v/>
      </c>
      <c r="D290" s="200" t="str">
        <f>IF('Frais Forfaitaires'!D289="","",'Frais Forfaitaires'!D289)</f>
        <v/>
      </c>
      <c r="E290" s="200" t="str">
        <f>IF('Frais Forfaitaires'!E289="","",'Frais Forfaitaires'!E289)</f>
        <v/>
      </c>
      <c r="F290" s="200" t="str">
        <f>IF('Frais Forfaitaires'!F289="","",'Frais Forfaitaires'!F289)</f>
        <v/>
      </c>
      <c r="G290" s="200" t="str">
        <f>IF('Frais Forfaitaires'!G289="","",'Frais Forfaitaires'!G289)</f>
        <v/>
      </c>
      <c r="H290" s="200" t="str">
        <f>IF('Frais Forfaitaires'!H289="","",'Frais Forfaitaires'!H289)</f>
        <v/>
      </c>
      <c r="I290" s="200" t="str">
        <f>IF('Frais Forfaitaires'!I289="","",'Frais Forfaitaires'!I289)</f>
        <v/>
      </c>
      <c r="J290" s="189" t="str">
        <f>IF($G290="","",IF($C290=Listes!$B$38,IF('Instruction Frais Forfaitaires'!$E290&lt;=Listes!$B$59,('Instruction Frais Forfaitaires'!$E290*(VLOOKUP('Instruction Frais Forfaitaires'!$D290,Listes!$A$60:$E$66,2,FALSE))),IF('Instruction Frais Forfaitaires'!$E290&gt;Listes!$E$59,('Instruction Frais Forfaitaires'!$E290*(VLOOKUP('Instruction Frais Forfaitaires'!$D290,Listes!$A$60:$E$66,5,FALSE))),('Instruction Frais Forfaitaires'!$E290*(VLOOKUP('Instruction Frais Forfaitaires'!$D290,Listes!$A$60:$E$66,3,FALSE))+(VLOOKUP('Instruction Frais Forfaitaires'!$D290,Listes!$A$60:$E$66,4,FALSE)))))))</f>
        <v/>
      </c>
      <c r="K290" s="189" t="str">
        <f>IF($G290="","",IF($C290=Listes!$B$37,IF('Instruction Frais Forfaitaires'!$E290&lt;=Listes!$B$48,('Instruction Frais Forfaitaires'!$E290*(VLOOKUP('Instruction Frais Forfaitaires'!$D290,Listes!$A$49:$E$55,2,FALSE))),IF('Instruction Frais Forfaitaires'!$E290&gt;Listes!$D$48,('Instruction Frais Forfaitaires'!$E290*(VLOOKUP('Instruction Frais Forfaitaires'!$D290,Listes!$A$49:$E$55,5,FALSE))),('Instruction Frais Forfaitaires'!$E290*(VLOOKUP('Instruction Frais Forfaitaires'!$D290,Listes!$A$49:$E$55,3,FALSE))+(VLOOKUP('Instruction Frais Forfaitaires'!$D290,Listes!$A$49:$E$55,4,FALSE)))))))</f>
        <v/>
      </c>
      <c r="L290" s="190" t="str">
        <f>IF($G290="","",IF($C290=Listes!$B$40,Listes!$I$37,IF($C290=Listes!$B$41,(VLOOKUP('Instruction Frais Forfaitaires'!$F290,Listes!$E$37:$F$42,2,FALSE)),IF($C290=Listes!$B$39,IF('Instruction Frais Forfaitaires'!$E290&lt;=Listes!$A$70,'Instruction Frais Forfaitaires'!$E290*Listes!$A$71,IF('Instruction Frais Forfaitaires'!$E290&gt;Listes!$D$70,'Instruction Frais Forfaitaires'!$E290*Listes!$D$71,(('Instruction Frais Forfaitaires'!$E290*Listes!$B$71)+Listes!$C$71)))))))</f>
        <v/>
      </c>
      <c r="M290" s="202" t="str">
        <f>IF('Frais Forfaitaires'!M289="","",'Frais Forfaitaires'!M289)</f>
        <v/>
      </c>
      <c r="N290" s="42" t="str">
        <f t="shared" si="17"/>
        <v/>
      </c>
      <c r="O290" s="203" t="str">
        <f t="shared" si="18"/>
        <v/>
      </c>
      <c r="P290" s="204" t="str">
        <f t="shared" si="19"/>
        <v/>
      </c>
      <c r="Q290" s="205" t="str">
        <f t="shared" si="20"/>
        <v/>
      </c>
      <c r="R290" s="206"/>
      <c r="S290" s="66"/>
    </row>
    <row r="291" spans="1:19" ht="20.100000000000001" customHeight="1" x14ac:dyDescent="0.25">
      <c r="A291" s="191">
        <v>285</v>
      </c>
      <c r="B291" s="200" t="str">
        <f>IF('Frais Forfaitaires'!B290="","",'Frais Forfaitaires'!B290)</f>
        <v/>
      </c>
      <c r="C291" s="200" t="str">
        <f>IF('Frais Forfaitaires'!C290="","",'Frais Forfaitaires'!C290)</f>
        <v/>
      </c>
      <c r="D291" s="200" t="str">
        <f>IF('Frais Forfaitaires'!D290="","",'Frais Forfaitaires'!D290)</f>
        <v/>
      </c>
      <c r="E291" s="200" t="str">
        <f>IF('Frais Forfaitaires'!E290="","",'Frais Forfaitaires'!E290)</f>
        <v/>
      </c>
      <c r="F291" s="200" t="str">
        <f>IF('Frais Forfaitaires'!F290="","",'Frais Forfaitaires'!F290)</f>
        <v/>
      </c>
      <c r="G291" s="200" t="str">
        <f>IF('Frais Forfaitaires'!G290="","",'Frais Forfaitaires'!G290)</f>
        <v/>
      </c>
      <c r="H291" s="200" t="str">
        <f>IF('Frais Forfaitaires'!H290="","",'Frais Forfaitaires'!H290)</f>
        <v/>
      </c>
      <c r="I291" s="200" t="str">
        <f>IF('Frais Forfaitaires'!I290="","",'Frais Forfaitaires'!I290)</f>
        <v/>
      </c>
      <c r="J291" s="189" t="str">
        <f>IF($G291="","",IF($C291=Listes!$B$38,IF('Instruction Frais Forfaitaires'!$E291&lt;=Listes!$B$59,('Instruction Frais Forfaitaires'!$E291*(VLOOKUP('Instruction Frais Forfaitaires'!$D291,Listes!$A$60:$E$66,2,FALSE))),IF('Instruction Frais Forfaitaires'!$E291&gt;Listes!$E$59,('Instruction Frais Forfaitaires'!$E291*(VLOOKUP('Instruction Frais Forfaitaires'!$D291,Listes!$A$60:$E$66,5,FALSE))),('Instruction Frais Forfaitaires'!$E291*(VLOOKUP('Instruction Frais Forfaitaires'!$D291,Listes!$A$60:$E$66,3,FALSE))+(VLOOKUP('Instruction Frais Forfaitaires'!$D291,Listes!$A$60:$E$66,4,FALSE)))))))</f>
        <v/>
      </c>
      <c r="K291" s="189" t="str">
        <f>IF($G291="","",IF($C291=Listes!$B$37,IF('Instruction Frais Forfaitaires'!$E291&lt;=Listes!$B$48,('Instruction Frais Forfaitaires'!$E291*(VLOOKUP('Instruction Frais Forfaitaires'!$D291,Listes!$A$49:$E$55,2,FALSE))),IF('Instruction Frais Forfaitaires'!$E291&gt;Listes!$D$48,('Instruction Frais Forfaitaires'!$E291*(VLOOKUP('Instruction Frais Forfaitaires'!$D291,Listes!$A$49:$E$55,5,FALSE))),('Instruction Frais Forfaitaires'!$E291*(VLOOKUP('Instruction Frais Forfaitaires'!$D291,Listes!$A$49:$E$55,3,FALSE))+(VLOOKUP('Instruction Frais Forfaitaires'!$D291,Listes!$A$49:$E$55,4,FALSE)))))))</f>
        <v/>
      </c>
      <c r="L291" s="190" t="str">
        <f>IF($G291="","",IF($C291=Listes!$B$40,Listes!$I$37,IF($C291=Listes!$B$41,(VLOOKUP('Instruction Frais Forfaitaires'!$F291,Listes!$E$37:$F$42,2,FALSE)),IF($C291=Listes!$B$39,IF('Instruction Frais Forfaitaires'!$E291&lt;=Listes!$A$70,'Instruction Frais Forfaitaires'!$E291*Listes!$A$71,IF('Instruction Frais Forfaitaires'!$E291&gt;Listes!$D$70,'Instruction Frais Forfaitaires'!$E291*Listes!$D$71,(('Instruction Frais Forfaitaires'!$E291*Listes!$B$71)+Listes!$C$71)))))))</f>
        <v/>
      </c>
      <c r="M291" s="202" t="str">
        <f>IF('Frais Forfaitaires'!M290="","",'Frais Forfaitaires'!M290)</f>
        <v/>
      </c>
      <c r="N291" s="42" t="str">
        <f t="shared" si="17"/>
        <v/>
      </c>
      <c r="O291" s="203" t="str">
        <f t="shared" si="18"/>
        <v/>
      </c>
      <c r="P291" s="204" t="str">
        <f t="shared" si="19"/>
        <v/>
      </c>
      <c r="Q291" s="205" t="str">
        <f t="shared" si="20"/>
        <v/>
      </c>
      <c r="R291" s="206"/>
      <c r="S291" s="66"/>
    </row>
    <row r="292" spans="1:19" ht="20.100000000000001" customHeight="1" x14ac:dyDescent="0.25">
      <c r="A292" s="191">
        <v>286</v>
      </c>
      <c r="B292" s="200" t="str">
        <f>IF('Frais Forfaitaires'!B291="","",'Frais Forfaitaires'!B291)</f>
        <v/>
      </c>
      <c r="C292" s="200" t="str">
        <f>IF('Frais Forfaitaires'!C291="","",'Frais Forfaitaires'!C291)</f>
        <v/>
      </c>
      <c r="D292" s="200" t="str">
        <f>IF('Frais Forfaitaires'!D291="","",'Frais Forfaitaires'!D291)</f>
        <v/>
      </c>
      <c r="E292" s="200" t="str">
        <f>IF('Frais Forfaitaires'!E291="","",'Frais Forfaitaires'!E291)</f>
        <v/>
      </c>
      <c r="F292" s="200" t="str">
        <f>IF('Frais Forfaitaires'!F291="","",'Frais Forfaitaires'!F291)</f>
        <v/>
      </c>
      <c r="G292" s="200" t="str">
        <f>IF('Frais Forfaitaires'!G291="","",'Frais Forfaitaires'!G291)</f>
        <v/>
      </c>
      <c r="H292" s="200" t="str">
        <f>IF('Frais Forfaitaires'!H291="","",'Frais Forfaitaires'!H291)</f>
        <v/>
      </c>
      <c r="I292" s="200" t="str">
        <f>IF('Frais Forfaitaires'!I291="","",'Frais Forfaitaires'!I291)</f>
        <v/>
      </c>
      <c r="J292" s="189" t="str">
        <f>IF($G292="","",IF($C292=Listes!$B$38,IF('Instruction Frais Forfaitaires'!$E292&lt;=Listes!$B$59,('Instruction Frais Forfaitaires'!$E292*(VLOOKUP('Instruction Frais Forfaitaires'!$D292,Listes!$A$60:$E$66,2,FALSE))),IF('Instruction Frais Forfaitaires'!$E292&gt;Listes!$E$59,('Instruction Frais Forfaitaires'!$E292*(VLOOKUP('Instruction Frais Forfaitaires'!$D292,Listes!$A$60:$E$66,5,FALSE))),('Instruction Frais Forfaitaires'!$E292*(VLOOKUP('Instruction Frais Forfaitaires'!$D292,Listes!$A$60:$E$66,3,FALSE))+(VLOOKUP('Instruction Frais Forfaitaires'!$D292,Listes!$A$60:$E$66,4,FALSE)))))))</f>
        <v/>
      </c>
      <c r="K292" s="189" t="str">
        <f>IF($G292="","",IF($C292=Listes!$B$37,IF('Instruction Frais Forfaitaires'!$E292&lt;=Listes!$B$48,('Instruction Frais Forfaitaires'!$E292*(VLOOKUP('Instruction Frais Forfaitaires'!$D292,Listes!$A$49:$E$55,2,FALSE))),IF('Instruction Frais Forfaitaires'!$E292&gt;Listes!$D$48,('Instruction Frais Forfaitaires'!$E292*(VLOOKUP('Instruction Frais Forfaitaires'!$D292,Listes!$A$49:$E$55,5,FALSE))),('Instruction Frais Forfaitaires'!$E292*(VLOOKUP('Instruction Frais Forfaitaires'!$D292,Listes!$A$49:$E$55,3,FALSE))+(VLOOKUP('Instruction Frais Forfaitaires'!$D292,Listes!$A$49:$E$55,4,FALSE)))))))</f>
        <v/>
      </c>
      <c r="L292" s="190" t="str">
        <f>IF($G292="","",IF($C292=Listes!$B$40,Listes!$I$37,IF($C292=Listes!$B$41,(VLOOKUP('Instruction Frais Forfaitaires'!$F292,Listes!$E$37:$F$42,2,FALSE)),IF($C292=Listes!$B$39,IF('Instruction Frais Forfaitaires'!$E292&lt;=Listes!$A$70,'Instruction Frais Forfaitaires'!$E292*Listes!$A$71,IF('Instruction Frais Forfaitaires'!$E292&gt;Listes!$D$70,'Instruction Frais Forfaitaires'!$E292*Listes!$D$71,(('Instruction Frais Forfaitaires'!$E292*Listes!$B$71)+Listes!$C$71)))))))</f>
        <v/>
      </c>
      <c r="M292" s="202" t="str">
        <f>IF('Frais Forfaitaires'!M291="","",'Frais Forfaitaires'!M291)</f>
        <v/>
      </c>
      <c r="N292" s="42" t="str">
        <f t="shared" si="17"/>
        <v/>
      </c>
      <c r="O292" s="203" t="str">
        <f t="shared" si="18"/>
        <v/>
      </c>
      <c r="P292" s="204" t="str">
        <f t="shared" si="19"/>
        <v/>
      </c>
      <c r="Q292" s="205" t="str">
        <f t="shared" si="20"/>
        <v/>
      </c>
      <c r="R292" s="206"/>
      <c r="S292" s="66"/>
    </row>
    <row r="293" spans="1:19" ht="20.100000000000001" customHeight="1" x14ac:dyDescent="0.25">
      <c r="A293" s="191">
        <v>287</v>
      </c>
      <c r="B293" s="200" t="str">
        <f>IF('Frais Forfaitaires'!B292="","",'Frais Forfaitaires'!B292)</f>
        <v/>
      </c>
      <c r="C293" s="200" t="str">
        <f>IF('Frais Forfaitaires'!C292="","",'Frais Forfaitaires'!C292)</f>
        <v/>
      </c>
      <c r="D293" s="200" t="str">
        <f>IF('Frais Forfaitaires'!D292="","",'Frais Forfaitaires'!D292)</f>
        <v/>
      </c>
      <c r="E293" s="200" t="str">
        <f>IF('Frais Forfaitaires'!E292="","",'Frais Forfaitaires'!E292)</f>
        <v/>
      </c>
      <c r="F293" s="200" t="str">
        <f>IF('Frais Forfaitaires'!F292="","",'Frais Forfaitaires'!F292)</f>
        <v/>
      </c>
      <c r="G293" s="200" t="str">
        <f>IF('Frais Forfaitaires'!G292="","",'Frais Forfaitaires'!G292)</f>
        <v/>
      </c>
      <c r="H293" s="200" t="str">
        <f>IF('Frais Forfaitaires'!H292="","",'Frais Forfaitaires'!H292)</f>
        <v/>
      </c>
      <c r="I293" s="200" t="str">
        <f>IF('Frais Forfaitaires'!I292="","",'Frais Forfaitaires'!I292)</f>
        <v/>
      </c>
      <c r="J293" s="189" t="str">
        <f>IF($G293="","",IF($C293=Listes!$B$38,IF('Instruction Frais Forfaitaires'!$E293&lt;=Listes!$B$59,('Instruction Frais Forfaitaires'!$E293*(VLOOKUP('Instruction Frais Forfaitaires'!$D293,Listes!$A$60:$E$66,2,FALSE))),IF('Instruction Frais Forfaitaires'!$E293&gt;Listes!$E$59,('Instruction Frais Forfaitaires'!$E293*(VLOOKUP('Instruction Frais Forfaitaires'!$D293,Listes!$A$60:$E$66,5,FALSE))),('Instruction Frais Forfaitaires'!$E293*(VLOOKUP('Instruction Frais Forfaitaires'!$D293,Listes!$A$60:$E$66,3,FALSE))+(VLOOKUP('Instruction Frais Forfaitaires'!$D293,Listes!$A$60:$E$66,4,FALSE)))))))</f>
        <v/>
      </c>
      <c r="K293" s="189" t="str">
        <f>IF($G293="","",IF($C293=Listes!$B$37,IF('Instruction Frais Forfaitaires'!$E293&lt;=Listes!$B$48,('Instruction Frais Forfaitaires'!$E293*(VLOOKUP('Instruction Frais Forfaitaires'!$D293,Listes!$A$49:$E$55,2,FALSE))),IF('Instruction Frais Forfaitaires'!$E293&gt;Listes!$D$48,('Instruction Frais Forfaitaires'!$E293*(VLOOKUP('Instruction Frais Forfaitaires'!$D293,Listes!$A$49:$E$55,5,FALSE))),('Instruction Frais Forfaitaires'!$E293*(VLOOKUP('Instruction Frais Forfaitaires'!$D293,Listes!$A$49:$E$55,3,FALSE))+(VLOOKUP('Instruction Frais Forfaitaires'!$D293,Listes!$A$49:$E$55,4,FALSE)))))))</f>
        <v/>
      </c>
      <c r="L293" s="190" t="str">
        <f>IF($G293="","",IF($C293=Listes!$B$40,Listes!$I$37,IF($C293=Listes!$B$41,(VLOOKUP('Instruction Frais Forfaitaires'!$F293,Listes!$E$37:$F$42,2,FALSE)),IF($C293=Listes!$B$39,IF('Instruction Frais Forfaitaires'!$E293&lt;=Listes!$A$70,'Instruction Frais Forfaitaires'!$E293*Listes!$A$71,IF('Instruction Frais Forfaitaires'!$E293&gt;Listes!$D$70,'Instruction Frais Forfaitaires'!$E293*Listes!$D$71,(('Instruction Frais Forfaitaires'!$E293*Listes!$B$71)+Listes!$C$71)))))))</f>
        <v/>
      </c>
      <c r="M293" s="202" t="str">
        <f>IF('Frais Forfaitaires'!M292="","",'Frais Forfaitaires'!M292)</f>
        <v/>
      </c>
      <c r="N293" s="42" t="str">
        <f t="shared" si="17"/>
        <v/>
      </c>
      <c r="O293" s="203" t="str">
        <f t="shared" si="18"/>
        <v/>
      </c>
      <c r="P293" s="204" t="str">
        <f t="shared" si="19"/>
        <v/>
      </c>
      <c r="Q293" s="205" t="str">
        <f t="shared" si="20"/>
        <v/>
      </c>
      <c r="R293" s="206"/>
      <c r="S293" s="66"/>
    </row>
    <row r="294" spans="1:19" ht="20.100000000000001" customHeight="1" x14ac:dyDescent="0.25">
      <c r="A294" s="191">
        <v>288</v>
      </c>
      <c r="B294" s="200" t="str">
        <f>IF('Frais Forfaitaires'!B293="","",'Frais Forfaitaires'!B293)</f>
        <v/>
      </c>
      <c r="C294" s="200" t="str">
        <f>IF('Frais Forfaitaires'!C293="","",'Frais Forfaitaires'!C293)</f>
        <v/>
      </c>
      <c r="D294" s="200" t="str">
        <f>IF('Frais Forfaitaires'!D293="","",'Frais Forfaitaires'!D293)</f>
        <v/>
      </c>
      <c r="E294" s="200" t="str">
        <f>IF('Frais Forfaitaires'!E293="","",'Frais Forfaitaires'!E293)</f>
        <v/>
      </c>
      <c r="F294" s="200" t="str">
        <f>IF('Frais Forfaitaires'!F293="","",'Frais Forfaitaires'!F293)</f>
        <v/>
      </c>
      <c r="G294" s="200" t="str">
        <f>IF('Frais Forfaitaires'!G293="","",'Frais Forfaitaires'!G293)</f>
        <v/>
      </c>
      <c r="H294" s="200" t="str">
        <f>IF('Frais Forfaitaires'!H293="","",'Frais Forfaitaires'!H293)</f>
        <v/>
      </c>
      <c r="I294" s="200" t="str">
        <f>IF('Frais Forfaitaires'!I293="","",'Frais Forfaitaires'!I293)</f>
        <v/>
      </c>
      <c r="J294" s="189" t="str">
        <f>IF($G294="","",IF($C294=Listes!$B$38,IF('Instruction Frais Forfaitaires'!$E294&lt;=Listes!$B$59,('Instruction Frais Forfaitaires'!$E294*(VLOOKUP('Instruction Frais Forfaitaires'!$D294,Listes!$A$60:$E$66,2,FALSE))),IF('Instruction Frais Forfaitaires'!$E294&gt;Listes!$E$59,('Instruction Frais Forfaitaires'!$E294*(VLOOKUP('Instruction Frais Forfaitaires'!$D294,Listes!$A$60:$E$66,5,FALSE))),('Instruction Frais Forfaitaires'!$E294*(VLOOKUP('Instruction Frais Forfaitaires'!$D294,Listes!$A$60:$E$66,3,FALSE))+(VLOOKUP('Instruction Frais Forfaitaires'!$D294,Listes!$A$60:$E$66,4,FALSE)))))))</f>
        <v/>
      </c>
      <c r="K294" s="189" t="str">
        <f>IF($G294="","",IF($C294=Listes!$B$37,IF('Instruction Frais Forfaitaires'!$E294&lt;=Listes!$B$48,('Instruction Frais Forfaitaires'!$E294*(VLOOKUP('Instruction Frais Forfaitaires'!$D294,Listes!$A$49:$E$55,2,FALSE))),IF('Instruction Frais Forfaitaires'!$E294&gt;Listes!$D$48,('Instruction Frais Forfaitaires'!$E294*(VLOOKUP('Instruction Frais Forfaitaires'!$D294,Listes!$A$49:$E$55,5,FALSE))),('Instruction Frais Forfaitaires'!$E294*(VLOOKUP('Instruction Frais Forfaitaires'!$D294,Listes!$A$49:$E$55,3,FALSE))+(VLOOKUP('Instruction Frais Forfaitaires'!$D294,Listes!$A$49:$E$55,4,FALSE)))))))</f>
        <v/>
      </c>
      <c r="L294" s="190" t="str">
        <f>IF($G294="","",IF($C294=Listes!$B$40,Listes!$I$37,IF($C294=Listes!$B$41,(VLOOKUP('Instruction Frais Forfaitaires'!$F294,Listes!$E$37:$F$42,2,FALSE)),IF($C294=Listes!$B$39,IF('Instruction Frais Forfaitaires'!$E294&lt;=Listes!$A$70,'Instruction Frais Forfaitaires'!$E294*Listes!$A$71,IF('Instruction Frais Forfaitaires'!$E294&gt;Listes!$D$70,'Instruction Frais Forfaitaires'!$E294*Listes!$D$71,(('Instruction Frais Forfaitaires'!$E294*Listes!$B$71)+Listes!$C$71)))))))</f>
        <v/>
      </c>
      <c r="M294" s="202" t="str">
        <f>IF('Frais Forfaitaires'!M293="","",'Frais Forfaitaires'!M293)</f>
        <v/>
      </c>
      <c r="N294" s="42" t="str">
        <f t="shared" si="17"/>
        <v/>
      </c>
      <c r="O294" s="203" t="str">
        <f t="shared" si="18"/>
        <v/>
      </c>
      <c r="P294" s="204" t="str">
        <f t="shared" si="19"/>
        <v/>
      </c>
      <c r="Q294" s="205" t="str">
        <f t="shared" si="20"/>
        <v/>
      </c>
      <c r="R294" s="206"/>
      <c r="S294" s="66"/>
    </row>
    <row r="295" spans="1:19" ht="20.100000000000001" customHeight="1" x14ac:dyDescent="0.25">
      <c r="A295" s="191">
        <v>289</v>
      </c>
      <c r="B295" s="200" t="str">
        <f>IF('Frais Forfaitaires'!B294="","",'Frais Forfaitaires'!B294)</f>
        <v/>
      </c>
      <c r="C295" s="200" t="str">
        <f>IF('Frais Forfaitaires'!C294="","",'Frais Forfaitaires'!C294)</f>
        <v/>
      </c>
      <c r="D295" s="200" t="str">
        <f>IF('Frais Forfaitaires'!D294="","",'Frais Forfaitaires'!D294)</f>
        <v/>
      </c>
      <c r="E295" s="200" t="str">
        <f>IF('Frais Forfaitaires'!E294="","",'Frais Forfaitaires'!E294)</f>
        <v/>
      </c>
      <c r="F295" s="200" t="str">
        <f>IF('Frais Forfaitaires'!F294="","",'Frais Forfaitaires'!F294)</f>
        <v/>
      </c>
      <c r="G295" s="200" t="str">
        <f>IF('Frais Forfaitaires'!G294="","",'Frais Forfaitaires'!G294)</f>
        <v/>
      </c>
      <c r="H295" s="200" t="str">
        <f>IF('Frais Forfaitaires'!H294="","",'Frais Forfaitaires'!H294)</f>
        <v/>
      </c>
      <c r="I295" s="200" t="str">
        <f>IF('Frais Forfaitaires'!I294="","",'Frais Forfaitaires'!I294)</f>
        <v/>
      </c>
      <c r="J295" s="189" t="str">
        <f>IF($G295="","",IF($C295=Listes!$B$38,IF('Instruction Frais Forfaitaires'!$E295&lt;=Listes!$B$59,('Instruction Frais Forfaitaires'!$E295*(VLOOKUP('Instruction Frais Forfaitaires'!$D295,Listes!$A$60:$E$66,2,FALSE))),IF('Instruction Frais Forfaitaires'!$E295&gt;Listes!$E$59,('Instruction Frais Forfaitaires'!$E295*(VLOOKUP('Instruction Frais Forfaitaires'!$D295,Listes!$A$60:$E$66,5,FALSE))),('Instruction Frais Forfaitaires'!$E295*(VLOOKUP('Instruction Frais Forfaitaires'!$D295,Listes!$A$60:$E$66,3,FALSE))+(VLOOKUP('Instruction Frais Forfaitaires'!$D295,Listes!$A$60:$E$66,4,FALSE)))))))</f>
        <v/>
      </c>
      <c r="K295" s="189" t="str">
        <f>IF($G295="","",IF($C295=Listes!$B$37,IF('Instruction Frais Forfaitaires'!$E295&lt;=Listes!$B$48,('Instruction Frais Forfaitaires'!$E295*(VLOOKUP('Instruction Frais Forfaitaires'!$D295,Listes!$A$49:$E$55,2,FALSE))),IF('Instruction Frais Forfaitaires'!$E295&gt;Listes!$D$48,('Instruction Frais Forfaitaires'!$E295*(VLOOKUP('Instruction Frais Forfaitaires'!$D295,Listes!$A$49:$E$55,5,FALSE))),('Instruction Frais Forfaitaires'!$E295*(VLOOKUP('Instruction Frais Forfaitaires'!$D295,Listes!$A$49:$E$55,3,FALSE))+(VLOOKUP('Instruction Frais Forfaitaires'!$D295,Listes!$A$49:$E$55,4,FALSE)))))))</f>
        <v/>
      </c>
      <c r="L295" s="190" t="str">
        <f>IF($G295="","",IF($C295=Listes!$B$40,Listes!$I$37,IF($C295=Listes!$B$41,(VLOOKUP('Instruction Frais Forfaitaires'!$F295,Listes!$E$37:$F$42,2,FALSE)),IF($C295=Listes!$B$39,IF('Instruction Frais Forfaitaires'!$E295&lt;=Listes!$A$70,'Instruction Frais Forfaitaires'!$E295*Listes!$A$71,IF('Instruction Frais Forfaitaires'!$E295&gt;Listes!$D$70,'Instruction Frais Forfaitaires'!$E295*Listes!$D$71,(('Instruction Frais Forfaitaires'!$E295*Listes!$B$71)+Listes!$C$71)))))))</f>
        <v/>
      </c>
      <c r="M295" s="202" t="str">
        <f>IF('Frais Forfaitaires'!M294="","",'Frais Forfaitaires'!M294)</f>
        <v/>
      </c>
      <c r="N295" s="42" t="str">
        <f t="shared" si="17"/>
        <v/>
      </c>
      <c r="O295" s="203" t="str">
        <f t="shared" si="18"/>
        <v/>
      </c>
      <c r="P295" s="204" t="str">
        <f t="shared" si="19"/>
        <v/>
      </c>
      <c r="Q295" s="205" t="str">
        <f t="shared" si="20"/>
        <v/>
      </c>
      <c r="R295" s="206"/>
      <c r="S295" s="66"/>
    </row>
    <row r="296" spans="1:19" ht="20.100000000000001" customHeight="1" x14ac:dyDescent="0.25">
      <c r="A296" s="191">
        <v>290</v>
      </c>
      <c r="B296" s="200" t="str">
        <f>IF('Frais Forfaitaires'!B295="","",'Frais Forfaitaires'!B295)</f>
        <v/>
      </c>
      <c r="C296" s="200" t="str">
        <f>IF('Frais Forfaitaires'!C295="","",'Frais Forfaitaires'!C295)</f>
        <v/>
      </c>
      <c r="D296" s="200" t="str">
        <f>IF('Frais Forfaitaires'!D295="","",'Frais Forfaitaires'!D295)</f>
        <v/>
      </c>
      <c r="E296" s="200" t="str">
        <f>IF('Frais Forfaitaires'!E295="","",'Frais Forfaitaires'!E295)</f>
        <v/>
      </c>
      <c r="F296" s="200" t="str">
        <f>IF('Frais Forfaitaires'!F295="","",'Frais Forfaitaires'!F295)</f>
        <v/>
      </c>
      <c r="G296" s="200" t="str">
        <f>IF('Frais Forfaitaires'!G295="","",'Frais Forfaitaires'!G295)</f>
        <v/>
      </c>
      <c r="H296" s="200" t="str">
        <f>IF('Frais Forfaitaires'!H295="","",'Frais Forfaitaires'!H295)</f>
        <v/>
      </c>
      <c r="I296" s="200" t="str">
        <f>IF('Frais Forfaitaires'!I295="","",'Frais Forfaitaires'!I295)</f>
        <v/>
      </c>
      <c r="J296" s="189" t="str">
        <f>IF($G296="","",IF($C296=Listes!$B$38,IF('Instruction Frais Forfaitaires'!$E296&lt;=Listes!$B$59,('Instruction Frais Forfaitaires'!$E296*(VLOOKUP('Instruction Frais Forfaitaires'!$D296,Listes!$A$60:$E$66,2,FALSE))),IF('Instruction Frais Forfaitaires'!$E296&gt;Listes!$E$59,('Instruction Frais Forfaitaires'!$E296*(VLOOKUP('Instruction Frais Forfaitaires'!$D296,Listes!$A$60:$E$66,5,FALSE))),('Instruction Frais Forfaitaires'!$E296*(VLOOKUP('Instruction Frais Forfaitaires'!$D296,Listes!$A$60:$E$66,3,FALSE))+(VLOOKUP('Instruction Frais Forfaitaires'!$D296,Listes!$A$60:$E$66,4,FALSE)))))))</f>
        <v/>
      </c>
      <c r="K296" s="189" t="str">
        <f>IF($G296="","",IF($C296=Listes!$B$37,IF('Instruction Frais Forfaitaires'!$E296&lt;=Listes!$B$48,('Instruction Frais Forfaitaires'!$E296*(VLOOKUP('Instruction Frais Forfaitaires'!$D296,Listes!$A$49:$E$55,2,FALSE))),IF('Instruction Frais Forfaitaires'!$E296&gt;Listes!$D$48,('Instruction Frais Forfaitaires'!$E296*(VLOOKUP('Instruction Frais Forfaitaires'!$D296,Listes!$A$49:$E$55,5,FALSE))),('Instruction Frais Forfaitaires'!$E296*(VLOOKUP('Instruction Frais Forfaitaires'!$D296,Listes!$A$49:$E$55,3,FALSE))+(VLOOKUP('Instruction Frais Forfaitaires'!$D296,Listes!$A$49:$E$55,4,FALSE)))))))</f>
        <v/>
      </c>
      <c r="L296" s="190" t="str">
        <f>IF($G296="","",IF($C296=Listes!$B$40,Listes!$I$37,IF($C296=Listes!$B$41,(VLOOKUP('Instruction Frais Forfaitaires'!$F296,Listes!$E$37:$F$42,2,FALSE)),IF($C296=Listes!$B$39,IF('Instruction Frais Forfaitaires'!$E296&lt;=Listes!$A$70,'Instruction Frais Forfaitaires'!$E296*Listes!$A$71,IF('Instruction Frais Forfaitaires'!$E296&gt;Listes!$D$70,'Instruction Frais Forfaitaires'!$E296*Listes!$D$71,(('Instruction Frais Forfaitaires'!$E296*Listes!$B$71)+Listes!$C$71)))))))</f>
        <v/>
      </c>
      <c r="M296" s="202" t="str">
        <f>IF('Frais Forfaitaires'!M295="","",'Frais Forfaitaires'!M295)</f>
        <v/>
      </c>
      <c r="N296" s="42" t="str">
        <f t="shared" si="17"/>
        <v/>
      </c>
      <c r="O296" s="203" t="str">
        <f t="shared" si="18"/>
        <v/>
      </c>
      <c r="P296" s="204" t="str">
        <f t="shared" si="19"/>
        <v/>
      </c>
      <c r="Q296" s="205" t="str">
        <f t="shared" si="20"/>
        <v/>
      </c>
      <c r="R296" s="206"/>
      <c r="S296" s="66"/>
    </row>
    <row r="297" spans="1:19" ht="20.100000000000001" customHeight="1" x14ac:dyDescent="0.25">
      <c r="A297" s="191">
        <v>291</v>
      </c>
      <c r="B297" s="200" t="str">
        <f>IF('Frais Forfaitaires'!B296="","",'Frais Forfaitaires'!B296)</f>
        <v/>
      </c>
      <c r="C297" s="200" t="str">
        <f>IF('Frais Forfaitaires'!C296="","",'Frais Forfaitaires'!C296)</f>
        <v/>
      </c>
      <c r="D297" s="200" t="str">
        <f>IF('Frais Forfaitaires'!D296="","",'Frais Forfaitaires'!D296)</f>
        <v/>
      </c>
      <c r="E297" s="200" t="str">
        <f>IF('Frais Forfaitaires'!E296="","",'Frais Forfaitaires'!E296)</f>
        <v/>
      </c>
      <c r="F297" s="200" t="str">
        <f>IF('Frais Forfaitaires'!F296="","",'Frais Forfaitaires'!F296)</f>
        <v/>
      </c>
      <c r="G297" s="200" t="str">
        <f>IF('Frais Forfaitaires'!G296="","",'Frais Forfaitaires'!G296)</f>
        <v/>
      </c>
      <c r="H297" s="200" t="str">
        <f>IF('Frais Forfaitaires'!H296="","",'Frais Forfaitaires'!H296)</f>
        <v/>
      </c>
      <c r="I297" s="200" t="str">
        <f>IF('Frais Forfaitaires'!I296="","",'Frais Forfaitaires'!I296)</f>
        <v/>
      </c>
      <c r="J297" s="189" t="str">
        <f>IF($G297="","",IF($C297=Listes!$B$38,IF('Instruction Frais Forfaitaires'!$E297&lt;=Listes!$B$59,('Instruction Frais Forfaitaires'!$E297*(VLOOKUP('Instruction Frais Forfaitaires'!$D297,Listes!$A$60:$E$66,2,FALSE))),IF('Instruction Frais Forfaitaires'!$E297&gt;Listes!$E$59,('Instruction Frais Forfaitaires'!$E297*(VLOOKUP('Instruction Frais Forfaitaires'!$D297,Listes!$A$60:$E$66,5,FALSE))),('Instruction Frais Forfaitaires'!$E297*(VLOOKUP('Instruction Frais Forfaitaires'!$D297,Listes!$A$60:$E$66,3,FALSE))+(VLOOKUP('Instruction Frais Forfaitaires'!$D297,Listes!$A$60:$E$66,4,FALSE)))))))</f>
        <v/>
      </c>
      <c r="K297" s="189" t="str">
        <f>IF($G297="","",IF($C297=Listes!$B$37,IF('Instruction Frais Forfaitaires'!$E297&lt;=Listes!$B$48,('Instruction Frais Forfaitaires'!$E297*(VLOOKUP('Instruction Frais Forfaitaires'!$D297,Listes!$A$49:$E$55,2,FALSE))),IF('Instruction Frais Forfaitaires'!$E297&gt;Listes!$D$48,('Instruction Frais Forfaitaires'!$E297*(VLOOKUP('Instruction Frais Forfaitaires'!$D297,Listes!$A$49:$E$55,5,FALSE))),('Instruction Frais Forfaitaires'!$E297*(VLOOKUP('Instruction Frais Forfaitaires'!$D297,Listes!$A$49:$E$55,3,FALSE))+(VLOOKUP('Instruction Frais Forfaitaires'!$D297,Listes!$A$49:$E$55,4,FALSE)))))))</f>
        <v/>
      </c>
      <c r="L297" s="190" t="str">
        <f>IF($G297="","",IF($C297=Listes!$B$40,Listes!$I$37,IF($C297=Listes!$B$41,(VLOOKUP('Instruction Frais Forfaitaires'!$F297,Listes!$E$37:$F$42,2,FALSE)),IF($C297=Listes!$B$39,IF('Instruction Frais Forfaitaires'!$E297&lt;=Listes!$A$70,'Instruction Frais Forfaitaires'!$E297*Listes!$A$71,IF('Instruction Frais Forfaitaires'!$E297&gt;Listes!$D$70,'Instruction Frais Forfaitaires'!$E297*Listes!$D$71,(('Instruction Frais Forfaitaires'!$E297*Listes!$B$71)+Listes!$C$71)))))))</f>
        <v/>
      </c>
      <c r="M297" s="202" t="str">
        <f>IF('Frais Forfaitaires'!M296="","",'Frais Forfaitaires'!M296)</f>
        <v/>
      </c>
      <c r="N297" s="42" t="str">
        <f t="shared" si="17"/>
        <v/>
      </c>
      <c r="O297" s="203" t="str">
        <f t="shared" si="18"/>
        <v/>
      </c>
      <c r="P297" s="204" t="str">
        <f t="shared" si="19"/>
        <v/>
      </c>
      <c r="Q297" s="205" t="str">
        <f t="shared" si="20"/>
        <v/>
      </c>
      <c r="R297" s="206"/>
      <c r="S297" s="66"/>
    </row>
    <row r="298" spans="1:19" ht="20.100000000000001" customHeight="1" x14ac:dyDescent="0.25">
      <c r="A298" s="191">
        <v>292</v>
      </c>
      <c r="B298" s="200" t="str">
        <f>IF('Frais Forfaitaires'!B297="","",'Frais Forfaitaires'!B297)</f>
        <v/>
      </c>
      <c r="C298" s="200" t="str">
        <f>IF('Frais Forfaitaires'!C297="","",'Frais Forfaitaires'!C297)</f>
        <v/>
      </c>
      <c r="D298" s="200" t="str">
        <f>IF('Frais Forfaitaires'!D297="","",'Frais Forfaitaires'!D297)</f>
        <v/>
      </c>
      <c r="E298" s="200" t="str">
        <f>IF('Frais Forfaitaires'!E297="","",'Frais Forfaitaires'!E297)</f>
        <v/>
      </c>
      <c r="F298" s="200" t="str">
        <f>IF('Frais Forfaitaires'!F297="","",'Frais Forfaitaires'!F297)</f>
        <v/>
      </c>
      <c r="G298" s="200" t="str">
        <f>IF('Frais Forfaitaires'!G297="","",'Frais Forfaitaires'!G297)</f>
        <v/>
      </c>
      <c r="H298" s="200" t="str">
        <f>IF('Frais Forfaitaires'!H297="","",'Frais Forfaitaires'!H297)</f>
        <v/>
      </c>
      <c r="I298" s="200" t="str">
        <f>IF('Frais Forfaitaires'!I297="","",'Frais Forfaitaires'!I297)</f>
        <v/>
      </c>
      <c r="J298" s="189" t="str">
        <f>IF($G298="","",IF($C298=Listes!$B$38,IF('Instruction Frais Forfaitaires'!$E298&lt;=Listes!$B$59,('Instruction Frais Forfaitaires'!$E298*(VLOOKUP('Instruction Frais Forfaitaires'!$D298,Listes!$A$60:$E$66,2,FALSE))),IF('Instruction Frais Forfaitaires'!$E298&gt;Listes!$E$59,('Instruction Frais Forfaitaires'!$E298*(VLOOKUP('Instruction Frais Forfaitaires'!$D298,Listes!$A$60:$E$66,5,FALSE))),('Instruction Frais Forfaitaires'!$E298*(VLOOKUP('Instruction Frais Forfaitaires'!$D298,Listes!$A$60:$E$66,3,FALSE))+(VLOOKUP('Instruction Frais Forfaitaires'!$D298,Listes!$A$60:$E$66,4,FALSE)))))))</f>
        <v/>
      </c>
      <c r="K298" s="189" t="str">
        <f>IF($G298="","",IF($C298=Listes!$B$37,IF('Instruction Frais Forfaitaires'!$E298&lt;=Listes!$B$48,('Instruction Frais Forfaitaires'!$E298*(VLOOKUP('Instruction Frais Forfaitaires'!$D298,Listes!$A$49:$E$55,2,FALSE))),IF('Instruction Frais Forfaitaires'!$E298&gt;Listes!$D$48,('Instruction Frais Forfaitaires'!$E298*(VLOOKUP('Instruction Frais Forfaitaires'!$D298,Listes!$A$49:$E$55,5,FALSE))),('Instruction Frais Forfaitaires'!$E298*(VLOOKUP('Instruction Frais Forfaitaires'!$D298,Listes!$A$49:$E$55,3,FALSE))+(VLOOKUP('Instruction Frais Forfaitaires'!$D298,Listes!$A$49:$E$55,4,FALSE)))))))</f>
        <v/>
      </c>
      <c r="L298" s="190" t="str">
        <f>IF($G298="","",IF($C298=Listes!$B$40,Listes!$I$37,IF($C298=Listes!$B$41,(VLOOKUP('Instruction Frais Forfaitaires'!$F298,Listes!$E$37:$F$42,2,FALSE)),IF($C298=Listes!$B$39,IF('Instruction Frais Forfaitaires'!$E298&lt;=Listes!$A$70,'Instruction Frais Forfaitaires'!$E298*Listes!$A$71,IF('Instruction Frais Forfaitaires'!$E298&gt;Listes!$D$70,'Instruction Frais Forfaitaires'!$E298*Listes!$D$71,(('Instruction Frais Forfaitaires'!$E298*Listes!$B$71)+Listes!$C$71)))))))</f>
        <v/>
      </c>
      <c r="M298" s="202" t="str">
        <f>IF('Frais Forfaitaires'!M297="","",'Frais Forfaitaires'!M297)</f>
        <v/>
      </c>
      <c r="N298" s="42" t="str">
        <f t="shared" si="17"/>
        <v/>
      </c>
      <c r="O298" s="203" t="str">
        <f t="shared" si="18"/>
        <v/>
      </c>
      <c r="P298" s="204" t="str">
        <f t="shared" si="19"/>
        <v/>
      </c>
      <c r="Q298" s="205" t="str">
        <f t="shared" si="20"/>
        <v/>
      </c>
      <c r="R298" s="206"/>
      <c r="S298" s="66"/>
    </row>
    <row r="299" spans="1:19" ht="20.100000000000001" customHeight="1" x14ac:dyDescent="0.25">
      <c r="A299" s="191">
        <v>293</v>
      </c>
      <c r="B299" s="200" t="str">
        <f>IF('Frais Forfaitaires'!B298="","",'Frais Forfaitaires'!B298)</f>
        <v/>
      </c>
      <c r="C299" s="200" t="str">
        <f>IF('Frais Forfaitaires'!C298="","",'Frais Forfaitaires'!C298)</f>
        <v/>
      </c>
      <c r="D299" s="200" t="str">
        <f>IF('Frais Forfaitaires'!D298="","",'Frais Forfaitaires'!D298)</f>
        <v/>
      </c>
      <c r="E299" s="200" t="str">
        <f>IF('Frais Forfaitaires'!E298="","",'Frais Forfaitaires'!E298)</f>
        <v/>
      </c>
      <c r="F299" s="200" t="str">
        <f>IF('Frais Forfaitaires'!F298="","",'Frais Forfaitaires'!F298)</f>
        <v/>
      </c>
      <c r="G299" s="200" t="str">
        <f>IF('Frais Forfaitaires'!G298="","",'Frais Forfaitaires'!G298)</f>
        <v/>
      </c>
      <c r="H299" s="200" t="str">
        <f>IF('Frais Forfaitaires'!H298="","",'Frais Forfaitaires'!H298)</f>
        <v/>
      </c>
      <c r="I299" s="200" t="str">
        <f>IF('Frais Forfaitaires'!I298="","",'Frais Forfaitaires'!I298)</f>
        <v/>
      </c>
      <c r="J299" s="189" t="str">
        <f>IF($G299="","",IF($C299=Listes!$B$38,IF('Instruction Frais Forfaitaires'!$E299&lt;=Listes!$B$59,('Instruction Frais Forfaitaires'!$E299*(VLOOKUP('Instruction Frais Forfaitaires'!$D299,Listes!$A$60:$E$66,2,FALSE))),IF('Instruction Frais Forfaitaires'!$E299&gt;Listes!$E$59,('Instruction Frais Forfaitaires'!$E299*(VLOOKUP('Instruction Frais Forfaitaires'!$D299,Listes!$A$60:$E$66,5,FALSE))),('Instruction Frais Forfaitaires'!$E299*(VLOOKUP('Instruction Frais Forfaitaires'!$D299,Listes!$A$60:$E$66,3,FALSE))+(VLOOKUP('Instruction Frais Forfaitaires'!$D299,Listes!$A$60:$E$66,4,FALSE)))))))</f>
        <v/>
      </c>
      <c r="K299" s="189" t="str">
        <f>IF($G299="","",IF($C299=Listes!$B$37,IF('Instruction Frais Forfaitaires'!$E299&lt;=Listes!$B$48,('Instruction Frais Forfaitaires'!$E299*(VLOOKUP('Instruction Frais Forfaitaires'!$D299,Listes!$A$49:$E$55,2,FALSE))),IF('Instruction Frais Forfaitaires'!$E299&gt;Listes!$D$48,('Instruction Frais Forfaitaires'!$E299*(VLOOKUP('Instruction Frais Forfaitaires'!$D299,Listes!$A$49:$E$55,5,FALSE))),('Instruction Frais Forfaitaires'!$E299*(VLOOKUP('Instruction Frais Forfaitaires'!$D299,Listes!$A$49:$E$55,3,FALSE))+(VLOOKUP('Instruction Frais Forfaitaires'!$D299,Listes!$A$49:$E$55,4,FALSE)))))))</f>
        <v/>
      </c>
      <c r="L299" s="190" t="str">
        <f>IF($G299="","",IF($C299=Listes!$B$40,Listes!$I$37,IF($C299=Listes!$B$41,(VLOOKUP('Instruction Frais Forfaitaires'!$F299,Listes!$E$37:$F$42,2,FALSE)),IF($C299=Listes!$B$39,IF('Instruction Frais Forfaitaires'!$E299&lt;=Listes!$A$70,'Instruction Frais Forfaitaires'!$E299*Listes!$A$71,IF('Instruction Frais Forfaitaires'!$E299&gt;Listes!$D$70,'Instruction Frais Forfaitaires'!$E299*Listes!$D$71,(('Instruction Frais Forfaitaires'!$E299*Listes!$B$71)+Listes!$C$71)))))))</f>
        <v/>
      </c>
      <c r="M299" s="202" t="str">
        <f>IF('Frais Forfaitaires'!M298="","",'Frais Forfaitaires'!M298)</f>
        <v/>
      </c>
      <c r="N299" s="42" t="str">
        <f t="shared" si="17"/>
        <v/>
      </c>
      <c r="O299" s="203" t="str">
        <f t="shared" si="18"/>
        <v/>
      </c>
      <c r="P299" s="204" t="str">
        <f t="shared" si="19"/>
        <v/>
      </c>
      <c r="Q299" s="205" t="str">
        <f t="shared" si="20"/>
        <v/>
      </c>
      <c r="R299" s="206"/>
      <c r="S299" s="66"/>
    </row>
    <row r="300" spans="1:19" ht="20.100000000000001" customHeight="1" x14ac:dyDescent="0.25">
      <c r="A300" s="191">
        <v>294</v>
      </c>
      <c r="B300" s="200" t="str">
        <f>IF('Frais Forfaitaires'!B299="","",'Frais Forfaitaires'!B299)</f>
        <v/>
      </c>
      <c r="C300" s="200" t="str">
        <f>IF('Frais Forfaitaires'!C299="","",'Frais Forfaitaires'!C299)</f>
        <v/>
      </c>
      <c r="D300" s="200" t="str">
        <f>IF('Frais Forfaitaires'!D299="","",'Frais Forfaitaires'!D299)</f>
        <v/>
      </c>
      <c r="E300" s="200" t="str">
        <f>IF('Frais Forfaitaires'!E299="","",'Frais Forfaitaires'!E299)</f>
        <v/>
      </c>
      <c r="F300" s="200" t="str">
        <f>IF('Frais Forfaitaires'!F299="","",'Frais Forfaitaires'!F299)</f>
        <v/>
      </c>
      <c r="G300" s="200" t="str">
        <f>IF('Frais Forfaitaires'!G299="","",'Frais Forfaitaires'!G299)</f>
        <v/>
      </c>
      <c r="H300" s="200" t="str">
        <f>IF('Frais Forfaitaires'!H299="","",'Frais Forfaitaires'!H299)</f>
        <v/>
      </c>
      <c r="I300" s="200" t="str">
        <f>IF('Frais Forfaitaires'!I299="","",'Frais Forfaitaires'!I299)</f>
        <v/>
      </c>
      <c r="J300" s="189" t="str">
        <f>IF($G300="","",IF($C300=Listes!$B$38,IF('Instruction Frais Forfaitaires'!$E300&lt;=Listes!$B$59,('Instruction Frais Forfaitaires'!$E300*(VLOOKUP('Instruction Frais Forfaitaires'!$D300,Listes!$A$60:$E$66,2,FALSE))),IF('Instruction Frais Forfaitaires'!$E300&gt;Listes!$E$59,('Instruction Frais Forfaitaires'!$E300*(VLOOKUP('Instruction Frais Forfaitaires'!$D300,Listes!$A$60:$E$66,5,FALSE))),('Instruction Frais Forfaitaires'!$E300*(VLOOKUP('Instruction Frais Forfaitaires'!$D300,Listes!$A$60:$E$66,3,FALSE))+(VLOOKUP('Instruction Frais Forfaitaires'!$D300,Listes!$A$60:$E$66,4,FALSE)))))))</f>
        <v/>
      </c>
      <c r="K300" s="189" t="str">
        <f>IF($G300="","",IF($C300=Listes!$B$37,IF('Instruction Frais Forfaitaires'!$E300&lt;=Listes!$B$48,('Instruction Frais Forfaitaires'!$E300*(VLOOKUP('Instruction Frais Forfaitaires'!$D300,Listes!$A$49:$E$55,2,FALSE))),IF('Instruction Frais Forfaitaires'!$E300&gt;Listes!$D$48,('Instruction Frais Forfaitaires'!$E300*(VLOOKUP('Instruction Frais Forfaitaires'!$D300,Listes!$A$49:$E$55,5,FALSE))),('Instruction Frais Forfaitaires'!$E300*(VLOOKUP('Instruction Frais Forfaitaires'!$D300,Listes!$A$49:$E$55,3,FALSE))+(VLOOKUP('Instruction Frais Forfaitaires'!$D300,Listes!$A$49:$E$55,4,FALSE)))))))</f>
        <v/>
      </c>
      <c r="L300" s="190" t="str">
        <f>IF($G300="","",IF($C300=Listes!$B$40,Listes!$I$37,IF($C300=Listes!$B$41,(VLOOKUP('Instruction Frais Forfaitaires'!$F300,Listes!$E$37:$F$42,2,FALSE)),IF($C300=Listes!$B$39,IF('Instruction Frais Forfaitaires'!$E300&lt;=Listes!$A$70,'Instruction Frais Forfaitaires'!$E300*Listes!$A$71,IF('Instruction Frais Forfaitaires'!$E300&gt;Listes!$D$70,'Instruction Frais Forfaitaires'!$E300*Listes!$D$71,(('Instruction Frais Forfaitaires'!$E300*Listes!$B$71)+Listes!$C$71)))))))</f>
        <v/>
      </c>
      <c r="M300" s="202" t="str">
        <f>IF('Frais Forfaitaires'!M299="","",'Frais Forfaitaires'!M299)</f>
        <v/>
      </c>
      <c r="N300" s="42" t="str">
        <f t="shared" si="17"/>
        <v/>
      </c>
      <c r="O300" s="203" t="str">
        <f t="shared" si="18"/>
        <v/>
      </c>
      <c r="P300" s="204" t="str">
        <f t="shared" si="19"/>
        <v/>
      </c>
      <c r="Q300" s="205" t="str">
        <f t="shared" si="20"/>
        <v/>
      </c>
      <c r="R300" s="206"/>
      <c r="S300" s="66"/>
    </row>
    <row r="301" spans="1:19" ht="20.100000000000001" customHeight="1" x14ac:dyDescent="0.25">
      <c r="A301" s="191">
        <v>295</v>
      </c>
      <c r="B301" s="200" t="str">
        <f>IF('Frais Forfaitaires'!B300="","",'Frais Forfaitaires'!B300)</f>
        <v/>
      </c>
      <c r="C301" s="200" t="str">
        <f>IF('Frais Forfaitaires'!C300="","",'Frais Forfaitaires'!C300)</f>
        <v/>
      </c>
      <c r="D301" s="200" t="str">
        <f>IF('Frais Forfaitaires'!D300="","",'Frais Forfaitaires'!D300)</f>
        <v/>
      </c>
      <c r="E301" s="200" t="str">
        <f>IF('Frais Forfaitaires'!E300="","",'Frais Forfaitaires'!E300)</f>
        <v/>
      </c>
      <c r="F301" s="200" t="str">
        <f>IF('Frais Forfaitaires'!F300="","",'Frais Forfaitaires'!F300)</f>
        <v/>
      </c>
      <c r="G301" s="200" t="str">
        <f>IF('Frais Forfaitaires'!G300="","",'Frais Forfaitaires'!G300)</f>
        <v/>
      </c>
      <c r="H301" s="200" t="str">
        <f>IF('Frais Forfaitaires'!H300="","",'Frais Forfaitaires'!H300)</f>
        <v/>
      </c>
      <c r="I301" s="200" t="str">
        <f>IF('Frais Forfaitaires'!I300="","",'Frais Forfaitaires'!I300)</f>
        <v/>
      </c>
      <c r="J301" s="189" t="str">
        <f>IF($G301="","",IF($C301=Listes!$B$38,IF('Instruction Frais Forfaitaires'!$E301&lt;=Listes!$B$59,('Instruction Frais Forfaitaires'!$E301*(VLOOKUP('Instruction Frais Forfaitaires'!$D301,Listes!$A$60:$E$66,2,FALSE))),IF('Instruction Frais Forfaitaires'!$E301&gt;Listes!$E$59,('Instruction Frais Forfaitaires'!$E301*(VLOOKUP('Instruction Frais Forfaitaires'!$D301,Listes!$A$60:$E$66,5,FALSE))),('Instruction Frais Forfaitaires'!$E301*(VLOOKUP('Instruction Frais Forfaitaires'!$D301,Listes!$A$60:$E$66,3,FALSE))+(VLOOKUP('Instruction Frais Forfaitaires'!$D301,Listes!$A$60:$E$66,4,FALSE)))))))</f>
        <v/>
      </c>
      <c r="K301" s="189" t="str">
        <f>IF($G301="","",IF($C301=Listes!$B$37,IF('Instruction Frais Forfaitaires'!$E301&lt;=Listes!$B$48,('Instruction Frais Forfaitaires'!$E301*(VLOOKUP('Instruction Frais Forfaitaires'!$D301,Listes!$A$49:$E$55,2,FALSE))),IF('Instruction Frais Forfaitaires'!$E301&gt;Listes!$D$48,('Instruction Frais Forfaitaires'!$E301*(VLOOKUP('Instruction Frais Forfaitaires'!$D301,Listes!$A$49:$E$55,5,FALSE))),('Instruction Frais Forfaitaires'!$E301*(VLOOKUP('Instruction Frais Forfaitaires'!$D301,Listes!$A$49:$E$55,3,FALSE))+(VLOOKUP('Instruction Frais Forfaitaires'!$D301,Listes!$A$49:$E$55,4,FALSE)))))))</f>
        <v/>
      </c>
      <c r="L301" s="190" t="str">
        <f>IF($G301="","",IF($C301=Listes!$B$40,Listes!$I$37,IF($C301=Listes!$B$41,(VLOOKUP('Instruction Frais Forfaitaires'!$F301,Listes!$E$37:$F$42,2,FALSE)),IF($C301=Listes!$B$39,IF('Instruction Frais Forfaitaires'!$E301&lt;=Listes!$A$70,'Instruction Frais Forfaitaires'!$E301*Listes!$A$71,IF('Instruction Frais Forfaitaires'!$E301&gt;Listes!$D$70,'Instruction Frais Forfaitaires'!$E301*Listes!$D$71,(('Instruction Frais Forfaitaires'!$E301*Listes!$B$71)+Listes!$C$71)))))))</f>
        <v/>
      </c>
      <c r="M301" s="202" t="str">
        <f>IF('Frais Forfaitaires'!M300="","",'Frais Forfaitaires'!M300)</f>
        <v/>
      </c>
      <c r="N301" s="42" t="str">
        <f t="shared" si="17"/>
        <v/>
      </c>
      <c r="O301" s="203" t="str">
        <f t="shared" si="18"/>
        <v/>
      </c>
      <c r="P301" s="204" t="str">
        <f t="shared" si="19"/>
        <v/>
      </c>
      <c r="Q301" s="205" t="str">
        <f t="shared" si="20"/>
        <v/>
      </c>
      <c r="R301" s="206"/>
      <c r="S301" s="66"/>
    </row>
    <row r="302" spans="1:19" ht="20.100000000000001" customHeight="1" x14ac:dyDescent="0.25">
      <c r="A302" s="191">
        <v>296</v>
      </c>
      <c r="B302" s="200" t="str">
        <f>IF('Frais Forfaitaires'!B301="","",'Frais Forfaitaires'!B301)</f>
        <v/>
      </c>
      <c r="C302" s="200" t="str">
        <f>IF('Frais Forfaitaires'!C301="","",'Frais Forfaitaires'!C301)</f>
        <v/>
      </c>
      <c r="D302" s="200" t="str">
        <f>IF('Frais Forfaitaires'!D301="","",'Frais Forfaitaires'!D301)</f>
        <v/>
      </c>
      <c r="E302" s="200" t="str">
        <f>IF('Frais Forfaitaires'!E301="","",'Frais Forfaitaires'!E301)</f>
        <v/>
      </c>
      <c r="F302" s="200" t="str">
        <f>IF('Frais Forfaitaires'!F301="","",'Frais Forfaitaires'!F301)</f>
        <v/>
      </c>
      <c r="G302" s="200" t="str">
        <f>IF('Frais Forfaitaires'!G301="","",'Frais Forfaitaires'!G301)</f>
        <v/>
      </c>
      <c r="H302" s="200" t="str">
        <f>IF('Frais Forfaitaires'!H301="","",'Frais Forfaitaires'!H301)</f>
        <v/>
      </c>
      <c r="I302" s="200" t="str">
        <f>IF('Frais Forfaitaires'!I301="","",'Frais Forfaitaires'!I301)</f>
        <v/>
      </c>
      <c r="J302" s="189" t="str">
        <f>IF($G302="","",IF($C302=Listes!$B$38,IF('Instruction Frais Forfaitaires'!$E302&lt;=Listes!$B$59,('Instruction Frais Forfaitaires'!$E302*(VLOOKUP('Instruction Frais Forfaitaires'!$D302,Listes!$A$60:$E$66,2,FALSE))),IF('Instruction Frais Forfaitaires'!$E302&gt;Listes!$E$59,('Instruction Frais Forfaitaires'!$E302*(VLOOKUP('Instruction Frais Forfaitaires'!$D302,Listes!$A$60:$E$66,5,FALSE))),('Instruction Frais Forfaitaires'!$E302*(VLOOKUP('Instruction Frais Forfaitaires'!$D302,Listes!$A$60:$E$66,3,FALSE))+(VLOOKUP('Instruction Frais Forfaitaires'!$D302,Listes!$A$60:$E$66,4,FALSE)))))))</f>
        <v/>
      </c>
      <c r="K302" s="189" t="str">
        <f>IF($G302="","",IF($C302=Listes!$B$37,IF('Instruction Frais Forfaitaires'!$E302&lt;=Listes!$B$48,('Instruction Frais Forfaitaires'!$E302*(VLOOKUP('Instruction Frais Forfaitaires'!$D302,Listes!$A$49:$E$55,2,FALSE))),IF('Instruction Frais Forfaitaires'!$E302&gt;Listes!$D$48,('Instruction Frais Forfaitaires'!$E302*(VLOOKUP('Instruction Frais Forfaitaires'!$D302,Listes!$A$49:$E$55,5,FALSE))),('Instruction Frais Forfaitaires'!$E302*(VLOOKUP('Instruction Frais Forfaitaires'!$D302,Listes!$A$49:$E$55,3,FALSE))+(VLOOKUP('Instruction Frais Forfaitaires'!$D302,Listes!$A$49:$E$55,4,FALSE)))))))</f>
        <v/>
      </c>
      <c r="L302" s="190" t="str">
        <f>IF($G302="","",IF($C302=Listes!$B$40,Listes!$I$37,IF($C302=Listes!$B$41,(VLOOKUP('Instruction Frais Forfaitaires'!$F302,Listes!$E$37:$F$42,2,FALSE)),IF($C302=Listes!$B$39,IF('Instruction Frais Forfaitaires'!$E302&lt;=Listes!$A$70,'Instruction Frais Forfaitaires'!$E302*Listes!$A$71,IF('Instruction Frais Forfaitaires'!$E302&gt;Listes!$D$70,'Instruction Frais Forfaitaires'!$E302*Listes!$D$71,(('Instruction Frais Forfaitaires'!$E302*Listes!$B$71)+Listes!$C$71)))))))</f>
        <v/>
      </c>
      <c r="M302" s="202" t="str">
        <f>IF('Frais Forfaitaires'!M301="","",'Frais Forfaitaires'!M301)</f>
        <v/>
      </c>
      <c r="N302" s="42" t="str">
        <f t="shared" si="17"/>
        <v/>
      </c>
      <c r="O302" s="203" t="str">
        <f t="shared" si="18"/>
        <v/>
      </c>
      <c r="P302" s="204" t="str">
        <f t="shared" si="19"/>
        <v/>
      </c>
      <c r="Q302" s="205" t="str">
        <f t="shared" si="20"/>
        <v/>
      </c>
      <c r="R302" s="206"/>
      <c r="S302" s="66"/>
    </row>
    <row r="303" spans="1:19" ht="20.100000000000001" customHeight="1" x14ac:dyDescent="0.25">
      <c r="A303" s="191">
        <v>297</v>
      </c>
      <c r="B303" s="200" t="str">
        <f>IF('Frais Forfaitaires'!B302="","",'Frais Forfaitaires'!B302)</f>
        <v/>
      </c>
      <c r="C303" s="200" t="str">
        <f>IF('Frais Forfaitaires'!C302="","",'Frais Forfaitaires'!C302)</f>
        <v/>
      </c>
      <c r="D303" s="200" t="str">
        <f>IF('Frais Forfaitaires'!D302="","",'Frais Forfaitaires'!D302)</f>
        <v/>
      </c>
      <c r="E303" s="200" t="str">
        <f>IF('Frais Forfaitaires'!E302="","",'Frais Forfaitaires'!E302)</f>
        <v/>
      </c>
      <c r="F303" s="200" t="str">
        <f>IF('Frais Forfaitaires'!F302="","",'Frais Forfaitaires'!F302)</f>
        <v/>
      </c>
      <c r="G303" s="200" t="str">
        <f>IF('Frais Forfaitaires'!G302="","",'Frais Forfaitaires'!G302)</f>
        <v/>
      </c>
      <c r="H303" s="200" t="str">
        <f>IF('Frais Forfaitaires'!H302="","",'Frais Forfaitaires'!H302)</f>
        <v/>
      </c>
      <c r="I303" s="200" t="str">
        <f>IF('Frais Forfaitaires'!I302="","",'Frais Forfaitaires'!I302)</f>
        <v/>
      </c>
      <c r="J303" s="189" t="str">
        <f>IF($G303="","",IF($C303=Listes!$B$38,IF('Instruction Frais Forfaitaires'!$E303&lt;=Listes!$B$59,('Instruction Frais Forfaitaires'!$E303*(VLOOKUP('Instruction Frais Forfaitaires'!$D303,Listes!$A$60:$E$66,2,FALSE))),IF('Instruction Frais Forfaitaires'!$E303&gt;Listes!$E$59,('Instruction Frais Forfaitaires'!$E303*(VLOOKUP('Instruction Frais Forfaitaires'!$D303,Listes!$A$60:$E$66,5,FALSE))),('Instruction Frais Forfaitaires'!$E303*(VLOOKUP('Instruction Frais Forfaitaires'!$D303,Listes!$A$60:$E$66,3,FALSE))+(VLOOKUP('Instruction Frais Forfaitaires'!$D303,Listes!$A$60:$E$66,4,FALSE)))))))</f>
        <v/>
      </c>
      <c r="K303" s="189" t="str">
        <f>IF($G303="","",IF($C303=Listes!$B$37,IF('Instruction Frais Forfaitaires'!$E303&lt;=Listes!$B$48,('Instruction Frais Forfaitaires'!$E303*(VLOOKUP('Instruction Frais Forfaitaires'!$D303,Listes!$A$49:$E$55,2,FALSE))),IF('Instruction Frais Forfaitaires'!$E303&gt;Listes!$D$48,('Instruction Frais Forfaitaires'!$E303*(VLOOKUP('Instruction Frais Forfaitaires'!$D303,Listes!$A$49:$E$55,5,FALSE))),('Instruction Frais Forfaitaires'!$E303*(VLOOKUP('Instruction Frais Forfaitaires'!$D303,Listes!$A$49:$E$55,3,FALSE))+(VLOOKUP('Instruction Frais Forfaitaires'!$D303,Listes!$A$49:$E$55,4,FALSE)))))))</f>
        <v/>
      </c>
      <c r="L303" s="190" t="str">
        <f>IF($G303="","",IF($C303=Listes!$B$40,Listes!$I$37,IF($C303=Listes!$B$41,(VLOOKUP('Instruction Frais Forfaitaires'!$F303,Listes!$E$37:$F$42,2,FALSE)),IF($C303=Listes!$B$39,IF('Instruction Frais Forfaitaires'!$E303&lt;=Listes!$A$70,'Instruction Frais Forfaitaires'!$E303*Listes!$A$71,IF('Instruction Frais Forfaitaires'!$E303&gt;Listes!$D$70,'Instruction Frais Forfaitaires'!$E303*Listes!$D$71,(('Instruction Frais Forfaitaires'!$E303*Listes!$B$71)+Listes!$C$71)))))))</f>
        <v/>
      </c>
      <c r="M303" s="202" t="str">
        <f>IF('Frais Forfaitaires'!M302="","",'Frais Forfaitaires'!M302)</f>
        <v/>
      </c>
      <c r="N303" s="42" t="str">
        <f t="shared" si="17"/>
        <v/>
      </c>
      <c r="O303" s="203" t="str">
        <f t="shared" si="18"/>
        <v/>
      </c>
      <c r="P303" s="204" t="str">
        <f t="shared" si="19"/>
        <v/>
      </c>
      <c r="Q303" s="205" t="str">
        <f t="shared" si="20"/>
        <v/>
      </c>
      <c r="R303" s="206"/>
      <c r="S303" s="66"/>
    </row>
    <row r="304" spans="1:19" ht="20.100000000000001" customHeight="1" x14ac:dyDescent="0.25">
      <c r="A304" s="191">
        <v>298</v>
      </c>
      <c r="B304" s="200" t="str">
        <f>IF('Frais Forfaitaires'!B303="","",'Frais Forfaitaires'!B303)</f>
        <v/>
      </c>
      <c r="C304" s="200" t="str">
        <f>IF('Frais Forfaitaires'!C303="","",'Frais Forfaitaires'!C303)</f>
        <v/>
      </c>
      <c r="D304" s="200" t="str">
        <f>IF('Frais Forfaitaires'!D303="","",'Frais Forfaitaires'!D303)</f>
        <v/>
      </c>
      <c r="E304" s="200" t="str">
        <f>IF('Frais Forfaitaires'!E303="","",'Frais Forfaitaires'!E303)</f>
        <v/>
      </c>
      <c r="F304" s="200" t="str">
        <f>IF('Frais Forfaitaires'!F303="","",'Frais Forfaitaires'!F303)</f>
        <v/>
      </c>
      <c r="G304" s="200" t="str">
        <f>IF('Frais Forfaitaires'!G303="","",'Frais Forfaitaires'!G303)</f>
        <v/>
      </c>
      <c r="H304" s="200" t="str">
        <f>IF('Frais Forfaitaires'!H303="","",'Frais Forfaitaires'!H303)</f>
        <v/>
      </c>
      <c r="I304" s="200" t="str">
        <f>IF('Frais Forfaitaires'!I303="","",'Frais Forfaitaires'!I303)</f>
        <v/>
      </c>
      <c r="J304" s="189" t="str">
        <f>IF($G304="","",IF($C304=Listes!$B$38,IF('Instruction Frais Forfaitaires'!$E304&lt;=Listes!$B$59,('Instruction Frais Forfaitaires'!$E304*(VLOOKUP('Instruction Frais Forfaitaires'!$D304,Listes!$A$60:$E$66,2,FALSE))),IF('Instruction Frais Forfaitaires'!$E304&gt;Listes!$E$59,('Instruction Frais Forfaitaires'!$E304*(VLOOKUP('Instruction Frais Forfaitaires'!$D304,Listes!$A$60:$E$66,5,FALSE))),('Instruction Frais Forfaitaires'!$E304*(VLOOKUP('Instruction Frais Forfaitaires'!$D304,Listes!$A$60:$E$66,3,FALSE))+(VLOOKUP('Instruction Frais Forfaitaires'!$D304,Listes!$A$60:$E$66,4,FALSE)))))))</f>
        <v/>
      </c>
      <c r="K304" s="189" t="str">
        <f>IF($G304="","",IF($C304=Listes!$B$37,IF('Instruction Frais Forfaitaires'!$E304&lt;=Listes!$B$48,('Instruction Frais Forfaitaires'!$E304*(VLOOKUP('Instruction Frais Forfaitaires'!$D304,Listes!$A$49:$E$55,2,FALSE))),IF('Instruction Frais Forfaitaires'!$E304&gt;Listes!$D$48,('Instruction Frais Forfaitaires'!$E304*(VLOOKUP('Instruction Frais Forfaitaires'!$D304,Listes!$A$49:$E$55,5,FALSE))),('Instruction Frais Forfaitaires'!$E304*(VLOOKUP('Instruction Frais Forfaitaires'!$D304,Listes!$A$49:$E$55,3,FALSE))+(VLOOKUP('Instruction Frais Forfaitaires'!$D304,Listes!$A$49:$E$55,4,FALSE)))))))</f>
        <v/>
      </c>
      <c r="L304" s="190" t="str">
        <f>IF($G304="","",IF($C304=Listes!$B$40,Listes!$I$37,IF($C304=Listes!$B$41,(VLOOKUP('Instruction Frais Forfaitaires'!$F304,Listes!$E$37:$F$42,2,FALSE)),IF($C304=Listes!$B$39,IF('Instruction Frais Forfaitaires'!$E304&lt;=Listes!$A$70,'Instruction Frais Forfaitaires'!$E304*Listes!$A$71,IF('Instruction Frais Forfaitaires'!$E304&gt;Listes!$D$70,'Instruction Frais Forfaitaires'!$E304*Listes!$D$71,(('Instruction Frais Forfaitaires'!$E304*Listes!$B$71)+Listes!$C$71)))))))</f>
        <v/>
      </c>
      <c r="M304" s="202" t="str">
        <f>IF('Frais Forfaitaires'!M303="","",'Frais Forfaitaires'!M303)</f>
        <v/>
      </c>
      <c r="N304" s="42" t="str">
        <f t="shared" si="17"/>
        <v/>
      </c>
      <c r="O304" s="203" t="str">
        <f t="shared" si="18"/>
        <v/>
      </c>
      <c r="P304" s="204" t="str">
        <f t="shared" si="19"/>
        <v/>
      </c>
      <c r="Q304" s="205" t="str">
        <f t="shared" si="20"/>
        <v/>
      </c>
      <c r="R304" s="206"/>
      <c r="S304" s="66"/>
    </row>
    <row r="305" spans="1:19" ht="20.100000000000001" customHeight="1" x14ac:dyDescent="0.25">
      <c r="A305" s="191">
        <v>299</v>
      </c>
      <c r="B305" s="200" t="str">
        <f>IF('Frais Forfaitaires'!B304="","",'Frais Forfaitaires'!B304)</f>
        <v/>
      </c>
      <c r="C305" s="200" t="str">
        <f>IF('Frais Forfaitaires'!C304="","",'Frais Forfaitaires'!C304)</f>
        <v/>
      </c>
      <c r="D305" s="200" t="str">
        <f>IF('Frais Forfaitaires'!D304="","",'Frais Forfaitaires'!D304)</f>
        <v/>
      </c>
      <c r="E305" s="200" t="str">
        <f>IF('Frais Forfaitaires'!E304="","",'Frais Forfaitaires'!E304)</f>
        <v/>
      </c>
      <c r="F305" s="200" t="str">
        <f>IF('Frais Forfaitaires'!F304="","",'Frais Forfaitaires'!F304)</f>
        <v/>
      </c>
      <c r="G305" s="200" t="str">
        <f>IF('Frais Forfaitaires'!G304="","",'Frais Forfaitaires'!G304)</f>
        <v/>
      </c>
      <c r="H305" s="200" t="str">
        <f>IF('Frais Forfaitaires'!H304="","",'Frais Forfaitaires'!H304)</f>
        <v/>
      </c>
      <c r="I305" s="200" t="str">
        <f>IF('Frais Forfaitaires'!I304="","",'Frais Forfaitaires'!I304)</f>
        <v/>
      </c>
      <c r="J305" s="189" t="str">
        <f>IF($G305="","",IF($C305=Listes!$B$38,IF('Instruction Frais Forfaitaires'!$E305&lt;=Listes!$B$59,('Instruction Frais Forfaitaires'!$E305*(VLOOKUP('Instruction Frais Forfaitaires'!$D305,Listes!$A$60:$E$66,2,FALSE))),IF('Instruction Frais Forfaitaires'!$E305&gt;Listes!$E$59,('Instruction Frais Forfaitaires'!$E305*(VLOOKUP('Instruction Frais Forfaitaires'!$D305,Listes!$A$60:$E$66,5,FALSE))),('Instruction Frais Forfaitaires'!$E305*(VLOOKUP('Instruction Frais Forfaitaires'!$D305,Listes!$A$60:$E$66,3,FALSE))+(VLOOKUP('Instruction Frais Forfaitaires'!$D305,Listes!$A$60:$E$66,4,FALSE)))))))</f>
        <v/>
      </c>
      <c r="K305" s="189" t="str">
        <f>IF($G305="","",IF($C305=Listes!$B$37,IF('Instruction Frais Forfaitaires'!$E305&lt;=Listes!$B$48,('Instruction Frais Forfaitaires'!$E305*(VLOOKUP('Instruction Frais Forfaitaires'!$D305,Listes!$A$49:$E$55,2,FALSE))),IF('Instruction Frais Forfaitaires'!$E305&gt;Listes!$D$48,('Instruction Frais Forfaitaires'!$E305*(VLOOKUP('Instruction Frais Forfaitaires'!$D305,Listes!$A$49:$E$55,5,FALSE))),('Instruction Frais Forfaitaires'!$E305*(VLOOKUP('Instruction Frais Forfaitaires'!$D305,Listes!$A$49:$E$55,3,FALSE))+(VLOOKUP('Instruction Frais Forfaitaires'!$D305,Listes!$A$49:$E$55,4,FALSE)))))))</f>
        <v/>
      </c>
      <c r="L305" s="190" t="str">
        <f>IF($G305="","",IF($C305=Listes!$B$40,Listes!$I$37,IF($C305=Listes!$B$41,(VLOOKUP('Instruction Frais Forfaitaires'!$F305,Listes!$E$37:$F$42,2,FALSE)),IF($C305=Listes!$B$39,IF('Instruction Frais Forfaitaires'!$E305&lt;=Listes!$A$70,'Instruction Frais Forfaitaires'!$E305*Listes!$A$71,IF('Instruction Frais Forfaitaires'!$E305&gt;Listes!$D$70,'Instruction Frais Forfaitaires'!$E305*Listes!$D$71,(('Instruction Frais Forfaitaires'!$E305*Listes!$B$71)+Listes!$C$71)))))))</f>
        <v/>
      </c>
      <c r="M305" s="202" t="str">
        <f>IF('Frais Forfaitaires'!M304="","",'Frais Forfaitaires'!M304)</f>
        <v/>
      </c>
      <c r="N305" s="42" t="str">
        <f t="shared" si="17"/>
        <v/>
      </c>
      <c r="O305" s="203" t="str">
        <f t="shared" si="18"/>
        <v/>
      </c>
      <c r="P305" s="204" t="str">
        <f t="shared" si="19"/>
        <v/>
      </c>
      <c r="Q305" s="205" t="str">
        <f t="shared" si="20"/>
        <v/>
      </c>
      <c r="R305" s="206"/>
      <c r="S305" s="66"/>
    </row>
    <row r="306" spans="1:19" ht="20.100000000000001" customHeight="1" x14ac:dyDescent="0.25">
      <c r="A306" s="191">
        <v>300</v>
      </c>
      <c r="B306" s="200" t="str">
        <f>IF('Frais Forfaitaires'!B305="","",'Frais Forfaitaires'!B305)</f>
        <v/>
      </c>
      <c r="C306" s="200" t="str">
        <f>IF('Frais Forfaitaires'!C305="","",'Frais Forfaitaires'!C305)</f>
        <v/>
      </c>
      <c r="D306" s="200" t="str">
        <f>IF('Frais Forfaitaires'!D305="","",'Frais Forfaitaires'!D305)</f>
        <v/>
      </c>
      <c r="E306" s="200" t="str">
        <f>IF('Frais Forfaitaires'!E305="","",'Frais Forfaitaires'!E305)</f>
        <v/>
      </c>
      <c r="F306" s="200" t="str">
        <f>IF('Frais Forfaitaires'!F305="","",'Frais Forfaitaires'!F305)</f>
        <v/>
      </c>
      <c r="G306" s="200" t="str">
        <f>IF('Frais Forfaitaires'!G305="","",'Frais Forfaitaires'!G305)</f>
        <v/>
      </c>
      <c r="H306" s="200" t="str">
        <f>IF('Frais Forfaitaires'!H305="","",'Frais Forfaitaires'!H305)</f>
        <v/>
      </c>
      <c r="I306" s="200" t="str">
        <f>IF('Frais Forfaitaires'!I305="","",'Frais Forfaitaires'!I305)</f>
        <v/>
      </c>
      <c r="J306" s="189" t="str">
        <f>IF($G306="","",IF($C306=Listes!$B$38,IF('Instruction Frais Forfaitaires'!$E306&lt;=Listes!$B$59,('Instruction Frais Forfaitaires'!$E306*(VLOOKUP('Instruction Frais Forfaitaires'!$D306,Listes!$A$60:$E$66,2,FALSE))),IF('Instruction Frais Forfaitaires'!$E306&gt;Listes!$E$59,('Instruction Frais Forfaitaires'!$E306*(VLOOKUP('Instruction Frais Forfaitaires'!$D306,Listes!$A$60:$E$66,5,FALSE))),('Instruction Frais Forfaitaires'!$E306*(VLOOKUP('Instruction Frais Forfaitaires'!$D306,Listes!$A$60:$E$66,3,FALSE))+(VLOOKUP('Instruction Frais Forfaitaires'!$D306,Listes!$A$60:$E$66,4,FALSE)))))))</f>
        <v/>
      </c>
      <c r="K306" s="189" t="str">
        <f>IF($G306="","",IF($C306=Listes!$B$37,IF('Instruction Frais Forfaitaires'!$E306&lt;=Listes!$B$48,('Instruction Frais Forfaitaires'!$E306*(VLOOKUP('Instruction Frais Forfaitaires'!$D306,Listes!$A$49:$E$55,2,FALSE))),IF('Instruction Frais Forfaitaires'!$E306&gt;Listes!$D$48,('Instruction Frais Forfaitaires'!$E306*(VLOOKUP('Instruction Frais Forfaitaires'!$D306,Listes!$A$49:$E$55,5,FALSE))),('Instruction Frais Forfaitaires'!$E306*(VLOOKUP('Instruction Frais Forfaitaires'!$D306,Listes!$A$49:$E$55,3,FALSE))+(VLOOKUP('Instruction Frais Forfaitaires'!$D306,Listes!$A$49:$E$55,4,FALSE)))))))</f>
        <v/>
      </c>
      <c r="L306" s="190" t="str">
        <f>IF($G306="","",IF($C306=Listes!$B$40,Listes!$I$37,IF($C306=Listes!$B$41,(VLOOKUP('Instruction Frais Forfaitaires'!$F306,Listes!$E$37:$F$42,2,FALSE)),IF($C306=Listes!$B$39,IF('Instruction Frais Forfaitaires'!$E306&lt;=Listes!$A$70,'Instruction Frais Forfaitaires'!$E306*Listes!$A$71,IF('Instruction Frais Forfaitaires'!$E306&gt;Listes!$D$70,'Instruction Frais Forfaitaires'!$E306*Listes!$D$71,(('Instruction Frais Forfaitaires'!$E306*Listes!$B$71)+Listes!$C$71)))))))</f>
        <v/>
      </c>
      <c r="M306" s="202" t="str">
        <f>IF('Frais Forfaitaires'!M305="","",'Frais Forfaitaires'!M305)</f>
        <v/>
      </c>
      <c r="N306" s="42" t="str">
        <f t="shared" si="17"/>
        <v/>
      </c>
      <c r="O306" s="203" t="str">
        <f t="shared" si="18"/>
        <v/>
      </c>
      <c r="P306" s="204" t="str">
        <f t="shared" si="19"/>
        <v/>
      </c>
      <c r="Q306" s="205" t="str">
        <f t="shared" si="20"/>
        <v/>
      </c>
      <c r="R306" s="206"/>
      <c r="S306" s="66"/>
    </row>
    <row r="307" spans="1:19" ht="20.100000000000001" customHeight="1" x14ac:dyDescent="0.25">
      <c r="A307" s="191">
        <v>301</v>
      </c>
      <c r="B307" s="200" t="str">
        <f>IF('Frais Forfaitaires'!B306="","",'Frais Forfaitaires'!B306)</f>
        <v/>
      </c>
      <c r="C307" s="200" t="str">
        <f>IF('Frais Forfaitaires'!C306="","",'Frais Forfaitaires'!C306)</f>
        <v/>
      </c>
      <c r="D307" s="200" t="str">
        <f>IF('Frais Forfaitaires'!D306="","",'Frais Forfaitaires'!D306)</f>
        <v/>
      </c>
      <c r="E307" s="200" t="str">
        <f>IF('Frais Forfaitaires'!E306="","",'Frais Forfaitaires'!E306)</f>
        <v/>
      </c>
      <c r="F307" s="200" t="str">
        <f>IF('Frais Forfaitaires'!F306="","",'Frais Forfaitaires'!F306)</f>
        <v/>
      </c>
      <c r="G307" s="200" t="str">
        <f>IF('Frais Forfaitaires'!G306="","",'Frais Forfaitaires'!G306)</f>
        <v/>
      </c>
      <c r="H307" s="200" t="str">
        <f>IF('Frais Forfaitaires'!H306="","",'Frais Forfaitaires'!H306)</f>
        <v/>
      </c>
      <c r="I307" s="200" t="str">
        <f>IF('Frais Forfaitaires'!I306="","",'Frais Forfaitaires'!I306)</f>
        <v/>
      </c>
      <c r="J307" s="189" t="str">
        <f>IF($G307="","",IF($C307=Listes!$B$38,IF('Instruction Frais Forfaitaires'!$E307&lt;=Listes!$B$59,('Instruction Frais Forfaitaires'!$E307*(VLOOKUP('Instruction Frais Forfaitaires'!$D307,Listes!$A$60:$E$66,2,FALSE))),IF('Instruction Frais Forfaitaires'!$E307&gt;Listes!$E$59,('Instruction Frais Forfaitaires'!$E307*(VLOOKUP('Instruction Frais Forfaitaires'!$D307,Listes!$A$60:$E$66,5,FALSE))),('Instruction Frais Forfaitaires'!$E307*(VLOOKUP('Instruction Frais Forfaitaires'!$D307,Listes!$A$60:$E$66,3,FALSE))+(VLOOKUP('Instruction Frais Forfaitaires'!$D307,Listes!$A$60:$E$66,4,FALSE)))))))</f>
        <v/>
      </c>
      <c r="K307" s="189" t="str">
        <f>IF($G307="","",IF($C307=Listes!$B$37,IF('Instruction Frais Forfaitaires'!$E307&lt;=Listes!$B$48,('Instruction Frais Forfaitaires'!$E307*(VLOOKUP('Instruction Frais Forfaitaires'!$D307,Listes!$A$49:$E$55,2,FALSE))),IF('Instruction Frais Forfaitaires'!$E307&gt;Listes!$D$48,('Instruction Frais Forfaitaires'!$E307*(VLOOKUP('Instruction Frais Forfaitaires'!$D307,Listes!$A$49:$E$55,5,FALSE))),('Instruction Frais Forfaitaires'!$E307*(VLOOKUP('Instruction Frais Forfaitaires'!$D307,Listes!$A$49:$E$55,3,FALSE))+(VLOOKUP('Instruction Frais Forfaitaires'!$D307,Listes!$A$49:$E$55,4,FALSE)))))))</f>
        <v/>
      </c>
      <c r="L307" s="190" t="str">
        <f>IF($G307="","",IF($C307=Listes!$B$40,Listes!$I$37,IF($C307=Listes!$B$41,(VLOOKUP('Instruction Frais Forfaitaires'!$F307,Listes!$E$37:$F$42,2,FALSE)),IF($C307=Listes!$B$39,IF('Instruction Frais Forfaitaires'!$E307&lt;=Listes!$A$70,'Instruction Frais Forfaitaires'!$E307*Listes!$A$71,IF('Instruction Frais Forfaitaires'!$E307&gt;Listes!$D$70,'Instruction Frais Forfaitaires'!$E307*Listes!$D$71,(('Instruction Frais Forfaitaires'!$E307*Listes!$B$71)+Listes!$C$71)))))))</f>
        <v/>
      </c>
      <c r="M307" s="202" t="str">
        <f>IF('Frais Forfaitaires'!M306="","",'Frais Forfaitaires'!M306)</f>
        <v/>
      </c>
      <c r="N307" s="42" t="str">
        <f t="shared" si="17"/>
        <v/>
      </c>
      <c r="O307" s="203" t="str">
        <f t="shared" si="18"/>
        <v/>
      </c>
      <c r="P307" s="204" t="str">
        <f t="shared" si="19"/>
        <v/>
      </c>
      <c r="Q307" s="205" t="str">
        <f t="shared" si="20"/>
        <v/>
      </c>
      <c r="R307" s="206"/>
      <c r="S307" s="66"/>
    </row>
    <row r="308" spans="1:19" ht="20.100000000000001" customHeight="1" x14ac:dyDescent="0.25">
      <c r="A308" s="191">
        <v>302</v>
      </c>
      <c r="B308" s="200" t="str">
        <f>IF('Frais Forfaitaires'!B307="","",'Frais Forfaitaires'!B307)</f>
        <v/>
      </c>
      <c r="C308" s="200" t="str">
        <f>IF('Frais Forfaitaires'!C307="","",'Frais Forfaitaires'!C307)</f>
        <v/>
      </c>
      <c r="D308" s="200" t="str">
        <f>IF('Frais Forfaitaires'!D307="","",'Frais Forfaitaires'!D307)</f>
        <v/>
      </c>
      <c r="E308" s="200" t="str">
        <f>IF('Frais Forfaitaires'!E307="","",'Frais Forfaitaires'!E307)</f>
        <v/>
      </c>
      <c r="F308" s="200" t="str">
        <f>IF('Frais Forfaitaires'!F307="","",'Frais Forfaitaires'!F307)</f>
        <v/>
      </c>
      <c r="G308" s="200" t="str">
        <f>IF('Frais Forfaitaires'!G307="","",'Frais Forfaitaires'!G307)</f>
        <v/>
      </c>
      <c r="H308" s="200" t="str">
        <f>IF('Frais Forfaitaires'!H307="","",'Frais Forfaitaires'!H307)</f>
        <v/>
      </c>
      <c r="I308" s="200" t="str">
        <f>IF('Frais Forfaitaires'!I307="","",'Frais Forfaitaires'!I307)</f>
        <v/>
      </c>
      <c r="J308" s="189" t="str">
        <f>IF($G308="","",IF($C308=Listes!$B$38,IF('Instruction Frais Forfaitaires'!$E308&lt;=Listes!$B$59,('Instruction Frais Forfaitaires'!$E308*(VLOOKUP('Instruction Frais Forfaitaires'!$D308,Listes!$A$60:$E$66,2,FALSE))),IF('Instruction Frais Forfaitaires'!$E308&gt;Listes!$E$59,('Instruction Frais Forfaitaires'!$E308*(VLOOKUP('Instruction Frais Forfaitaires'!$D308,Listes!$A$60:$E$66,5,FALSE))),('Instruction Frais Forfaitaires'!$E308*(VLOOKUP('Instruction Frais Forfaitaires'!$D308,Listes!$A$60:$E$66,3,FALSE))+(VLOOKUP('Instruction Frais Forfaitaires'!$D308,Listes!$A$60:$E$66,4,FALSE)))))))</f>
        <v/>
      </c>
      <c r="K308" s="189" t="str">
        <f>IF($G308="","",IF($C308=Listes!$B$37,IF('Instruction Frais Forfaitaires'!$E308&lt;=Listes!$B$48,('Instruction Frais Forfaitaires'!$E308*(VLOOKUP('Instruction Frais Forfaitaires'!$D308,Listes!$A$49:$E$55,2,FALSE))),IF('Instruction Frais Forfaitaires'!$E308&gt;Listes!$D$48,('Instruction Frais Forfaitaires'!$E308*(VLOOKUP('Instruction Frais Forfaitaires'!$D308,Listes!$A$49:$E$55,5,FALSE))),('Instruction Frais Forfaitaires'!$E308*(VLOOKUP('Instruction Frais Forfaitaires'!$D308,Listes!$A$49:$E$55,3,FALSE))+(VLOOKUP('Instruction Frais Forfaitaires'!$D308,Listes!$A$49:$E$55,4,FALSE)))))))</f>
        <v/>
      </c>
      <c r="L308" s="190" t="str">
        <f>IF($G308="","",IF($C308=Listes!$B$40,Listes!$I$37,IF($C308=Listes!$B$41,(VLOOKUP('Instruction Frais Forfaitaires'!$F308,Listes!$E$37:$F$42,2,FALSE)),IF($C308=Listes!$B$39,IF('Instruction Frais Forfaitaires'!$E308&lt;=Listes!$A$70,'Instruction Frais Forfaitaires'!$E308*Listes!$A$71,IF('Instruction Frais Forfaitaires'!$E308&gt;Listes!$D$70,'Instruction Frais Forfaitaires'!$E308*Listes!$D$71,(('Instruction Frais Forfaitaires'!$E308*Listes!$B$71)+Listes!$C$71)))))))</f>
        <v/>
      </c>
      <c r="M308" s="202" t="str">
        <f>IF('Frais Forfaitaires'!M307="","",'Frais Forfaitaires'!M307)</f>
        <v/>
      </c>
      <c r="N308" s="42" t="str">
        <f t="shared" si="17"/>
        <v/>
      </c>
      <c r="O308" s="203" t="str">
        <f t="shared" si="18"/>
        <v/>
      </c>
      <c r="P308" s="204" t="str">
        <f t="shared" si="19"/>
        <v/>
      </c>
      <c r="Q308" s="205" t="str">
        <f t="shared" si="20"/>
        <v/>
      </c>
      <c r="R308" s="206"/>
      <c r="S308" s="66"/>
    </row>
    <row r="309" spans="1:19" ht="20.100000000000001" customHeight="1" x14ac:dyDescent="0.25">
      <c r="A309" s="191">
        <v>303</v>
      </c>
      <c r="B309" s="200" t="str">
        <f>IF('Frais Forfaitaires'!B308="","",'Frais Forfaitaires'!B308)</f>
        <v/>
      </c>
      <c r="C309" s="200" t="str">
        <f>IF('Frais Forfaitaires'!C308="","",'Frais Forfaitaires'!C308)</f>
        <v/>
      </c>
      <c r="D309" s="200" t="str">
        <f>IF('Frais Forfaitaires'!D308="","",'Frais Forfaitaires'!D308)</f>
        <v/>
      </c>
      <c r="E309" s="200" t="str">
        <f>IF('Frais Forfaitaires'!E308="","",'Frais Forfaitaires'!E308)</f>
        <v/>
      </c>
      <c r="F309" s="200" t="str">
        <f>IF('Frais Forfaitaires'!F308="","",'Frais Forfaitaires'!F308)</f>
        <v/>
      </c>
      <c r="G309" s="200" t="str">
        <f>IF('Frais Forfaitaires'!G308="","",'Frais Forfaitaires'!G308)</f>
        <v/>
      </c>
      <c r="H309" s="200" t="str">
        <f>IF('Frais Forfaitaires'!H308="","",'Frais Forfaitaires'!H308)</f>
        <v/>
      </c>
      <c r="I309" s="200" t="str">
        <f>IF('Frais Forfaitaires'!I308="","",'Frais Forfaitaires'!I308)</f>
        <v/>
      </c>
      <c r="J309" s="189" t="str">
        <f>IF($G309="","",IF($C309=Listes!$B$38,IF('Instruction Frais Forfaitaires'!$E309&lt;=Listes!$B$59,('Instruction Frais Forfaitaires'!$E309*(VLOOKUP('Instruction Frais Forfaitaires'!$D309,Listes!$A$60:$E$66,2,FALSE))),IF('Instruction Frais Forfaitaires'!$E309&gt;Listes!$E$59,('Instruction Frais Forfaitaires'!$E309*(VLOOKUP('Instruction Frais Forfaitaires'!$D309,Listes!$A$60:$E$66,5,FALSE))),('Instruction Frais Forfaitaires'!$E309*(VLOOKUP('Instruction Frais Forfaitaires'!$D309,Listes!$A$60:$E$66,3,FALSE))+(VLOOKUP('Instruction Frais Forfaitaires'!$D309,Listes!$A$60:$E$66,4,FALSE)))))))</f>
        <v/>
      </c>
      <c r="K309" s="189" t="str">
        <f>IF($G309="","",IF($C309=Listes!$B$37,IF('Instruction Frais Forfaitaires'!$E309&lt;=Listes!$B$48,('Instruction Frais Forfaitaires'!$E309*(VLOOKUP('Instruction Frais Forfaitaires'!$D309,Listes!$A$49:$E$55,2,FALSE))),IF('Instruction Frais Forfaitaires'!$E309&gt;Listes!$D$48,('Instruction Frais Forfaitaires'!$E309*(VLOOKUP('Instruction Frais Forfaitaires'!$D309,Listes!$A$49:$E$55,5,FALSE))),('Instruction Frais Forfaitaires'!$E309*(VLOOKUP('Instruction Frais Forfaitaires'!$D309,Listes!$A$49:$E$55,3,FALSE))+(VLOOKUP('Instruction Frais Forfaitaires'!$D309,Listes!$A$49:$E$55,4,FALSE)))))))</f>
        <v/>
      </c>
      <c r="L309" s="190" t="str">
        <f>IF($G309="","",IF($C309=Listes!$B$40,Listes!$I$37,IF($C309=Listes!$B$41,(VLOOKUP('Instruction Frais Forfaitaires'!$F309,Listes!$E$37:$F$42,2,FALSE)),IF($C309=Listes!$B$39,IF('Instruction Frais Forfaitaires'!$E309&lt;=Listes!$A$70,'Instruction Frais Forfaitaires'!$E309*Listes!$A$71,IF('Instruction Frais Forfaitaires'!$E309&gt;Listes!$D$70,'Instruction Frais Forfaitaires'!$E309*Listes!$D$71,(('Instruction Frais Forfaitaires'!$E309*Listes!$B$71)+Listes!$C$71)))))))</f>
        <v/>
      </c>
      <c r="M309" s="202" t="str">
        <f>IF('Frais Forfaitaires'!M308="","",'Frais Forfaitaires'!M308)</f>
        <v/>
      </c>
      <c r="N309" s="42" t="str">
        <f t="shared" si="17"/>
        <v/>
      </c>
      <c r="O309" s="203" t="str">
        <f t="shared" si="18"/>
        <v/>
      </c>
      <c r="P309" s="204" t="str">
        <f t="shared" si="19"/>
        <v/>
      </c>
      <c r="Q309" s="205" t="str">
        <f t="shared" si="20"/>
        <v/>
      </c>
      <c r="R309" s="206"/>
      <c r="S309" s="66"/>
    </row>
    <row r="310" spans="1:19" ht="20.100000000000001" customHeight="1" x14ac:dyDescent="0.25">
      <c r="A310" s="191">
        <v>304</v>
      </c>
      <c r="B310" s="200" t="str">
        <f>IF('Frais Forfaitaires'!B309="","",'Frais Forfaitaires'!B309)</f>
        <v/>
      </c>
      <c r="C310" s="200" t="str">
        <f>IF('Frais Forfaitaires'!C309="","",'Frais Forfaitaires'!C309)</f>
        <v/>
      </c>
      <c r="D310" s="200" t="str">
        <f>IF('Frais Forfaitaires'!D309="","",'Frais Forfaitaires'!D309)</f>
        <v/>
      </c>
      <c r="E310" s="200" t="str">
        <f>IF('Frais Forfaitaires'!E309="","",'Frais Forfaitaires'!E309)</f>
        <v/>
      </c>
      <c r="F310" s="200" t="str">
        <f>IF('Frais Forfaitaires'!F309="","",'Frais Forfaitaires'!F309)</f>
        <v/>
      </c>
      <c r="G310" s="200" t="str">
        <f>IF('Frais Forfaitaires'!G309="","",'Frais Forfaitaires'!G309)</f>
        <v/>
      </c>
      <c r="H310" s="200" t="str">
        <f>IF('Frais Forfaitaires'!H309="","",'Frais Forfaitaires'!H309)</f>
        <v/>
      </c>
      <c r="I310" s="200" t="str">
        <f>IF('Frais Forfaitaires'!I309="","",'Frais Forfaitaires'!I309)</f>
        <v/>
      </c>
      <c r="J310" s="189" t="str">
        <f>IF($G310="","",IF($C310=Listes!$B$38,IF('Instruction Frais Forfaitaires'!$E310&lt;=Listes!$B$59,('Instruction Frais Forfaitaires'!$E310*(VLOOKUP('Instruction Frais Forfaitaires'!$D310,Listes!$A$60:$E$66,2,FALSE))),IF('Instruction Frais Forfaitaires'!$E310&gt;Listes!$E$59,('Instruction Frais Forfaitaires'!$E310*(VLOOKUP('Instruction Frais Forfaitaires'!$D310,Listes!$A$60:$E$66,5,FALSE))),('Instruction Frais Forfaitaires'!$E310*(VLOOKUP('Instruction Frais Forfaitaires'!$D310,Listes!$A$60:$E$66,3,FALSE))+(VLOOKUP('Instruction Frais Forfaitaires'!$D310,Listes!$A$60:$E$66,4,FALSE)))))))</f>
        <v/>
      </c>
      <c r="K310" s="189" t="str">
        <f>IF($G310="","",IF($C310=Listes!$B$37,IF('Instruction Frais Forfaitaires'!$E310&lt;=Listes!$B$48,('Instruction Frais Forfaitaires'!$E310*(VLOOKUP('Instruction Frais Forfaitaires'!$D310,Listes!$A$49:$E$55,2,FALSE))),IF('Instruction Frais Forfaitaires'!$E310&gt;Listes!$D$48,('Instruction Frais Forfaitaires'!$E310*(VLOOKUP('Instruction Frais Forfaitaires'!$D310,Listes!$A$49:$E$55,5,FALSE))),('Instruction Frais Forfaitaires'!$E310*(VLOOKUP('Instruction Frais Forfaitaires'!$D310,Listes!$A$49:$E$55,3,FALSE))+(VLOOKUP('Instruction Frais Forfaitaires'!$D310,Listes!$A$49:$E$55,4,FALSE)))))))</f>
        <v/>
      </c>
      <c r="L310" s="190" t="str">
        <f>IF($G310="","",IF($C310=Listes!$B$40,Listes!$I$37,IF($C310=Listes!$B$41,(VLOOKUP('Instruction Frais Forfaitaires'!$F310,Listes!$E$37:$F$42,2,FALSE)),IF($C310=Listes!$B$39,IF('Instruction Frais Forfaitaires'!$E310&lt;=Listes!$A$70,'Instruction Frais Forfaitaires'!$E310*Listes!$A$71,IF('Instruction Frais Forfaitaires'!$E310&gt;Listes!$D$70,'Instruction Frais Forfaitaires'!$E310*Listes!$D$71,(('Instruction Frais Forfaitaires'!$E310*Listes!$B$71)+Listes!$C$71)))))))</f>
        <v/>
      </c>
      <c r="M310" s="202" t="str">
        <f>IF('Frais Forfaitaires'!M309="","",'Frais Forfaitaires'!M309)</f>
        <v/>
      </c>
      <c r="N310" s="42" t="str">
        <f t="shared" si="17"/>
        <v/>
      </c>
      <c r="O310" s="203" t="str">
        <f t="shared" si="18"/>
        <v/>
      </c>
      <c r="P310" s="204" t="str">
        <f t="shared" si="19"/>
        <v/>
      </c>
      <c r="Q310" s="205" t="str">
        <f t="shared" si="20"/>
        <v/>
      </c>
      <c r="R310" s="206"/>
      <c r="S310" s="66"/>
    </row>
    <row r="311" spans="1:19" ht="20.100000000000001" customHeight="1" x14ac:dyDescent="0.25">
      <c r="A311" s="191">
        <v>305</v>
      </c>
      <c r="B311" s="200" t="str">
        <f>IF('Frais Forfaitaires'!B310="","",'Frais Forfaitaires'!B310)</f>
        <v/>
      </c>
      <c r="C311" s="200" t="str">
        <f>IF('Frais Forfaitaires'!C310="","",'Frais Forfaitaires'!C310)</f>
        <v/>
      </c>
      <c r="D311" s="200" t="str">
        <f>IF('Frais Forfaitaires'!D310="","",'Frais Forfaitaires'!D310)</f>
        <v/>
      </c>
      <c r="E311" s="200" t="str">
        <f>IF('Frais Forfaitaires'!E310="","",'Frais Forfaitaires'!E310)</f>
        <v/>
      </c>
      <c r="F311" s="200" t="str">
        <f>IF('Frais Forfaitaires'!F310="","",'Frais Forfaitaires'!F310)</f>
        <v/>
      </c>
      <c r="G311" s="200" t="str">
        <f>IF('Frais Forfaitaires'!G310="","",'Frais Forfaitaires'!G310)</f>
        <v/>
      </c>
      <c r="H311" s="200" t="str">
        <f>IF('Frais Forfaitaires'!H310="","",'Frais Forfaitaires'!H310)</f>
        <v/>
      </c>
      <c r="I311" s="200" t="str">
        <f>IF('Frais Forfaitaires'!I310="","",'Frais Forfaitaires'!I310)</f>
        <v/>
      </c>
      <c r="J311" s="189" t="str">
        <f>IF($G311="","",IF($C311=Listes!$B$38,IF('Instruction Frais Forfaitaires'!$E311&lt;=Listes!$B$59,('Instruction Frais Forfaitaires'!$E311*(VLOOKUP('Instruction Frais Forfaitaires'!$D311,Listes!$A$60:$E$66,2,FALSE))),IF('Instruction Frais Forfaitaires'!$E311&gt;Listes!$E$59,('Instruction Frais Forfaitaires'!$E311*(VLOOKUP('Instruction Frais Forfaitaires'!$D311,Listes!$A$60:$E$66,5,FALSE))),('Instruction Frais Forfaitaires'!$E311*(VLOOKUP('Instruction Frais Forfaitaires'!$D311,Listes!$A$60:$E$66,3,FALSE))+(VLOOKUP('Instruction Frais Forfaitaires'!$D311,Listes!$A$60:$E$66,4,FALSE)))))))</f>
        <v/>
      </c>
      <c r="K311" s="189" t="str">
        <f>IF($G311="","",IF($C311=Listes!$B$37,IF('Instruction Frais Forfaitaires'!$E311&lt;=Listes!$B$48,('Instruction Frais Forfaitaires'!$E311*(VLOOKUP('Instruction Frais Forfaitaires'!$D311,Listes!$A$49:$E$55,2,FALSE))),IF('Instruction Frais Forfaitaires'!$E311&gt;Listes!$D$48,('Instruction Frais Forfaitaires'!$E311*(VLOOKUP('Instruction Frais Forfaitaires'!$D311,Listes!$A$49:$E$55,5,FALSE))),('Instruction Frais Forfaitaires'!$E311*(VLOOKUP('Instruction Frais Forfaitaires'!$D311,Listes!$A$49:$E$55,3,FALSE))+(VLOOKUP('Instruction Frais Forfaitaires'!$D311,Listes!$A$49:$E$55,4,FALSE)))))))</f>
        <v/>
      </c>
      <c r="L311" s="190" t="str">
        <f>IF($G311="","",IF($C311=Listes!$B$40,Listes!$I$37,IF($C311=Listes!$B$41,(VLOOKUP('Instruction Frais Forfaitaires'!$F311,Listes!$E$37:$F$42,2,FALSE)),IF($C311=Listes!$B$39,IF('Instruction Frais Forfaitaires'!$E311&lt;=Listes!$A$70,'Instruction Frais Forfaitaires'!$E311*Listes!$A$71,IF('Instruction Frais Forfaitaires'!$E311&gt;Listes!$D$70,'Instruction Frais Forfaitaires'!$E311*Listes!$D$71,(('Instruction Frais Forfaitaires'!$E311*Listes!$B$71)+Listes!$C$71)))))))</f>
        <v/>
      </c>
      <c r="M311" s="202" t="str">
        <f>IF('Frais Forfaitaires'!M310="","",'Frais Forfaitaires'!M310)</f>
        <v/>
      </c>
      <c r="N311" s="42" t="str">
        <f t="shared" si="17"/>
        <v/>
      </c>
      <c r="O311" s="203" t="str">
        <f t="shared" si="18"/>
        <v/>
      </c>
      <c r="P311" s="204" t="str">
        <f t="shared" si="19"/>
        <v/>
      </c>
      <c r="Q311" s="205" t="str">
        <f t="shared" si="20"/>
        <v/>
      </c>
      <c r="R311" s="206"/>
      <c r="S311" s="66"/>
    </row>
    <row r="312" spans="1:19" ht="20.100000000000001" customHeight="1" x14ac:dyDescent="0.25">
      <c r="A312" s="191">
        <v>306</v>
      </c>
      <c r="B312" s="200" t="str">
        <f>IF('Frais Forfaitaires'!B311="","",'Frais Forfaitaires'!B311)</f>
        <v/>
      </c>
      <c r="C312" s="200" t="str">
        <f>IF('Frais Forfaitaires'!C311="","",'Frais Forfaitaires'!C311)</f>
        <v/>
      </c>
      <c r="D312" s="200" t="str">
        <f>IF('Frais Forfaitaires'!D311="","",'Frais Forfaitaires'!D311)</f>
        <v/>
      </c>
      <c r="E312" s="200" t="str">
        <f>IF('Frais Forfaitaires'!E311="","",'Frais Forfaitaires'!E311)</f>
        <v/>
      </c>
      <c r="F312" s="200" t="str">
        <f>IF('Frais Forfaitaires'!F311="","",'Frais Forfaitaires'!F311)</f>
        <v/>
      </c>
      <c r="G312" s="200" t="str">
        <f>IF('Frais Forfaitaires'!G311="","",'Frais Forfaitaires'!G311)</f>
        <v/>
      </c>
      <c r="H312" s="200" t="str">
        <f>IF('Frais Forfaitaires'!H311="","",'Frais Forfaitaires'!H311)</f>
        <v/>
      </c>
      <c r="I312" s="200" t="str">
        <f>IF('Frais Forfaitaires'!I311="","",'Frais Forfaitaires'!I311)</f>
        <v/>
      </c>
      <c r="J312" s="189" t="str">
        <f>IF($G312="","",IF($C312=Listes!$B$38,IF('Instruction Frais Forfaitaires'!$E312&lt;=Listes!$B$59,('Instruction Frais Forfaitaires'!$E312*(VLOOKUP('Instruction Frais Forfaitaires'!$D312,Listes!$A$60:$E$66,2,FALSE))),IF('Instruction Frais Forfaitaires'!$E312&gt;Listes!$E$59,('Instruction Frais Forfaitaires'!$E312*(VLOOKUP('Instruction Frais Forfaitaires'!$D312,Listes!$A$60:$E$66,5,FALSE))),('Instruction Frais Forfaitaires'!$E312*(VLOOKUP('Instruction Frais Forfaitaires'!$D312,Listes!$A$60:$E$66,3,FALSE))+(VLOOKUP('Instruction Frais Forfaitaires'!$D312,Listes!$A$60:$E$66,4,FALSE)))))))</f>
        <v/>
      </c>
      <c r="K312" s="189" t="str">
        <f>IF($G312="","",IF($C312=Listes!$B$37,IF('Instruction Frais Forfaitaires'!$E312&lt;=Listes!$B$48,('Instruction Frais Forfaitaires'!$E312*(VLOOKUP('Instruction Frais Forfaitaires'!$D312,Listes!$A$49:$E$55,2,FALSE))),IF('Instruction Frais Forfaitaires'!$E312&gt;Listes!$D$48,('Instruction Frais Forfaitaires'!$E312*(VLOOKUP('Instruction Frais Forfaitaires'!$D312,Listes!$A$49:$E$55,5,FALSE))),('Instruction Frais Forfaitaires'!$E312*(VLOOKUP('Instruction Frais Forfaitaires'!$D312,Listes!$A$49:$E$55,3,FALSE))+(VLOOKUP('Instruction Frais Forfaitaires'!$D312,Listes!$A$49:$E$55,4,FALSE)))))))</f>
        <v/>
      </c>
      <c r="L312" s="190" t="str">
        <f>IF($G312="","",IF($C312=Listes!$B$40,Listes!$I$37,IF($C312=Listes!$B$41,(VLOOKUP('Instruction Frais Forfaitaires'!$F312,Listes!$E$37:$F$42,2,FALSE)),IF($C312=Listes!$B$39,IF('Instruction Frais Forfaitaires'!$E312&lt;=Listes!$A$70,'Instruction Frais Forfaitaires'!$E312*Listes!$A$71,IF('Instruction Frais Forfaitaires'!$E312&gt;Listes!$D$70,'Instruction Frais Forfaitaires'!$E312*Listes!$D$71,(('Instruction Frais Forfaitaires'!$E312*Listes!$B$71)+Listes!$C$71)))))))</f>
        <v/>
      </c>
      <c r="M312" s="202" t="str">
        <f>IF('Frais Forfaitaires'!M311="","",'Frais Forfaitaires'!M311)</f>
        <v/>
      </c>
      <c r="N312" s="42" t="str">
        <f t="shared" si="17"/>
        <v/>
      </c>
      <c r="O312" s="203" t="str">
        <f t="shared" si="18"/>
        <v/>
      </c>
      <c r="P312" s="204" t="str">
        <f t="shared" si="19"/>
        <v/>
      </c>
      <c r="Q312" s="205" t="str">
        <f t="shared" si="20"/>
        <v/>
      </c>
      <c r="R312" s="206"/>
      <c r="S312" s="66"/>
    </row>
    <row r="313" spans="1:19" ht="20.100000000000001" customHeight="1" x14ac:dyDescent="0.25">
      <c r="A313" s="191">
        <v>307</v>
      </c>
      <c r="B313" s="200" t="str">
        <f>IF('Frais Forfaitaires'!B312="","",'Frais Forfaitaires'!B312)</f>
        <v/>
      </c>
      <c r="C313" s="200" t="str">
        <f>IF('Frais Forfaitaires'!C312="","",'Frais Forfaitaires'!C312)</f>
        <v/>
      </c>
      <c r="D313" s="200" t="str">
        <f>IF('Frais Forfaitaires'!D312="","",'Frais Forfaitaires'!D312)</f>
        <v/>
      </c>
      <c r="E313" s="200" t="str">
        <f>IF('Frais Forfaitaires'!E312="","",'Frais Forfaitaires'!E312)</f>
        <v/>
      </c>
      <c r="F313" s="200" t="str">
        <f>IF('Frais Forfaitaires'!F312="","",'Frais Forfaitaires'!F312)</f>
        <v/>
      </c>
      <c r="G313" s="200" t="str">
        <f>IF('Frais Forfaitaires'!G312="","",'Frais Forfaitaires'!G312)</f>
        <v/>
      </c>
      <c r="H313" s="200" t="str">
        <f>IF('Frais Forfaitaires'!H312="","",'Frais Forfaitaires'!H312)</f>
        <v/>
      </c>
      <c r="I313" s="200" t="str">
        <f>IF('Frais Forfaitaires'!I312="","",'Frais Forfaitaires'!I312)</f>
        <v/>
      </c>
      <c r="J313" s="189" t="str">
        <f>IF($G313="","",IF($C313=Listes!$B$38,IF('Instruction Frais Forfaitaires'!$E313&lt;=Listes!$B$59,('Instruction Frais Forfaitaires'!$E313*(VLOOKUP('Instruction Frais Forfaitaires'!$D313,Listes!$A$60:$E$66,2,FALSE))),IF('Instruction Frais Forfaitaires'!$E313&gt;Listes!$E$59,('Instruction Frais Forfaitaires'!$E313*(VLOOKUP('Instruction Frais Forfaitaires'!$D313,Listes!$A$60:$E$66,5,FALSE))),('Instruction Frais Forfaitaires'!$E313*(VLOOKUP('Instruction Frais Forfaitaires'!$D313,Listes!$A$60:$E$66,3,FALSE))+(VLOOKUP('Instruction Frais Forfaitaires'!$D313,Listes!$A$60:$E$66,4,FALSE)))))))</f>
        <v/>
      </c>
      <c r="K313" s="189" t="str">
        <f>IF($G313="","",IF($C313=Listes!$B$37,IF('Instruction Frais Forfaitaires'!$E313&lt;=Listes!$B$48,('Instruction Frais Forfaitaires'!$E313*(VLOOKUP('Instruction Frais Forfaitaires'!$D313,Listes!$A$49:$E$55,2,FALSE))),IF('Instruction Frais Forfaitaires'!$E313&gt;Listes!$D$48,('Instruction Frais Forfaitaires'!$E313*(VLOOKUP('Instruction Frais Forfaitaires'!$D313,Listes!$A$49:$E$55,5,FALSE))),('Instruction Frais Forfaitaires'!$E313*(VLOOKUP('Instruction Frais Forfaitaires'!$D313,Listes!$A$49:$E$55,3,FALSE))+(VLOOKUP('Instruction Frais Forfaitaires'!$D313,Listes!$A$49:$E$55,4,FALSE)))))))</f>
        <v/>
      </c>
      <c r="L313" s="190" t="str">
        <f>IF($G313="","",IF($C313=Listes!$B$40,Listes!$I$37,IF($C313=Listes!$B$41,(VLOOKUP('Instruction Frais Forfaitaires'!$F313,Listes!$E$37:$F$42,2,FALSE)),IF($C313=Listes!$B$39,IF('Instruction Frais Forfaitaires'!$E313&lt;=Listes!$A$70,'Instruction Frais Forfaitaires'!$E313*Listes!$A$71,IF('Instruction Frais Forfaitaires'!$E313&gt;Listes!$D$70,'Instruction Frais Forfaitaires'!$E313*Listes!$D$71,(('Instruction Frais Forfaitaires'!$E313*Listes!$B$71)+Listes!$C$71)))))))</f>
        <v/>
      </c>
      <c r="M313" s="202" t="str">
        <f>IF('Frais Forfaitaires'!M312="","",'Frais Forfaitaires'!M312)</f>
        <v/>
      </c>
      <c r="N313" s="42" t="str">
        <f t="shared" si="17"/>
        <v/>
      </c>
      <c r="O313" s="203" t="str">
        <f t="shared" si="18"/>
        <v/>
      </c>
      <c r="P313" s="204" t="str">
        <f t="shared" si="19"/>
        <v/>
      </c>
      <c r="Q313" s="205" t="str">
        <f t="shared" si="20"/>
        <v/>
      </c>
      <c r="R313" s="206"/>
      <c r="S313" s="66"/>
    </row>
    <row r="314" spans="1:19" ht="20.100000000000001" customHeight="1" x14ac:dyDescent="0.25">
      <c r="A314" s="191">
        <v>308</v>
      </c>
      <c r="B314" s="200" t="str">
        <f>IF('Frais Forfaitaires'!B313="","",'Frais Forfaitaires'!B313)</f>
        <v/>
      </c>
      <c r="C314" s="200" t="str">
        <f>IF('Frais Forfaitaires'!C313="","",'Frais Forfaitaires'!C313)</f>
        <v/>
      </c>
      <c r="D314" s="200" t="str">
        <f>IF('Frais Forfaitaires'!D313="","",'Frais Forfaitaires'!D313)</f>
        <v/>
      </c>
      <c r="E314" s="200" t="str">
        <f>IF('Frais Forfaitaires'!E313="","",'Frais Forfaitaires'!E313)</f>
        <v/>
      </c>
      <c r="F314" s="200" t="str">
        <f>IF('Frais Forfaitaires'!F313="","",'Frais Forfaitaires'!F313)</f>
        <v/>
      </c>
      <c r="G314" s="200" t="str">
        <f>IF('Frais Forfaitaires'!G313="","",'Frais Forfaitaires'!G313)</f>
        <v/>
      </c>
      <c r="H314" s="200" t="str">
        <f>IF('Frais Forfaitaires'!H313="","",'Frais Forfaitaires'!H313)</f>
        <v/>
      </c>
      <c r="I314" s="200" t="str">
        <f>IF('Frais Forfaitaires'!I313="","",'Frais Forfaitaires'!I313)</f>
        <v/>
      </c>
      <c r="J314" s="189" t="str">
        <f>IF($G314="","",IF($C314=Listes!$B$38,IF('Instruction Frais Forfaitaires'!$E314&lt;=Listes!$B$59,('Instruction Frais Forfaitaires'!$E314*(VLOOKUP('Instruction Frais Forfaitaires'!$D314,Listes!$A$60:$E$66,2,FALSE))),IF('Instruction Frais Forfaitaires'!$E314&gt;Listes!$E$59,('Instruction Frais Forfaitaires'!$E314*(VLOOKUP('Instruction Frais Forfaitaires'!$D314,Listes!$A$60:$E$66,5,FALSE))),('Instruction Frais Forfaitaires'!$E314*(VLOOKUP('Instruction Frais Forfaitaires'!$D314,Listes!$A$60:$E$66,3,FALSE))+(VLOOKUP('Instruction Frais Forfaitaires'!$D314,Listes!$A$60:$E$66,4,FALSE)))))))</f>
        <v/>
      </c>
      <c r="K314" s="189" t="str">
        <f>IF($G314="","",IF($C314=Listes!$B$37,IF('Instruction Frais Forfaitaires'!$E314&lt;=Listes!$B$48,('Instruction Frais Forfaitaires'!$E314*(VLOOKUP('Instruction Frais Forfaitaires'!$D314,Listes!$A$49:$E$55,2,FALSE))),IF('Instruction Frais Forfaitaires'!$E314&gt;Listes!$D$48,('Instruction Frais Forfaitaires'!$E314*(VLOOKUP('Instruction Frais Forfaitaires'!$D314,Listes!$A$49:$E$55,5,FALSE))),('Instruction Frais Forfaitaires'!$E314*(VLOOKUP('Instruction Frais Forfaitaires'!$D314,Listes!$A$49:$E$55,3,FALSE))+(VLOOKUP('Instruction Frais Forfaitaires'!$D314,Listes!$A$49:$E$55,4,FALSE)))))))</f>
        <v/>
      </c>
      <c r="L314" s="190" t="str">
        <f>IF($G314="","",IF($C314=Listes!$B$40,Listes!$I$37,IF($C314=Listes!$B$41,(VLOOKUP('Instruction Frais Forfaitaires'!$F314,Listes!$E$37:$F$42,2,FALSE)),IF($C314=Listes!$B$39,IF('Instruction Frais Forfaitaires'!$E314&lt;=Listes!$A$70,'Instruction Frais Forfaitaires'!$E314*Listes!$A$71,IF('Instruction Frais Forfaitaires'!$E314&gt;Listes!$D$70,'Instruction Frais Forfaitaires'!$E314*Listes!$D$71,(('Instruction Frais Forfaitaires'!$E314*Listes!$B$71)+Listes!$C$71)))))))</f>
        <v/>
      </c>
      <c r="M314" s="202" t="str">
        <f>IF('Frais Forfaitaires'!M313="","",'Frais Forfaitaires'!M313)</f>
        <v/>
      </c>
      <c r="N314" s="42" t="str">
        <f t="shared" si="17"/>
        <v/>
      </c>
      <c r="O314" s="203" t="str">
        <f t="shared" si="18"/>
        <v/>
      </c>
      <c r="P314" s="204" t="str">
        <f t="shared" si="19"/>
        <v/>
      </c>
      <c r="Q314" s="205" t="str">
        <f t="shared" si="20"/>
        <v/>
      </c>
      <c r="R314" s="206"/>
      <c r="S314" s="66"/>
    </row>
    <row r="315" spans="1:19" ht="20.100000000000001" customHeight="1" x14ac:dyDescent="0.25">
      <c r="A315" s="191">
        <v>309</v>
      </c>
      <c r="B315" s="200" t="str">
        <f>IF('Frais Forfaitaires'!B314="","",'Frais Forfaitaires'!B314)</f>
        <v/>
      </c>
      <c r="C315" s="200" t="str">
        <f>IF('Frais Forfaitaires'!C314="","",'Frais Forfaitaires'!C314)</f>
        <v/>
      </c>
      <c r="D315" s="200" t="str">
        <f>IF('Frais Forfaitaires'!D314="","",'Frais Forfaitaires'!D314)</f>
        <v/>
      </c>
      <c r="E315" s="200" t="str">
        <f>IF('Frais Forfaitaires'!E314="","",'Frais Forfaitaires'!E314)</f>
        <v/>
      </c>
      <c r="F315" s="200" t="str">
        <f>IF('Frais Forfaitaires'!F314="","",'Frais Forfaitaires'!F314)</f>
        <v/>
      </c>
      <c r="G315" s="200" t="str">
        <f>IF('Frais Forfaitaires'!G314="","",'Frais Forfaitaires'!G314)</f>
        <v/>
      </c>
      <c r="H315" s="200" t="str">
        <f>IF('Frais Forfaitaires'!H314="","",'Frais Forfaitaires'!H314)</f>
        <v/>
      </c>
      <c r="I315" s="200" t="str">
        <f>IF('Frais Forfaitaires'!I314="","",'Frais Forfaitaires'!I314)</f>
        <v/>
      </c>
      <c r="J315" s="189" t="str">
        <f>IF($G315="","",IF($C315=Listes!$B$38,IF('Instruction Frais Forfaitaires'!$E315&lt;=Listes!$B$59,('Instruction Frais Forfaitaires'!$E315*(VLOOKUP('Instruction Frais Forfaitaires'!$D315,Listes!$A$60:$E$66,2,FALSE))),IF('Instruction Frais Forfaitaires'!$E315&gt;Listes!$E$59,('Instruction Frais Forfaitaires'!$E315*(VLOOKUP('Instruction Frais Forfaitaires'!$D315,Listes!$A$60:$E$66,5,FALSE))),('Instruction Frais Forfaitaires'!$E315*(VLOOKUP('Instruction Frais Forfaitaires'!$D315,Listes!$A$60:$E$66,3,FALSE))+(VLOOKUP('Instruction Frais Forfaitaires'!$D315,Listes!$A$60:$E$66,4,FALSE)))))))</f>
        <v/>
      </c>
      <c r="K315" s="189" t="str">
        <f>IF($G315="","",IF($C315=Listes!$B$37,IF('Instruction Frais Forfaitaires'!$E315&lt;=Listes!$B$48,('Instruction Frais Forfaitaires'!$E315*(VLOOKUP('Instruction Frais Forfaitaires'!$D315,Listes!$A$49:$E$55,2,FALSE))),IF('Instruction Frais Forfaitaires'!$E315&gt;Listes!$D$48,('Instruction Frais Forfaitaires'!$E315*(VLOOKUP('Instruction Frais Forfaitaires'!$D315,Listes!$A$49:$E$55,5,FALSE))),('Instruction Frais Forfaitaires'!$E315*(VLOOKUP('Instruction Frais Forfaitaires'!$D315,Listes!$A$49:$E$55,3,FALSE))+(VLOOKUP('Instruction Frais Forfaitaires'!$D315,Listes!$A$49:$E$55,4,FALSE)))))))</f>
        <v/>
      </c>
      <c r="L315" s="190" t="str">
        <f>IF($G315="","",IF($C315=Listes!$B$40,Listes!$I$37,IF($C315=Listes!$B$41,(VLOOKUP('Instruction Frais Forfaitaires'!$F315,Listes!$E$37:$F$42,2,FALSE)),IF($C315=Listes!$B$39,IF('Instruction Frais Forfaitaires'!$E315&lt;=Listes!$A$70,'Instruction Frais Forfaitaires'!$E315*Listes!$A$71,IF('Instruction Frais Forfaitaires'!$E315&gt;Listes!$D$70,'Instruction Frais Forfaitaires'!$E315*Listes!$D$71,(('Instruction Frais Forfaitaires'!$E315*Listes!$B$71)+Listes!$C$71)))))))</f>
        <v/>
      </c>
      <c r="M315" s="202" t="str">
        <f>IF('Frais Forfaitaires'!M314="","",'Frais Forfaitaires'!M314)</f>
        <v/>
      </c>
      <c r="N315" s="42" t="str">
        <f t="shared" si="17"/>
        <v/>
      </c>
      <c r="O315" s="203" t="str">
        <f t="shared" si="18"/>
        <v/>
      </c>
      <c r="P315" s="204" t="str">
        <f t="shared" si="19"/>
        <v/>
      </c>
      <c r="Q315" s="205" t="str">
        <f t="shared" si="20"/>
        <v/>
      </c>
      <c r="R315" s="206"/>
      <c r="S315" s="66"/>
    </row>
    <row r="316" spans="1:19" ht="20.100000000000001" customHeight="1" x14ac:dyDescent="0.25">
      <c r="A316" s="191">
        <v>310</v>
      </c>
      <c r="B316" s="200" t="str">
        <f>IF('Frais Forfaitaires'!B315="","",'Frais Forfaitaires'!B315)</f>
        <v/>
      </c>
      <c r="C316" s="200" t="str">
        <f>IF('Frais Forfaitaires'!C315="","",'Frais Forfaitaires'!C315)</f>
        <v/>
      </c>
      <c r="D316" s="200" t="str">
        <f>IF('Frais Forfaitaires'!D315="","",'Frais Forfaitaires'!D315)</f>
        <v/>
      </c>
      <c r="E316" s="200" t="str">
        <f>IF('Frais Forfaitaires'!E315="","",'Frais Forfaitaires'!E315)</f>
        <v/>
      </c>
      <c r="F316" s="200" t="str">
        <f>IF('Frais Forfaitaires'!F315="","",'Frais Forfaitaires'!F315)</f>
        <v/>
      </c>
      <c r="G316" s="200" t="str">
        <f>IF('Frais Forfaitaires'!G315="","",'Frais Forfaitaires'!G315)</f>
        <v/>
      </c>
      <c r="H316" s="200" t="str">
        <f>IF('Frais Forfaitaires'!H315="","",'Frais Forfaitaires'!H315)</f>
        <v/>
      </c>
      <c r="I316" s="200" t="str">
        <f>IF('Frais Forfaitaires'!I315="","",'Frais Forfaitaires'!I315)</f>
        <v/>
      </c>
      <c r="J316" s="189" t="str">
        <f>IF($G316="","",IF($C316=Listes!$B$38,IF('Instruction Frais Forfaitaires'!$E316&lt;=Listes!$B$59,('Instruction Frais Forfaitaires'!$E316*(VLOOKUP('Instruction Frais Forfaitaires'!$D316,Listes!$A$60:$E$66,2,FALSE))),IF('Instruction Frais Forfaitaires'!$E316&gt;Listes!$E$59,('Instruction Frais Forfaitaires'!$E316*(VLOOKUP('Instruction Frais Forfaitaires'!$D316,Listes!$A$60:$E$66,5,FALSE))),('Instruction Frais Forfaitaires'!$E316*(VLOOKUP('Instruction Frais Forfaitaires'!$D316,Listes!$A$60:$E$66,3,FALSE))+(VLOOKUP('Instruction Frais Forfaitaires'!$D316,Listes!$A$60:$E$66,4,FALSE)))))))</f>
        <v/>
      </c>
      <c r="K316" s="189" t="str">
        <f>IF($G316="","",IF($C316=Listes!$B$37,IF('Instruction Frais Forfaitaires'!$E316&lt;=Listes!$B$48,('Instruction Frais Forfaitaires'!$E316*(VLOOKUP('Instruction Frais Forfaitaires'!$D316,Listes!$A$49:$E$55,2,FALSE))),IF('Instruction Frais Forfaitaires'!$E316&gt;Listes!$D$48,('Instruction Frais Forfaitaires'!$E316*(VLOOKUP('Instruction Frais Forfaitaires'!$D316,Listes!$A$49:$E$55,5,FALSE))),('Instruction Frais Forfaitaires'!$E316*(VLOOKUP('Instruction Frais Forfaitaires'!$D316,Listes!$A$49:$E$55,3,FALSE))+(VLOOKUP('Instruction Frais Forfaitaires'!$D316,Listes!$A$49:$E$55,4,FALSE)))))))</f>
        <v/>
      </c>
      <c r="L316" s="190" t="str">
        <f>IF($G316="","",IF($C316=Listes!$B$40,Listes!$I$37,IF($C316=Listes!$B$41,(VLOOKUP('Instruction Frais Forfaitaires'!$F316,Listes!$E$37:$F$42,2,FALSE)),IF($C316=Listes!$B$39,IF('Instruction Frais Forfaitaires'!$E316&lt;=Listes!$A$70,'Instruction Frais Forfaitaires'!$E316*Listes!$A$71,IF('Instruction Frais Forfaitaires'!$E316&gt;Listes!$D$70,'Instruction Frais Forfaitaires'!$E316*Listes!$D$71,(('Instruction Frais Forfaitaires'!$E316*Listes!$B$71)+Listes!$C$71)))))))</f>
        <v/>
      </c>
      <c r="M316" s="202" t="str">
        <f>IF('Frais Forfaitaires'!M315="","",'Frais Forfaitaires'!M315)</f>
        <v/>
      </c>
      <c r="N316" s="42" t="str">
        <f t="shared" si="17"/>
        <v/>
      </c>
      <c r="O316" s="203" t="str">
        <f t="shared" si="18"/>
        <v/>
      </c>
      <c r="P316" s="204" t="str">
        <f t="shared" si="19"/>
        <v/>
      </c>
      <c r="Q316" s="205" t="str">
        <f t="shared" si="20"/>
        <v/>
      </c>
      <c r="R316" s="206"/>
      <c r="S316" s="66"/>
    </row>
    <row r="317" spans="1:19" ht="20.100000000000001" customHeight="1" x14ac:dyDescent="0.25">
      <c r="A317" s="191">
        <v>311</v>
      </c>
      <c r="B317" s="200" t="str">
        <f>IF('Frais Forfaitaires'!B316="","",'Frais Forfaitaires'!B316)</f>
        <v/>
      </c>
      <c r="C317" s="200" t="str">
        <f>IF('Frais Forfaitaires'!C316="","",'Frais Forfaitaires'!C316)</f>
        <v/>
      </c>
      <c r="D317" s="200" t="str">
        <f>IF('Frais Forfaitaires'!D316="","",'Frais Forfaitaires'!D316)</f>
        <v/>
      </c>
      <c r="E317" s="200" t="str">
        <f>IF('Frais Forfaitaires'!E316="","",'Frais Forfaitaires'!E316)</f>
        <v/>
      </c>
      <c r="F317" s="200" t="str">
        <f>IF('Frais Forfaitaires'!F316="","",'Frais Forfaitaires'!F316)</f>
        <v/>
      </c>
      <c r="G317" s="200" t="str">
        <f>IF('Frais Forfaitaires'!G316="","",'Frais Forfaitaires'!G316)</f>
        <v/>
      </c>
      <c r="H317" s="200" t="str">
        <f>IF('Frais Forfaitaires'!H316="","",'Frais Forfaitaires'!H316)</f>
        <v/>
      </c>
      <c r="I317" s="200" t="str">
        <f>IF('Frais Forfaitaires'!I316="","",'Frais Forfaitaires'!I316)</f>
        <v/>
      </c>
      <c r="J317" s="189" t="str">
        <f>IF($G317="","",IF($C317=Listes!$B$38,IF('Instruction Frais Forfaitaires'!$E317&lt;=Listes!$B$59,('Instruction Frais Forfaitaires'!$E317*(VLOOKUP('Instruction Frais Forfaitaires'!$D317,Listes!$A$60:$E$66,2,FALSE))),IF('Instruction Frais Forfaitaires'!$E317&gt;Listes!$E$59,('Instruction Frais Forfaitaires'!$E317*(VLOOKUP('Instruction Frais Forfaitaires'!$D317,Listes!$A$60:$E$66,5,FALSE))),('Instruction Frais Forfaitaires'!$E317*(VLOOKUP('Instruction Frais Forfaitaires'!$D317,Listes!$A$60:$E$66,3,FALSE))+(VLOOKUP('Instruction Frais Forfaitaires'!$D317,Listes!$A$60:$E$66,4,FALSE)))))))</f>
        <v/>
      </c>
      <c r="K317" s="189" t="str">
        <f>IF($G317="","",IF($C317=Listes!$B$37,IF('Instruction Frais Forfaitaires'!$E317&lt;=Listes!$B$48,('Instruction Frais Forfaitaires'!$E317*(VLOOKUP('Instruction Frais Forfaitaires'!$D317,Listes!$A$49:$E$55,2,FALSE))),IF('Instruction Frais Forfaitaires'!$E317&gt;Listes!$D$48,('Instruction Frais Forfaitaires'!$E317*(VLOOKUP('Instruction Frais Forfaitaires'!$D317,Listes!$A$49:$E$55,5,FALSE))),('Instruction Frais Forfaitaires'!$E317*(VLOOKUP('Instruction Frais Forfaitaires'!$D317,Listes!$A$49:$E$55,3,FALSE))+(VLOOKUP('Instruction Frais Forfaitaires'!$D317,Listes!$A$49:$E$55,4,FALSE)))))))</f>
        <v/>
      </c>
      <c r="L317" s="190" t="str">
        <f>IF($G317="","",IF($C317=Listes!$B$40,Listes!$I$37,IF($C317=Listes!$B$41,(VLOOKUP('Instruction Frais Forfaitaires'!$F317,Listes!$E$37:$F$42,2,FALSE)),IF($C317=Listes!$B$39,IF('Instruction Frais Forfaitaires'!$E317&lt;=Listes!$A$70,'Instruction Frais Forfaitaires'!$E317*Listes!$A$71,IF('Instruction Frais Forfaitaires'!$E317&gt;Listes!$D$70,'Instruction Frais Forfaitaires'!$E317*Listes!$D$71,(('Instruction Frais Forfaitaires'!$E317*Listes!$B$71)+Listes!$C$71)))))))</f>
        <v/>
      </c>
      <c r="M317" s="202" t="str">
        <f>IF('Frais Forfaitaires'!M316="","",'Frais Forfaitaires'!M316)</f>
        <v/>
      </c>
      <c r="N317" s="42" t="str">
        <f t="shared" si="17"/>
        <v/>
      </c>
      <c r="O317" s="203" t="str">
        <f t="shared" si="18"/>
        <v/>
      </c>
      <c r="P317" s="204" t="str">
        <f t="shared" si="19"/>
        <v/>
      </c>
      <c r="Q317" s="205" t="str">
        <f t="shared" si="20"/>
        <v/>
      </c>
      <c r="R317" s="206"/>
      <c r="S317" s="66"/>
    </row>
    <row r="318" spans="1:19" ht="20.100000000000001" customHeight="1" x14ac:dyDescent="0.25">
      <c r="A318" s="191">
        <v>312</v>
      </c>
      <c r="B318" s="200" t="str">
        <f>IF('Frais Forfaitaires'!B317="","",'Frais Forfaitaires'!B317)</f>
        <v/>
      </c>
      <c r="C318" s="200" t="str">
        <f>IF('Frais Forfaitaires'!C317="","",'Frais Forfaitaires'!C317)</f>
        <v/>
      </c>
      <c r="D318" s="200" t="str">
        <f>IF('Frais Forfaitaires'!D317="","",'Frais Forfaitaires'!D317)</f>
        <v/>
      </c>
      <c r="E318" s="200" t="str">
        <f>IF('Frais Forfaitaires'!E317="","",'Frais Forfaitaires'!E317)</f>
        <v/>
      </c>
      <c r="F318" s="200" t="str">
        <f>IF('Frais Forfaitaires'!F317="","",'Frais Forfaitaires'!F317)</f>
        <v/>
      </c>
      <c r="G318" s="200" t="str">
        <f>IF('Frais Forfaitaires'!G317="","",'Frais Forfaitaires'!G317)</f>
        <v/>
      </c>
      <c r="H318" s="200" t="str">
        <f>IF('Frais Forfaitaires'!H317="","",'Frais Forfaitaires'!H317)</f>
        <v/>
      </c>
      <c r="I318" s="200" t="str">
        <f>IF('Frais Forfaitaires'!I317="","",'Frais Forfaitaires'!I317)</f>
        <v/>
      </c>
      <c r="J318" s="189" t="str">
        <f>IF($G318="","",IF($C318=Listes!$B$38,IF('Instruction Frais Forfaitaires'!$E318&lt;=Listes!$B$59,('Instruction Frais Forfaitaires'!$E318*(VLOOKUP('Instruction Frais Forfaitaires'!$D318,Listes!$A$60:$E$66,2,FALSE))),IF('Instruction Frais Forfaitaires'!$E318&gt;Listes!$E$59,('Instruction Frais Forfaitaires'!$E318*(VLOOKUP('Instruction Frais Forfaitaires'!$D318,Listes!$A$60:$E$66,5,FALSE))),('Instruction Frais Forfaitaires'!$E318*(VLOOKUP('Instruction Frais Forfaitaires'!$D318,Listes!$A$60:$E$66,3,FALSE))+(VLOOKUP('Instruction Frais Forfaitaires'!$D318,Listes!$A$60:$E$66,4,FALSE)))))))</f>
        <v/>
      </c>
      <c r="K318" s="189" t="str">
        <f>IF($G318="","",IF($C318=Listes!$B$37,IF('Instruction Frais Forfaitaires'!$E318&lt;=Listes!$B$48,('Instruction Frais Forfaitaires'!$E318*(VLOOKUP('Instruction Frais Forfaitaires'!$D318,Listes!$A$49:$E$55,2,FALSE))),IF('Instruction Frais Forfaitaires'!$E318&gt;Listes!$D$48,('Instruction Frais Forfaitaires'!$E318*(VLOOKUP('Instruction Frais Forfaitaires'!$D318,Listes!$A$49:$E$55,5,FALSE))),('Instruction Frais Forfaitaires'!$E318*(VLOOKUP('Instruction Frais Forfaitaires'!$D318,Listes!$A$49:$E$55,3,FALSE))+(VLOOKUP('Instruction Frais Forfaitaires'!$D318,Listes!$A$49:$E$55,4,FALSE)))))))</f>
        <v/>
      </c>
      <c r="L318" s="190" t="str">
        <f>IF($G318="","",IF($C318=Listes!$B$40,Listes!$I$37,IF($C318=Listes!$B$41,(VLOOKUP('Instruction Frais Forfaitaires'!$F318,Listes!$E$37:$F$42,2,FALSE)),IF($C318=Listes!$B$39,IF('Instruction Frais Forfaitaires'!$E318&lt;=Listes!$A$70,'Instruction Frais Forfaitaires'!$E318*Listes!$A$71,IF('Instruction Frais Forfaitaires'!$E318&gt;Listes!$D$70,'Instruction Frais Forfaitaires'!$E318*Listes!$D$71,(('Instruction Frais Forfaitaires'!$E318*Listes!$B$71)+Listes!$C$71)))))))</f>
        <v/>
      </c>
      <c r="M318" s="202" t="str">
        <f>IF('Frais Forfaitaires'!M317="","",'Frais Forfaitaires'!M317)</f>
        <v/>
      </c>
      <c r="N318" s="42" t="str">
        <f t="shared" si="17"/>
        <v/>
      </c>
      <c r="O318" s="203" t="str">
        <f t="shared" si="18"/>
        <v/>
      </c>
      <c r="P318" s="204" t="str">
        <f t="shared" si="19"/>
        <v/>
      </c>
      <c r="Q318" s="205" t="str">
        <f t="shared" si="20"/>
        <v/>
      </c>
      <c r="R318" s="206"/>
      <c r="S318" s="66"/>
    </row>
    <row r="319" spans="1:19" ht="20.100000000000001" customHeight="1" x14ac:dyDescent="0.25">
      <c r="A319" s="191">
        <v>313</v>
      </c>
      <c r="B319" s="200" t="str">
        <f>IF('Frais Forfaitaires'!B318="","",'Frais Forfaitaires'!B318)</f>
        <v/>
      </c>
      <c r="C319" s="200" t="str">
        <f>IF('Frais Forfaitaires'!C318="","",'Frais Forfaitaires'!C318)</f>
        <v/>
      </c>
      <c r="D319" s="200" t="str">
        <f>IF('Frais Forfaitaires'!D318="","",'Frais Forfaitaires'!D318)</f>
        <v/>
      </c>
      <c r="E319" s="200" t="str">
        <f>IF('Frais Forfaitaires'!E318="","",'Frais Forfaitaires'!E318)</f>
        <v/>
      </c>
      <c r="F319" s="200" t="str">
        <f>IF('Frais Forfaitaires'!F318="","",'Frais Forfaitaires'!F318)</f>
        <v/>
      </c>
      <c r="G319" s="200" t="str">
        <f>IF('Frais Forfaitaires'!G318="","",'Frais Forfaitaires'!G318)</f>
        <v/>
      </c>
      <c r="H319" s="200" t="str">
        <f>IF('Frais Forfaitaires'!H318="","",'Frais Forfaitaires'!H318)</f>
        <v/>
      </c>
      <c r="I319" s="200" t="str">
        <f>IF('Frais Forfaitaires'!I318="","",'Frais Forfaitaires'!I318)</f>
        <v/>
      </c>
      <c r="J319" s="189" t="str">
        <f>IF($G319="","",IF($C319=Listes!$B$38,IF('Instruction Frais Forfaitaires'!$E319&lt;=Listes!$B$59,('Instruction Frais Forfaitaires'!$E319*(VLOOKUP('Instruction Frais Forfaitaires'!$D319,Listes!$A$60:$E$66,2,FALSE))),IF('Instruction Frais Forfaitaires'!$E319&gt;Listes!$E$59,('Instruction Frais Forfaitaires'!$E319*(VLOOKUP('Instruction Frais Forfaitaires'!$D319,Listes!$A$60:$E$66,5,FALSE))),('Instruction Frais Forfaitaires'!$E319*(VLOOKUP('Instruction Frais Forfaitaires'!$D319,Listes!$A$60:$E$66,3,FALSE))+(VLOOKUP('Instruction Frais Forfaitaires'!$D319,Listes!$A$60:$E$66,4,FALSE)))))))</f>
        <v/>
      </c>
      <c r="K319" s="189" t="str">
        <f>IF($G319="","",IF($C319=Listes!$B$37,IF('Instruction Frais Forfaitaires'!$E319&lt;=Listes!$B$48,('Instruction Frais Forfaitaires'!$E319*(VLOOKUP('Instruction Frais Forfaitaires'!$D319,Listes!$A$49:$E$55,2,FALSE))),IF('Instruction Frais Forfaitaires'!$E319&gt;Listes!$D$48,('Instruction Frais Forfaitaires'!$E319*(VLOOKUP('Instruction Frais Forfaitaires'!$D319,Listes!$A$49:$E$55,5,FALSE))),('Instruction Frais Forfaitaires'!$E319*(VLOOKUP('Instruction Frais Forfaitaires'!$D319,Listes!$A$49:$E$55,3,FALSE))+(VLOOKUP('Instruction Frais Forfaitaires'!$D319,Listes!$A$49:$E$55,4,FALSE)))))))</f>
        <v/>
      </c>
      <c r="L319" s="190" t="str">
        <f>IF($G319="","",IF($C319=Listes!$B$40,Listes!$I$37,IF($C319=Listes!$B$41,(VLOOKUP('Instruction Frais Forfaitaires'!$F319,Listes!$E$37:$F$42,2,FALSE)),IF($C319=Listes!$B$39,IF('Instruction Frais Forfaitaires'!$E319&lt;=Listes!$A$70,'Instruction Frais Forfaitaires'!$E319*Listes!$A$71,IF('Instruction Frais Forfaitaires'!$E319&gt;Listes!$D$70,'Instruction Frais Forfaitaires'!$E319*Listes!$D$71,(('Instruction Frais Forfaitaires'!$E319*Listes!$B$71)+Listes!$C$71)))))))</f>
        <v/>
      </c>
      <c r="M319" s="202" t="str">
        <f>IF('Frais Forfaitaires'!M318="","",'Frais Forfaitaires'!M318)</f>
        <v/>
      </c>
      <c r="N319" s="42" t="str">
        <f t="shared" si="17"/>
        <v/>
      </c>
      <c r="O319" s="203" t="str">
        <f t="shared" si="18"/>
        <v/>
      </c>
      <c r="P319" s="204" t="str">
        <f t="shared" si="19"/>
        <v/>
      </c>
      <c r="Q319" s="205" t="str">
        <f t="shared" si="20"/>
        <v/>
      </c>
      <c r="R319" s="206"/>
      <c r="S319" s="66"/>
    </row>
    <row r="320" spans="1:19" ht="20.100000000000001" customHeight="1" x14ac:dyDescent="0.25">
      <c r="A320" s="191">
        <v>314</v>
      </c>
      <c r="B320" s="200" t="str">
        <f>IF('Frais Forfaitaires'!B319="","",'Frais Forfaitaires'!B319)</f>
        <v/>
      </c>
      <c r="C320" s="200" t="str">
        <f>IF('Frais Forfaitaires'!C319="","",'Frais Forfaitaires'!C319)</f>
        <v/>
      </c>
      <c r="D320" s="200" t="str">
        <f>IF('Frais Forfaitaires'!D319="","",'Frais Forfaitaires'!D319)</f>
        <v/>
      </c>
      <c r="E320" s="200" t="str">
        <f>IF('Frais Forfaitaires'!E319="","",'Frais Forfaitaires'!E319)</f>
        <v/>
      </c>
      <c r="F320" s="200" t="str">
        <f>IF('Frais Forfaitaires'!F319="","",'Frais Forfaitaires'!F319)</f>
        <v/>
      </c>
      <c r="G320" s="200" t="str">
        <f>IF('Frais Forfaitaires'!G319="","",'Frais Forfaitaires'!G319)</f>
        <v/>
      </c>
      <c r="H320" s="200" t="str">
        <f>IF('Frais Forfaitaires'!H319="","",'Frais Forfaitaires'!H319)</f>
        <v/>
      </c>
      <c r="I320" s="200" t="str">
        <f>IF('Frais Forfaitaires'!I319="","",'Frais Forfaitaires'!I319)</f>
        <v/>
      </c>
      <c r="J320" s="189" t="str">
        <f>IF($G320="","",IF($C320=Listes!$B$38,IF('Instruction Frais Forfaitaires'!$E320&lt;=Listes!$B$59,('Instruction Frais Forfaitaires'!$E320*(VLOOKUP('Instruction Frais Forfaitaires'!$D320,Listes!$A$60:$E$66,2,FALSE))),IF('Instruction Frais Forfaitaires'!$E320&gt;Listes!$E$59,('Instruction Frais Forfaitaires'!$E320*(VLOOKUP('Instruction Frais Forfaitaires'!$D320,Listes!$A$60:$E$66,5,FALSE))),('Instruction Frais Forfaitaires'!$E320*(VLOOKUP('Instruction Frais Forfaitaires'!$D320,Listes!$A$60:$E$66,3,FALSE))+(VLOOKUP('Instruction Frais Forfaitaires'!$D320,Listes!$A$60:$E$66,4,FALSE)))))))</f>
        <v/>
      </c>
      <c r="K320" s="189" t="str">
        <f>IF($G320="","",IF($C320=Listes!$B$37,IF('Instruction Frais Forfaitaires'!$E320&lt;=Listes!$B$48,('Instruction Frais Forfaitaires'!$E320*(VLOOKUP('Instruction Frais Forfaitaires'!$D320,Listes!$A$49:$E$55,2,FALSE))),IF('Instruction Frais Forfaitaires'!$E320&gt;Listes!$D$48,('Instruction Frais Forfaitaires'!$E320*(VLOOKUP('Instruction Frais Forfaitaires'!$D320,Listes!$A$49:$E$55,5,FALSE))),('Instruction Frais Forfaitaires'!$E320*(VLOOKUP('Instruction Frais Forfaitaires'!$D320,Listes!$A$49:$E$55,3,FALSE))+(VLOOKUP('Instruction Frais Forfaitaires'!$D320,Listes!$A$49:$E$55,4,FALSE)))))))</f>
        <v/>
      </c>
      <c r="L320" s="190" t="str">
        <f>IF($G320="","",IF($C320=Listes!$B$40,Listes!$I$37,IF($C320=Listes!$B$41,(VLOOKUP('Instruction Frais Forfaitaires'!$F320,Listes!$E$37:$F$42,2,FALSE)),IF($C320=Listes!$B$39,IF('Instruction Frais Forfaitaires'!$E320&lt;=Listes!$A$70,'Instruction Frais Forfaitaires'!$E320*Listes!$A$71,IF('Instruction Frais Forfaitaires'!$E320&gt;Listes!$D$70,'Instruction Frais Forfaitaires'!$E320*Listes!$D$71,(('Instruction Frais Forfaitaires'!$E320*Listes!$B$71)+Listes!$C$71)))))))</f>
        <v/>
      </c>
      <c r="M320" s="202" t="str">
        <f>IF('Frais Forfaitaires'!M319="","",'Frais Forfaitaires'!M319)</f>
        <v/>
      </c>
      <c r="N320" s="42" t="str">
        <f t="shared" si="17"/>
        <v/>
      </c>
      <c r="O320" s="203" t="str">
        <f t="shared" si="18"/>
        <v/>
      </c>
      <c r="P320" s="204" t="str">
        <f t="shared" si="19"/>
        <v/>
      </c>
      <c r="Q320" s="205" t="str">
        <f t="shared" si="20"/>
        <v/>
      </c>
      <c r="R320" s="206"/>
      <c r="S320" s="66"/>
    </row>
    <row r="321" spans="1:19" ht="20.100000000000001" customHeight="1" x14ac:dyDescent="0.25">
      <c r="A321" s="191">
        <v>315</v>
      </c>
      <c r="B321" s="200" t="str">
        <f>IF('Frais Forfaitaires'!B320="","",'Frais Forfaitaires'!B320)</f>
        <v/>
      </c>
      <c r="C321" s="200" t="str">
        <f>IF('Frais Forfaitaires'!C320="","",'Frais Forfaitaires'!C320)</f>
        <v/>
      </c>
      <c r="D321" s="200" t="str">
        <f>IF('Frais Forfaitaires'!D320="","",'Frais Forfaitaires'!D320)</f>
        <v/>
      </c>
      <c r="E321" s="200" t="str">
        <f>IF('Frais Forfaitaires'!E320="","",'Frais Forfaitaires'!E320)</f>
        <v/>
      </c>
      <c r="F321" s="200" t="str">
        <f>IF('Frais Forfaitaires'!F320="","",'Frais Forfaitaires'!F320)</f>
        <v/>
      </c>
      <c r="G321" s="200" t="str">
        <f>IF('Frais Forfaitaires'!G320="","",'Frais Forfaitaires'!G320)</f>
        <v/>
      </c>
      <c r="H321" s="200" t="str">
        <f>IF('Frais Forfaitaires'!H320="","",'Frais Forfaitaires'!H320)</f>
        <v/>
      </c>
      <c r="I321" s="200" t="str">
        <f>IF('Frais Forfaitaires'!I320="","",'Frais Forfaitaires'!I320)</f>
        <v/>
      </c>
      <c r="J321" s="189" t="str">
        <f>IF($G321="","",IF($C321=Listes!$B$38,IF('Instruction Frais Forfaitaires'!$E321&lt;=Listes!$B$59,('Instruction Frais Forfaitaires'!$E321*(VLOOKUP('Instruction Frais Forfaitaires'!$D321,Listes!$A$60:$E$66,2,FALSE))),IF('Instruction Frais Forfaitaires'!$E321&gt;Listes!$E$59,('Instruction Frais Forfaitaires'!$E321*(VLOOKUP('Instruction Frais Forfaitaires'!$D321,Listes!$A$60:$E$66,5,FALSE))),('Instruction Frais Forfaitaires'!$E321*(VLOOKUP('Instruction Frais Forfaitaires'!$D321,Listes!$A$60:$E$66,3,FALSE))+(VLOOKUP('Instruction Frais Forfaitaires'!$D321,Listes!$A$60:$E$66,4,FALSE)))))))</f>
        <v/>
      </c>
      <c r="K321" s="189" t="str">
        <f>IF($G321="","",IF($C321=Listes!$B$37,IF('Instruction Frais Forfaitaires'!$E321&lt;=Listes!$B$48,('Instruction Frais Forfaitaires'!$E321*(VLOOKUP('Instruction Frais Forfaitaires'!$D321,Listes!$A$49:$E$55,2,FALSE))),IF('Instruction Frais Forfaitaires'!$E321&gt;Listes!$D$48,('Instruction Frais Forfaitaires'!$E321*(VLOOKUP('Instruction Frais Forfaitaires'!$D321,Listes!$A$49:$E$55,5,FALSE))),('Instruction Frais Forfaitaires'!$E321*(VLOOKUP('Instruction Frais Forfaitaires'!$D321,Listes!$A$49:$E$55,3,FALSE))+(VLOOKUP('Instruction Frais Forfaitaires'!$D321,Listes!$A$49:$E$55,4,FALSE)))))))</f>
        <v/>
      </c>
      <c r="L321" s="190" t="str">
        <f>IF($G321="","",IF($C321=Listes!$B$40,Listes!$I$37,IF($C321=Listes!$B$41,(VLOOKUP('Instruction Frais Forfaitaires'!$F321,Listes!$E$37:$F$42,2,FALSE)),IF($C321=Listes!$B$39,IF('Instruction Frais Forfaitaires'!$E321&lt;=Listes!$A$70,'Instruction Frais Forfaitaires'!$E321*Listes!$A$71,IF('Instruction Frais Forfaitaires'!$E321&gt;Listes!$D$70,'Instruction Frais Forfaitaires'!$E321*Listes!$D$71,(('Instruction Frais Forfaitaires'!$E321*Listes!$B$71)+Listes!$C$71)))))))</f>
        <v/>
      </c>
      <c r="M321" s="202" t="str">
        <f>IF('Frais Forfaitaires'!M320="","",'Frais Forfaitaires'!M320)</f>
        <v/>
      </c>
      <c r="N321" s="42" t="str">
        <f t="shared" si="17"/>
        <v/>
      </c>
      <c r="O321" s="203" t="str">
        <f t="shared" si="18"/>
        <v/>
      </c>
      <c r="P321" s="204" t="str">
        <f t="shared" si="19"/>
        <v/>
      </c>
      <c r="Q321" s="205" t="str">
        <f t="shared" si="20"/>
        <v/>
      </c>
      <c r="R321" s="206"/>
      <c r="S321" s="66"/>
    </row>
    <row r="322" spans="1:19" ht="20.100000000000001" customHeight="1" x14ac:dyDescent="0.25">
      <c r="A322" s="191">
        <v>316</v>
      </c>
      <c r="B322" s="200" t="str">
        <f>IF('Frais Forfaitaires'!B321="","",'Frais Forfaitaires'!B321)</f>
        <v/>
      </c>
      <c r="C322" s="200" t="str">
        <f>IF('Frais Forfaitaires'!C321="","",'Frais Forfaitaires'!C321)</f>
        <v/>
      </c>
      <c r="D322" s="200" t="str">
        <f>IF('Frais Forfaitaires'!D321="","",'Frais Forfaitaires'!D321)</f>
        <v/>
      </c>
      <c r="E322" s="200" t="str">
        <f>IF('Frais Forfaitaires'!E321="","",'Frais Forfaitaires'!E321)</f>
        <v/>
      </c>
      <c r="F322" s="200" t="str">
        <f>IF('Frais Forfaitaires'!F321="","",'Frais Forfaitaires'!F321)</f>
        <v/>
      </c>
      <c r="G322" s="200" t="str">
        <f>IF('Frais Forfaitaires'!G321="","",'Frais Forfaitaires'!G321)</f>
        <v/>
      </c>
      <c r="H322" s="200" t="str">
        <f>IF('Frais Forfaitaires'!H321="","",'Frais Forfaitaires'!H321)</f>
        <v/>
      </c>
      <c r="I322" s="200" t="str">
        <f>IF('Frais Forfaitaires'!I321="","",'Frais Forfaitaires'!I321)</f>
        <v/>
      </c>
      <c r="J322" s="189" t="str">
        <f>IF($G322="","",IF($C322=Listes!$B$38,IF('Instruction Frais Forfaitaires'!$E322&lt;=Listes!$B$59,('Instruction Frais Forfaitaires'!$E322*(VLOOKUP('Instruction Frais Forfaitaires'!$D322,Listes!$A$60:$E$66,2,FALSE))),IF('Instruction Frais Forfaitaires'!$E322&gt;Listes!$E$59,('Instruction Frais Forfaitaires'!$E322*(VLOOKUP('Instruction Frais Forfaitaires'!$D322,Listes!$A$60:$E$66,5,FALSE))),('Instruction Frais Forfaitaires'!$E322*(VLOOKUP('Instruction Frais Forfaitaires'!$D322,Listes!$A$60:$E$66,3,FALSE))+(VLOOKUP('Instruction Frais Forfaitaires'!$D322,Listes!$A$60:$E$66,4,FALSE)))))))</f>
        <v/>
      </c>
      <c r="K322" s="189" t="str">
        <f>IF($G322="","",IF($C322=Listes!$B$37,IF('Instruction Frais Forfaitaires'!$E322&lt;=Listes!$B$48,('Instruction Frais Forfaitaires'!$E322*(VLOOKUP('Instruction Frais Forfaitaires'!$D322,Listes!$A$49:$E$55,2,FALSE))),IF('Instruction Frais Forfaitaires'!$E322&gt;Listes!$D$48,('Instruction Frais Forfaitaires'!$E322*(VLOOKUP('Instruction Frais Forfaitaires'!$D322,Listes!$A$49:$E$55,5,FALSE))),('Instruction Frais Forfaitaires'!$E322*(VLOOKUP('Instruction Frais Forfaitaires'!$D322,Listes!$A$49:$E$55,3,FALSE))+(VLOOKUP('Instruction Frais Forfaitaires'!$D322,Listes!$A$49:$E$55,4,FALSE)))))))</f>
        <v/>
      </c>
      <c r="L322" s="190" t="str">
        <f>IF($G322="","",IF($C322=Listes!$B$40,Listes!$I$37,IF($C322=Listes!$B$41,(VLOOKUP('Instruction Frais Forfaitaires'!$F322,Listes!$E$37:$F$42,2,FALSE)),IF($C322=Listes!$B$39,IF('Instruction Frais Forfaitaires'!$E322&lt;=Listes!$A$70,'Instruction Frais Forfaitaires'!$E322*Listes!$A$71,IF('Instruction Frais Forfaitaires'!$E322&gt;Listes!$D$70,'Instruction Frais Forfaitaires'!$E322*Listes!$D$71,(('Instruction Frais Forfaitaires'!$E322*Listes!$B$71)+Listes!$C$71)))))))</f>
        <v/>
      </c>
      <c r="M322" s="202" t="str">
        <f>IF('Frais Forfaitaires'!M321="","",'Frais Forfaitaires'!M321)</f>
        <v/>
      </c>
      <c r="N322" s="42" t="str">
        <f t="shared" si="17"/>
        <v/>
      </c>
      <c r="O322" s="203" t="str">
        <f t="shared" si="18"/>
        <v/>
      </c>
      <c r="P322" s="204" t="str">
        <f t="shared" si="19"/>
        <v/>
      </c>
      <c r="Q322" s="205" t="str">
        <f t="shared" si="20"/>
        <v/>
      </c>
      <c r="R322" s="206"/>
      <c r="S322" s="66"/>
    </row>
    <row r="323" spans="1:19" ht="20.100000000000001" customHeight="1" x14ac:dyDescent="0.25">
      <c r="A323" s="191">
        <v>317</v>
      </c>
      <c r="B323" s="200" t="str">
        <f>IF('Frais Forfaitaires'!B322="","",'Frais Forfaitaires'!B322)</f>
        <v/>
      </c>
      <c r="C323" s="200" t="str">
        <f>IF('Frais Forfaitaires'!C322="","",'Frais Forfaitaires'!C322)</f>
        <v/>
      </c>
      <c r="D323" s="200" t="str">
        <f>IF('Frais Forfaitaires'!D322="","",'Frais Forfaitaires'!D322)</f>
        <v/>
      </c>
      <c r="E323" s="200" t="str">
        <f>IF('Frais Forfaitaires'!E322="","",'Frais Forfaitaires'!E322)</f>
        <v/>
      </c>
      <c r="F323" s="200" t="str">
        <f>IF('Frais Forfaitaires'!F322="","",'Frais Forfaitaires'!F322)</f>
        <v/>
      </c>
      <c r="G323" s="200" t="str">
        <f>IF('Frais Forfaitaires'!G322="","",'Frais Forfaitaires'!G322)</f>
        <v/>
      </c>
      <c r="H323" s="200" t="str">
        <f>IF('Frais Forfaitaires'!H322="","",'Frais Forfaitaires'!H322)</f>
        <v/>
      </c>
      <c r="I323" s="200" t="str">
        <f>IF('Frais Forfaitaires'!I322="","",'Frais Forfaitaires'!I322)</f>
        <v/>
      </c>
      <c r="J323" s="189" t="str">
        <f>IF($G323="","",IF($C323=Listes!$B$38,IF('Instruction Frais Forfaitaires'!$E323&lt;=Listes!$B$59,('Instruction Frais Forfaitaires'!$E323*(VLOOKUP('Instruction Frais Forfaitaires'!$D323,Listes!$A$60:$E$66,2,FALSE))),IF('Instruction Frais Forfaitaires'!$E323&gt;Listes!$E$59,('Instruction Frais Forfaitaires'!$E323*(VLOOKUP('Instruction Frais Forfaitaires'!$D323,Listes!$A$60:$E$66,5,FALSE))),('Instruction Frais Forfaitaires'!$E323*(VLOOKUP('Instruction Frais Forfaitaires'!$D323,Listes!$A$60:$E$66,3,FALSE))+(VLOOKUP('Instruction Frais Forfaitaires'!$D323,Listes!$A$60:$E$66,4,FALSE)))))))</f>
        <v/>
      </c>
      <c r="K323" s="189" t="str">
        <f>IF($G323="","",IF($C323=Listes!$B$37,IF('Instruction Frais Forfaitaires'!$E323&lt;=Listes!$B$48,('Instruction Frais Forfaitaires'!$E323*(VLOOKUP('Instruction Frais Forfaitaires'!$D323,Listes!$A$49:$E$55,2,FALSE))),IF('Instruction Frais Forfaitaires'!$E323&gt;Listes!$D$48,('Instruction Frais Forfaitaires'!$E323*(VLOOKUP('Instruction Frais Forfaitaires'!$D323,Listes!$A$49:$E$55,5,FALSE))),('Instruction Frais Forfaitaires'!$E323*(VLOOKUP('Instruction Frais Forfaitaires'!$D323,Listes!$A$49:$E$55,3,FALSE))+(VLOOKUP('Instruction Frais Forfaitaires'!$D323,Listes!$A$49:$E$55,4,FALSE)))))))</f>
        <v/>
      </c>
      <c r="L323" s="190" t="str">
        <f>IF($G323="","",IF($C323=Listes!$B$40,Listes!$I$37,IF($C323=Listes!$B$41,(VLOOKUP('Instruction Frais Forfaitaires'!$F323,Listes!$E$37:$F$42,2,FALSE)),IF($C323=Listes!$B$39,IF('Instruction Frais Forfaitaires'!$E323&lt;=Listes!$A$70,'Instruction Frais Forfaitaires'!$E323*Listes!$A$71,IF('Instruction Frais Forfaitaires'!$E323&gt;Listes!$D$70,'Instruction Frais Forfaitaires'!$E323*Listes!$D$71,(('Instruction Frais Forfaitaires'!$E323*Listes!$B$71)+Listes!$C$71)))))))</f>
        <v/>
      </c>
      <c r="M323" s="202" t="str">
        <f>IF('Frais Forfaitaires'!M322="","",'Frais Forfaitaires'!M322)</f>
        <v/>
      </c>
      <c r="N323" s="42" t="str">
        <f t="shared" si="17"/>
        <v/>
      </c>
      <c r="O323" s="203" t="str">
        <f t="shared" si="18"/>
        <v/>
      </c>
      <c r="P323" s="204" t="str">
        <f t="shared" si="19"/>
        <v/>
      </c>
      <c r="Q323" s="205" t="str">
        <f t="shared" si="20"/>
        <v/>
      </c>
      <c r="R323" s="206"/>
      <c r="S323" s="66"/>
    </row>
    <row r="324" spans="1:19" ht="20.100000000000001" customHeight="1" x14ac:dyDescent="0.25">
      <c r="A324" s="191">
        <v>318</v>
      </c>
      <c r="B324" s="200" t="str">
        <f>IF('Frais Forfaitaires'!B323="","",'Frais Forfaitaires'!B323)</f>
        <v/>
      </c>
      <c r="C324" s="200" t="str">
        <f>IF('Frais Forfaitaires'!C323="","",'Frais Forfaitaires'!C323)</f>
        <v/>
      </c>
      <c r="D324" s="200" t="str">
        <f>IF('Frais Forfaitaires'!D323="","",'Frais Forfaitaires'!D323)</f>
        <v/>
      </c>
      <c r="E324" s="200" t="str">
        <f>IF('Frais Forfaitaires'!E323="","",'Frais Forfaitaires'!E323)</f>
        <v/>
      </c>
      <c r="F324" s="200" t="str">
        <f>IF('Frais Forfaitaires'!F323="","",'Frais Forfaitaires'!F323)</f>
        <v/>
      </c>
      <c r="G324" s="200" t="str">
        <f>IF('Frais Forfaitaires'!G323="","",'Frais Forfaitaires'!G323)</f>
        <v/>
      </c>
      <c r="H324" s="200" t="str">
        <f>IF('Frais Forfaitaires'!H323="","",'Frais Forfaitaires'!H323)</f>
        <v/>
      </c>
      <c r="I324" s="200" t="str">
        <f>IF('Frais Forfaitaires'!I323="","",'Frais Forfaitaires'!I323)</f>
        <v/>
      </c>
      <c r="J324" s="189" t="str">
        <f>IF($G324="","",IF($C324=Listes!$B$38,IF('Instruction Frais Forfaitaires'!$E324&lt;=Listes!$B$59,('Instruction Frais Forfaitaires'!$E324*(VLOOKUP('Instruction Frais Forfaitaires'!$D324,Listes!$A$60:$E$66,2,FALSE))),IF('Instruction Frais Forfaitaires'!$E324&gt;Listes!$E$59,('Instruction Frais Forfaitaires'!$E324*(VLOOKUP('Instruction Frais Forfaitaires'!$D324,Listes!$A$60:$E$66,5,FALSE))),('Instruction Frais Forfaitaires'!$E324*(VLOOKUP('Instruction Frais Forfaitaires'!$D324,Listes!$A$60:$E$66,3,FALSE))+(VLOOKUP('Instruction Frais Forfaitaires'!$D324,Listes!$A$60:$E$66,4,FALSE)))))))</f>
        <v/>
      </c>
      <c r="K324" s="189" t="str">
        <f>IF($G324="","",IF($C324=Listes!$B$37,IF('Instruction Frais Forfaitaires'!$E324&lt;=Listes!$B$48,('Instruction Frais Forfaitaires'!$E324*(VLOOKUP('Instruction Frais Forfaitaires'!$D324,Listes!$A$49:$E$55,2,FALSE))),IF('Instruction Frais Forfaitaires'!$E324&gt;Listes!$D$48,('Instruction Frais Forfaitaires'!$E324*(VLOOKUP('Instruction Frais Forfaitaires'!$D324,Listes!$A$49:$E$55,5,FALSE))),('Instruction Frais Forfaitaires'!$E324*(VLOOKUP('Instruction Frais Forfaitaires'!$D324,Listes!$A$49:$E$55,3,FALSE))+(VLOOKUP('Instruction Frais Forfaitaires'!$D324,Listes!$A$49:$E$55,4,FALSE)))))))</f>
        <v/>
      </c>
      <c r="L324" s="190" t="str">
        <f>IF($G324="","",IF($C324=Listes!$B$40,Listes!$I$37,IF($C324=Listes!$B$41,(VLOOKUP('Instruction Frais Forfaitaires'!$F324,Listes!$E$37:$F$42,2,FALSE)),IF($C324=Listes!$B$39,IF('Instruction Frais Forfaitaires'!$E324&lt;=Listes!$A$70,'Instruction Frais Forfaitaires'!$E324*Listes!$A$71,IF('Instruction Frais Forfaitaires'!$E324&gt;Listes!$D$70,'Instruction Frais Forfaitaires'!$E324*Listes!$D$71,(('Instruction Frais Forfaitaires'!$E324*Listes!$B$71)+Listes!$C$71)))))))</f>
        <v/>
      </c>
      <c r="M324" s="202" t="str">
        <f>IF('Frais Forfaitaires'!M323="","",'Frais Forfaitaires'!M323)</f>
        <v/>
      </c>
      <c r="N324" s="42" t="str">
        <f t="shared" si="17"/>
        <v/>
      </c>
      <c r="O324" s="203" t="str">
        <f t="shared" si="18"/>
        <v/>
      </c>
      <c r="P324" s="204" t="str">
        <f t="shared" si="19"/>
        <v/>
      </c>
      <c r="Q324" s="205" t="str">
        <f t="shared" si="20"/>
        <v/>
      </c>
      <c r="R324" s="206"/>
      <c r="S324" s="66"/>
    </row>
    <row r="325" spans="1:19" ht="20.100000000000001" customHeight="1" x14ac:dyDescent="0.25">
      <c r="A325" s="191">
        <v>319</v>
      </c>
      <c r="B325" s="200" t="str">
        <f>IF('Frais Forfaitaires'!B324="","",'Frais Forfaitaires'!B324)</f>
        <v/>
      </c>
      <c r="C325" s="200" t="str">
        <f>IF('Frais Forfaitaires'!C324="","",'Frais Forfaitaires'!C324)</f>
        <v/>
      </c>
      <c r="D325" s="200" t="str">
        <f>IF('Frais Forfaitaires'!D324="","",'Frais Forfaitaires'!D324)</f>
        <v/>
      </c>
      <c r="E325" s="200" t="str">
        <f>IF('Frais Forfaitaires'!E324="","",'Frais Forfaitaires'!E324)</f>
        <v/>
      </c>
      <c r="F325" s="200" t="str">
        <f>IF('Frais Forfaitaires'!F324="","",'Frais Forfaitaires'!F324)</f>
        <v/>
      </c>
      <c r="G325" s="200" t="str">
        <f>IF('Frais Forfaitaires'!G324="","",'Frais Forfaitaires'!G324)</f>
        <v/>
      </c>
      <c r="H325" s="200" t="str">
        <f>IF('Frais Forfaitaires'!H324="","",'Frais Forfaitaires'!H324)</f>
        <v/>
      </c>
      <c r="I325" s="200" t="str">
        <f>IF('Frais Forfaitaires'!I324="","",'Frais Forfaitaires'!I324)</f>
        <v/>
      </c>
      <c r="J325" s="189" t="str">
        <f>IF($G325="","",IF($C325=Listes!$B$38,IF('Instruction Frais Forfaitaires'!$E325&lt;=Listes!$B$59,('Instruction Frais Forfaitaires'!$E325*(VLOOKUP('Instruction Frais Forfaitaires'!$D325,Listes!$A$60:$E$66,2,FALSE))),IF('Instruction Frais Forfaitaires'!$E325&gt;Listes!$E$59,('Instruction Frais Forfaitaires'!$E325*(VLOOKUP('Instruction Frais Forfaitaires'!$D325,Listes!$A$60:$E$66,5,FALSE))),('Instruction Frais Forfaitaires'!$E325*(VLOOKUP('Instruction Frais Forfaitaires'!$D325,Listes!$A$60:$E$66,3,FALSE))+(VLOOKUP('Instruction Frais Forfaitaires'!$D325,Listes!$A$60:$E$66,4,FALSE)))))))</f>
        <v/>
      </c>
      <c r="K325" s="189" t="str">
        <f>IF($G325="","",IF($C325=Listes!$B$37,IF('Instruction Frais Forfaitaires'!$E325&lt;=Listes!$B$48,('Instruction Frais Forfaitaires'!$E325*(VLOOKUP('Instruction Frais Forfaitaires'!$D325,Listes!$A$49:$E$55,2,FALSE))),IF('Instruction Frais Forfaitaires'!$E325&gt;Listes!$D$48,('Instruction Frais Forfaitaires'!$E325*(VLOOKUP('Instruction Frais Forfaitaires'!$D325,Listes!$A$49:$E$55,5,FALSE))),('Instruction Frais Forfaitaires'!$E325*(VLOOKUP('Instruction Frais Forfaitaires'!$D325,Listes!$A$49:$E$55,3,FALSE))+(VLOOKUP('Instruction Frais Forfaitaires'!$D325,Listes!$A$49:$E$55,4,FALSE)))))))</f>
        <v/>
      </c>
      <c r="L325" s="190" t="str">
        <f>IF($G325="","",IF($C325=Listes!$B$40,Listes!$I$37,IF($C325=Listes!$B$41,(VLOOKUP('Instruction Frais Forfaitaires'!$F325,Listes!$E$37:$F$42,2,FALSE)),IF($C325=Listes!$B$39,IF('Instruction Frais Forfaitaires'!$E325&lt;=Listes!$A$70,'Instruction Frais Forfaitaires'!$E325*Listes!$A$71,IF('Instruction Frais Forfaitaires'!$E325&gt;Listes!$D$70,'Instruction Frais Forfaitaires'!$E325*Listes!$D$71,(('Instruction Frais Forfaitaires'!$E325*Listes!$B$71)+Listes!$C$71)))))))</f>
        <v/>
      </c>
      <c r="M325" s="202" t="str">
        <f>IF('Frais Forfaitaires'!M324="","",'Frais Forfaitaires'!M324)</f>
        <v/>
      </c>
      <c r="N325" s="42" t="str">
        <f t="shared" si="17"/>
        <v/>
      </c>
      <c r="O325" s="203" t="str">
        <f t="shared" si="18"/>
        <v/>
      </c>
      <c r="P325" s="204" t="str">
        <f t="shared" si="19"/>
        <v/>
      </c>
      <c r="Q325" s="205" t="str">
        <f t="shared" si="20"/>
        <v/>
      </c>
      <c r="R325" s="206"/>
      <c r="S325" s="66"/>
    </row>
    <row r="326" spans="1:19" ht="20.100000000000001" customHeight="1" x14ac:dyDescent="0.25">
      <c r="A326" s="191">
        <v>320</v>
      </c>
      <c r="B326" s="200" t="str">
        <f>IF('Frais Forfaitaires'!B325="","",'Frais Forfaitaires'!B325)</f>
        <v/>
      </c>
      <c r="C326" s="200" t="str">
        <f>IF('Frais Forfaitaires'!C325="","",'Frais Forfaitaires'!C325)</f>
        <v/>
      </c>
      <c r="D326" s="200" t="str">
        <f>IF('Frais Forfaitaires'!D325="","",'Frais Forfaitaires'!D325)</f>
        <v/>
      </c>
      <c r="E326" s="200" t="str">
        <f>IF('Frais Forfaitaires'!E325="","",'Frais Forfaitaires'!E325)</f>
        <v/>
      </c>
      <c r="F326" s="200" t="str">
        <f>IF('Frais Forfaitaires'!F325="","",'Frais Forfaitaires'!F325)</f>
        <v/>
      </c>
      <c r="G326" s="200" t="str">
        <f>IF('Frais Forfaitaires'!G325="","",'Frais Forfaitaires'!G325)</f>
        <v/>
      </c>
      <c r="H326" s="200" t="str">
        <f>IF('Frais Forfaitaires'!H325="","",'Frais Forfaitaires'!H325)</f>
        <v/>
      </c>
      <c r="I326" s="200" t="str">
        <f>IF('Frais Forfaitaires'!I325="","",'Frais Forfaitaires'!I325)</f>
        <v/>
      </c>
      <c r="J326" s="189" t="str">
        <f>IF($G326="","",IF($C326=Listes!$B$38,IF('Instruction Frais Forfaitaires'!$E326&lt;=Listes!$B$59,('Instruction Frais Forfaitaires'!$E326*(VLOOKUP('Instruction Frais Forfaitaires'!$D326,Listes!$A$60:$E$66,2,FALSE))),IF('Instruction Frais Forfaitaires'!$E326&gt;Listes!$E$59,('Instruction Frais Forfaitaires'!$E326*(VLOOKUP('Instruction Frais Forfaitaires'!$D326,Listes!$A$60:$E$66,5,FALSE))),('Instruction Frais Forfaitaires'!$E326*(VLOOKUP('Instruction Frais Forfaitaires'!$D326,Listes!$A$60:$E$66,3,FALSE))+(VLOOKUP('Instruction Frais Forfaitaires'!$D326,Listes!$A$60:$E$66,4,FALSE)))))))</f>
        <v/>
      </c>
      <c r="K326" s="189" t="str">
        <f>IF($G326="","",IF($C326=Listes!$B$37,IF('Instruction Frais Forfaitaires'!$E326&lt;=Listes!$B$48,('Instruction Frais Forfaitaires'!$E326*(VLOOKUP('Instruction Frais Forfaitaires'!$D326,Listes!$A$49:$E$55,2,FALSE))),IF('Instruction Frais Forfaitaires'!$E326&gt;Listes!$D$48,('Instruction Frais Forfaitaires'!$E326*(VLOOKUP('Instruction Frais Forfaitaires'!$D326,Listes!$A$49:$E$55,5,FALSE))),('Instruction Frais Forfaitaires'!$E326*(VLOOKUP('Instruction Frais Forfaitaires'!$D326,Listes!$A$49:$E$55,3,FALSE))+(VLOOKUP('Instruction Frais Forfaitaires'!$D326,Listes!$A$49:$E$55,4,FALSE)))))))</f>
        <v/>
      </c>
      <c r="L326" s="190" t="str">
        <f>IF($G326="","",IF($C326=Listes!$B$40,Listes!$I$37,IF($C326=Listes!$B$41,(VLOOKUP('Instruction Frais Forfaitaires'!$F326,Listes!$E$37:$F$42,2,FALSE)),IF($C326=Listes!$B$39,IF('Instruction Frais Forfaitaires'!$E326&lt;=Listes!$A$70,'Instruction Frais Forfaitaires'!$E326*Listes!$A$71,IF('Instruction Frais Forfaitaires'!$E326&gt;Listes!$D$70,'Instruction Frais Forfaitaires'!$E326*Listes!$D$71,(('Instruction Frais Forfaitaires'!$E326*Listes!$B$71)+Listes!$C$71)))))))</f>
        <v/>
      </c>
      <c r="M326" s="202" t="str">
        <f>IF('Frais Forfaitaires'!M325="","",'Frais Forfaitaires'!M325)</f>
        <v/>
      </c>
      <c r="N326" s="42" t="str">
        <f t="shared" si="17"/>
        <v/>
      </c>
      <c r="O326" s="203" t="str">
        <f t="shared" si="18"/>
        <v/>
      </c>
      <c r="P326" s="204" t="str">
        <f t="shared" si="19"/>
        <v/>
      </c>
      <c r="Q326" s="205" t="str">
        <f t="shared" si="20"/>
        <v/>
      </c>
      <c r="R326" s="206"/>
      <c r="S326" s="66"/>
    </row>
    <row r="327" spans="1:19" ht="20.100000000000001" customHeight="1" x14ac:dyDescent="0.25">
      <c r="A327" s="191">
        <v>321</v>
      </c>
      <c r="B327" s="200" t="str">
        <f>IF('Frais Forfaitaires'!B326="","",'Frais Forfaitaires'!B326)</f>
        <v/>
      </c>
      <c r="C327" s="200" t="str">
        <f>IF('Frais Forfaitaires'!C326="","",'Frais Forfaitaires'!C326)</f>
        <v/>
      </c>
      <c r="D327" s="200" t="str">
        <f>IF('Frais Forfaitaires'!D326="","",'Frais Forfaitaires'!D326)</f>
        <v/>
      </c>
      <c r="E327" s="200" t="str">
        <f>IF('Frais Forfaitaires'!E326="","",'Frais Forfaitaires'!E326)</f>
        <v/>
      </c>
      <c r="F327" s="200" t="str">
        <f>IF('Frais Forfaitaires'!F326="","",'Frais Forfaitaires'!F326)</f>
        <v/>
      </c>
      <c r="G327" s="200" t="str">
        <f>IF('Frais Forfaitaires'!G326="","",'Frais Forfaitaires'!G326)</f>
        <v/>
      </c>
      <c r="H327" s="200" t="str">
        <f>IF('Frais Forfaitaires'!H326="","",'Frais Forfaitaires'!H326)</f>
        <v/>
      </c>
      <c r="I327" s="200" t="str">
        <f>IF('Frais Forfaitaires'!I326="","",'Frais Forfaitaires'!I326)</f>
        <v/>
      </c>
      <c r="J327" s="189" t="str">
        <f>IF($G327="","",IF($C327=Listes!$B$38,IF('Instruction Frais Forfaitaires'!$E327&lt;=Listes!$B$59,('Instruction Frais Forfaitaires'!$E327*(VLOOKUP('Instruction Frais Forfaitaires'!$D327,Listes!$A$60:$E$66,2,FALSE))),IF('Instruction Frais Forfaitaires'!$E327&gt;Listes!$E$59,('Instruction Frais Forfaitaires'!$E327*(VLOOKUP('Instruction Frais Forfaitaires'!$D327,Listes!$A$60:$E$66,5,FALSE))),('Instruction Frais Forfaitaires'!$E327*(VLOOKUP('Instruction Frais Forfaitaires'!$D327,Listes!$A$60:$E$66,3,FALSE))+(VLOOKUP('Instruction Frais Forfaitaires'!$D327,Listes!$A$60:$E$66,4,FALSE)))))))</f>
        <v/>
      </c>
      <c r="K327" s="189" t="str">
        <f>IF($G327="","",IF($C327=Listes!$B$37,IF('Instruction Frais Forfaitaires'!$E327&lt;=Listes!$B$48,('Instruction Frais Forfaitaires'!$E327*(VLOOKUP('Instruction Frais Forfaitaires'!$D327,Listes!$A$49:$E$55,2,FALSE))),IF('Instruction Frais Forfaitaires'!$E327&gt;Listes!$D$48,('Instruction Frais Forfaitaires'!$E327*(VLOOKUP('Instruction Frais Forfaitaires'!$D327,Listes!$A$49:$E$55,5,FALSE))),('Instruction Frais Forfaitaires'!$E327*(VLOOKUP('Instruction Frais Forfaitaires'!$D327,Listes!$A$49:$E$55,3,FALSE))+(VLOOKUP('Instruction Frais Forfaitaires'!$D327,Listes!$A$49:$E$55,4,FALSE)))))))</f>
        <v/>
      </c>
      <c r="L327" s="190" t="str">
        <f>IF($G327="","",IF($C327=Listes!$B$40,Listes!$I$37,IF($C327=Listes!$B$41,(VLOOKUP('Instruction Frais Forfaitaires'!$F327,Listes!$E$37:$F$42,2,FALSE)),IF($C327=Listes!$B$39,IF('Instruction Frais Forfaitaires'!$E327&lt;=Listes!$A$70,'Instruction Frais Forfaitaires'!$E327*Listes!$A$71,IF('Instruction Frais Forfaitaires'!$E327&gt;Listes!$D$70,'Instruction Frais Forfaitaires'!$E327*Listes!$D$71,(('Instruction Frais Forfaitaires'!$E327*Listes!$B$71)+Listes!$C$71)))))))</f>
        <v/>
      </c>
      <c r="M327" s="202" t="str">
        <f>IF('Frais Forfaitaires'!M326="","",'Frais Forfaitaires'!M326)</f>
        <v/>
      </c>
      <c r="N327" s="42" t="str">
        <f t="shared" si="17"/>
        <v/>
      </c>
      <c r="O327" s="203" t="str">
        <f t="shared" si="18"/>
        <v/>
      </c>
      <c r="P327" s="204" t="str">
        <f t="shared" si="19"/>
        <v/>
      </c>
      <c r="Q327" s="205" t="str">
        <f t="shared" si="20"/>
        <v/>
      </c>
      <c r="R327" s="206"/>
      <c r="S327" s="66"/>
    </row>
    <row r="328" spans="1:19" ht="20.100000000000001" customHeight="1" x14ac:dyDescent="0.25">
      <c r="A328" s="191">
        <v>322</v>
      </c>
      <c r="B328" s="200" t="str">
        <f>IF('Frais Forfaitaires'!B327="","",'Frais Forfaitaires'!B327)</f>
        <v/>
      </c>
      <c r="C328" s="200" t="str">
        <f>IF('Frais Forfaitaires'!C327="","",'Frais Forfaitaires'!C327)</f>
        <v/>
      </c>
      <c r="D328" s="200" t="str">
        <f>IF('Frais Forfaitaires'!D327="","",'Frais Forfaitaires'!D327)</f>
        <v/>
      </c>
      <c r="E328" s="200" t="str">
        <f>IF('Frais Forfaitaires'!E327="","",'Frais Forfaitaires'!E327)</f>
        <v/>
      </c>
      <c r="F328" s="200" t="str">
        <f>IF('Frais Forfaitaires'!F327="","",'Frais Forfaitaires'!F327)</f>
        <v/>
      </c>
      <c r="G328" s="200" t="str">
        <f>IF('Frais Forfaitaires'!G327="","",'Frais Forfaitaires'!G327)</f>
        <v/>
      </c>
      <c r="H328" s="200" t="str">
        <f>IF('Frais Forfaitaires'!H327="","",'Frais Forfaitaires'!H327)</f>
        <v/>
      </c>
      <c r="I328" s="200" t="str">
        <f>IF('Frais Forfaitaires'!I327="","",'Frais Forfaitaires'!I327)</f>
        <v/>
      </c>
      <c r="J328" s="189" t="str">
        <f>IF($G328="","",IF($C328=Listes!$B$38,IF('Instruction Frais Forfaitaires'!$E328&lt;=Listes!$B$59,('Instruction Frais Forfaitaires'!$E328*(VLOOKUP('Instruction Frais Forfaitaires'!$D328,Listes!$A$60:$E$66,2,FALSE))),IF('Instruction Frais Forfaitaires'!$E328&gt;Listes!$E$59,('Instruction Frais Forfaitaires'!$E328*(VLOOKUP('Instruction Frais Forfaitaires'!$D328,Listes!$A$60:$E$66,5,FALSE))),('Instruction Frais Forfaitaires'!$E328*(VLOOKUP('Instruction Frais Forfaitaires'!$D328,Listes!$A$60:$E$66,3,FALSE))+(VLOOKUP('Instruction Frais Forfaitaires'!$D328,Listes!$A$60:$E$66,4,FALSE)))))))</f>
        <v/>
      </c>
      <c r="K328" s="189" t="str">
        <f>IF($G328="","",IF($C328=Listes!$B$37,IF('Instruction Frais Forfaitaires'!$E328&lt;=Listes!$B$48,('Instruction Frais Forfaitaires'!$E328*(VLOOKUP('Instruction Frais Forfaitaires'!$D328,Listes!$A$49:$E$55,2,FALSE))),IF('Instruction Frais Forfaitaires'!$E328&gt;Listes!$D$48,('Instruction Frais Forfaitaires'!$E328*(VLOOKUP('Instruction Frais Forfaitaires'!$D328,Listes!$A$49:$E$55,5,FALSE))),('Instruction Frais Forfaitaires'!$E328*(VLOOKUP('Instruction Frais Forfaitaires'!$D328,Listes!$A$49:$E$55,3,FALSE))+(VLOOKUP('Instruction Frais Forfaitaires'!$D328,Listes!$A$49:$E$55,4,FALSE)))))))</f>
        <v/>
      </c>
      <c r="L328" s="190" t="str">
        <f>IF($G328="","",IF($C328=Listes!$B$40,Listes!$I$37,IF($C328=Listes!$B$41,(VLOOKUP('Instruction Frais Forfaitaires'!$F328,Listes!$E$37:$F$42,2,FALSE)),IF($C328=Listes!$B$39,IF('Instruction Frais Forfaitaires'!$E328&lt;=Listes!$A$70,'Instruction Frais Forfaitaires'!$E328*Listes!$A$71,IF('Instruction Frais Forfaitaires'!$E328&gt;Listes!$D$70,'Instruction Frais Forfaitaires'!$E328*Listes!$D$71,(('Instruction Frais Forfaitaires'!$E328*Listes!$B$71)+Listes!$C$71)))))))</f>
        <v/>
      </c>
      <c r="M328" s="202" t="str">
        <f>IF('Frais Forfaitaires'!M327="","",'Frais Forfaitaires'!M327)</f>
        <v/>
      </c>
      <c r="N328" s="42" t="str">
        <f t="shared" ref="N328:N391" si="21">IF($H328="","",($L328+$K328+$J328)*$H328)</f>
        <v/>
      </c>
      <c r="O328" s="203" t="str">
        <f t="shared" ref="O328:O391" si="22">IF($M328="","",IF($N328&gt;$M328,"Le montant éligible ne peut etre supérieur au montant présenté",""))</f>
        <v/>
      </c>
      <c r="P328" s="204" t="str">
        <f t="shared" ref="P328:P391" si="23">IF(N328="","",N328)</f>
        <v/>
      </c>
      <c r="Q328" s="205" t="str">
        <f t="shared" ref="Q328:Q391" si="24">IF($N328="","",$N328)</f>
        <v/>
      </c>
      <c r="R328" s="206"/>
      <c r="S328" s="66"/>
    </row>
    <row r="329" spans="1:19" ht="20.100000000000001" customHeight="1" x14ac:dyDescent="0.25">
      <c r="A329" s="191">
        <v>323</v>
      </c>
      <c r="B329" s="200" t="str">
        <f>IF('Frais Forfaitaires'!B328="","",'Frais Forfaitaires'!B328)</f>
        <v/>
      </c>
      <c r="C329" s="200" t="str">
        <f>IF('Frais Forfaitaires'!C328="","",'Frais Forfaitaires'!C328)</f>
        <v/>
      </c>
      <c r="D329" s="200" t="str">
        <f>IF('Frais Forfaitaires'!D328="","",'Frais Forfaitaires'!D328)</f>
        <v/>
      </c>
      <c r="E329" s="200" t="str">
        <f>IF('Frais Forfaitaires'!E328="","",'Frais Forfaitaires'!E328)</f>
        <v/>
      </c>
      <c r="F329" s="200" t="str">
        <f>IF('Frais Forfaitaires'!F328="","",'Frais Forfaitaires'!F328)</f>
        <v/>
      </c>
      <c r="G329" s="200" t="str">
        <f>IF('Frais Forfaitaires'!G328="","",'Frais Forfaitaires'!G328)</f>
        <v/>
      </c>
      <c r="H329" s="200" t="str">
        <f>IF('Frais Forfaitaires'!H328="","",'Frais Forfaitaires'!H328)</f>
        <v/>
      </c>
      <c r="I329" s="200" t="str">
        <f>IF('Frais Forfaitaires'!I328="","",'Frais Forfaitaires'!I328)</f>
        <v/>
      </c>
      <c r="J329" s="189" t="str">
        <f>IF($G329="","",IF($C329=Listes!$B$38,IF('Instruction Frais Forfaitaires'!$E329&lt;=Listes!$B$59,('Instruction Frais Forfaitaires'!$E329*(VLOOKUP('Instruction Frais Forfaitaires'!$D329,Listes!$A$60:$E$66,2,FALSE))),IF('Instruction Frais Forfaitaires'!$E329&gt;Listes!$E$59,('Instruction Frais Forfaitaires'!$E329*(VLOOKUP('Instruction Frais Forfaitaires'!$D329,Listes!$A$60:$E$66,5,FALSE))),('Instruction Frais Forfaitaires'!$E329*(VLOOKUP('Instruction Frais Forfaitaires'!$D329,Listes!$A$60:$E$66,3,FALSE))+(VLOOKUP('Instruction Frais Forfaitaires'!$D329,Listes!$A$60:$E$66,4,FALSE)))))))</f>
        <v/>
      </c>
      <c r="K329" s="189" t="str">
        <f>IF($G329="","",IF($C329=Listes!$B$37,IF('Instruction Frais Forfaitaires'!$E329&lt;=Listes!$B$48,('Instruction Frais Forfaitaires'!$E329*(VLOOKUP('Instruction Frais Forfaitaires'!$D329,Listes!$A$49:$E$55,2,FALSE))),IF('Instruction Frais Forfaitaires'!$E329&gt;Listes!$D$48,('Instruction Frais Forfaitaires'!$E329*(VLOOKUP('Instruction Frais Forfaitaires'!$D329,Listes!$A$49:$E$55,5,FALSE))),('Instruction Frais Forfaitaires'!$E329*(VLOOKUP('Instruction Frais Forfaitaires'!$D329,Listes!$A$49:$E$55,3,FALSE))+(VLOOKUP('Instruction Frais Forfaitaires'!$D329,Listes!$A$49:$E$55,4,FALSE)))))))</f>
        <v/>
      </c>
      <c r="L329" s="190" t="str">
        <f>IF($G329="","",IF($C329=Listes!$B$40,Listes!$I$37,IF($C329=Listes!$B$41,(VLOOKUP('Instruction Frais Forfaitaires'!$F329,Listes!$E$37:$F$42,2,FALSE)),IF($C329=Listes!$B$39,IF('Instruction Frais Forfaitaires'!$E329&lt;=Listes!$A$70,'Instruction Frais Forfaitaires'!$E329*Listes!$A$71,IF('Instruction Frais Forfaitaires'!$E329&gt;Listes!$D$70,'Instruction Frais Forfaitaires'!$E329*Listes!$D$71,(('Instruction Frais Forfaitaires'!$E329*Listes!$B$71)+Listes!$C$71)))))))</f>
        <v/>
      </c>
      <c r="M329" s="202" t="str">
        <f>IF('Frais Forfaitaires'!M328="","",'Frais Forfaitaires'!M328)</f>
        <v/>
      </c>
      <c r="N329" s="42" t="str">
        <f t="shared" si="21"/>
        <v/>
      </c>
      <c r="O329" s="203" t="str">
        <f t="shared" si="22"/>
        <v/>
      </c>
      <c r="P329" s="204" t="str">
        <f t="shared" si="23"/>
        <v/>
      </c>
      <c r="Q329" s="205" t="str">
        <f t="shared" si="24"/>
        <v/>
      </c>
      <c r="R329" s="206"/>
      <c r="S329" s="66"/>
    </row>
    <row r="330" spans="1:19" ht="20.100000000000001" customHeight="1" x14ac:dyDescent="0.25">
      <c r="A330" s="191">
        <v>324</v>
      </c>
      <c r="B330" s="200" t="str">
        <f>IF('Frais Forfaitaires'!B329="","",'Frais Forfaitaires'!B329)</f>
        <v/>
      </c>
      <c r="C330" s="200" t="str">
        <f>IF('Frais Forfaitaires'!C329="","",'Frais Forfaitaires'!C329)</f>
        <v/>
      </c>
      <c r="D330" s="200" t="str">
        <f>IF('Frais Forfaitaires'!D329="","",'Frais Forfaitaires'!D329)</f>
        <v/>
      </c>
      <c r="E330" s="200" t="str">
        <f>IF('Frais Forfaitaires'!E329="","",'Frais Forfaitaires'!E329)</f>
        <v/>
      </c>
      <c r="F330" s="200" t="str">
        <f>IF('Frais Forfaitaires'!F329="","",'Frais Forfaitaires'!F329)</f>
        <v/>
      </c>
      <c r="G330" s="200" t="str">
        <f>IF('Frais Forfaitaires'!G329="","",'Frais Forfaitaires'!G329)</f>
        <v/>
      </c>
      <c r="H330" s="200" t="str">
        <f>IF('Frais Forfaitaires'!H329="","",'Frais Forfaitaires'!H329)</f>
        <v/>
      </c>
      <c r="I330" s="200" t="str">
        <f>IF('Frais Forfaitaires'!I329="","",'Frais Forfaitaires'!I329)</f>
        <v/>
      </c>
      <c r="J330" s="189" t="str">
        <f>IF($G330="","",IF($C330=Listes!$B$38,IF('Instruction Frais Forfaitaires'!$E330&lt;=Listes!$B$59,('Instruction Frais Forfaitaires'!$E330*(VLOOKUP('Instruction Frais Forfaitaires'!$D330,Listes!$A$60:$E$66,2,FALSE))),IF('Instruction Frais Forfaitaires'!$E330&gt;Listes!$E$59,('Instruction Frais Forfaitaires'!$E330*(VLOOKUP('Instruction Frais Forfaitaires'!$D330,Listes!$A$60:$E$66,5,FALSE))),('Instruction Frais Forfaitaires'!$E330*(VLOOKUP('Instruction Frais Forfaitaires'!$D330,Listes!$A$60:$E$66,3,FALSE))+(VLOOKUP('Instruction Frais Forfaitaires'!$D330,Listes!$A$60:$E$66,4,FALSE)))))))</f>
        <v/>
      </c>
      <c r="K330" s="189" t="str">
        <f>IF($G330="","",IF($C330=Listes!$B$37,IF('Instruction Frais Forfaitaires'!$E330&lt;=Listes!$B$48,('Instruction Frais Forfaitaires'!$E330*(VLOOKUP('Instruction Frais Forfaitaires'!$D330,Listes!$A$49:$E$55,2,FALSE))),IF('Instruction Frais Forfaitaires'!$E330&gt;Listes!$D$48,('Instruction Frais Forfaitaires'!$E330*(VLOOKUP('Instruction Frais Forfaitaires'!$D330,Listes!$A$49:$E$55,5,FALSE))),('Instruction Frais Forfaitaires'!$E330*(VLOOKUP('Instruction Frais Forfaitaires'!$D330,Listes!$A$49:$E$55,3,FALSE))+(VLOOKUP('Instruction Frais Forfaitaires'!$D330,Listes!$A$49:$E$55,4,FALSE)))))))</f>
        <v/>
      </c>
      <c r="L330" s="190" t="str">
        <f>IF($G330="","",IF($C330=Listes!$B$40,Listes!$I$37,IF($C330=Listes!$B$41,(VLOOKUP('Instruction Frais Forfaitaires'!$F330,Listes!$E$37:$F$42,2,FALSE)),IF($C330=Listes!$B$39,IF('Instruction Frais Forfaitaires'!$E330&lt;=Listes!$A$70,'Instruction Frais Forfaitaires'!$E330*Listes!$A$71,IF('Instruction Frais Forfaitaires'!$E330&gt;Listes!$D$70,'Instruction Frais Forfaitaires'!$E330*Listes!$D$71,(('Instruction Frais Forfaitaires'!$E330*Listes!$B$71)+Listes!$C$71)))))))</f>
        <v/>
      </c>
      <c r="M330" s="202" t="str">
        <f>IF('Frais Forfaitaires'!M329="","",'Frais Forfaitaires'!M329)</f>
        <v/>
      </c>
      <c r="N330" s="42" t="str">
        <f t="shared" si="21"/>
        <v/>
      </c>
      <c r="O330" s="203" t="str">
        <f t="shared" si="22"/>
        <v/>
      </c>
      <c r="P330" s="204" t="str">
        <f t="shared" si="23"/>
        <v/>
      </c>
      <c r="Q330" s="205" t="str">
        <f t="shared" si="24"/>
        <v/>
      </c>
      <c r="R330" s="206"/>
      <c r="S330" s="66"/>
    </row>
    <row r="331" spans="1:19" ht="20.100000000000001" customHeight="1" x14ac:dyDescent="0.25">
      <c r="A331" s="191">
        <v>325</v>
      </c>
      <c r="B331" s="200" t="str">
        <f>IF('Frais Forfaitaires'!B330="","",'Frais Forfaitaires'!B330)</f>
        <v/>
      </c>
      <c r="C331" s="200" t="str">
        <f>IF('Frais Forfaitaires'!C330="","",'Frais Forfaitaires'!C330)</f>
        <v/>
      </c>
      <c r="D331" s="200" t="str">
        <f>IF('Frais Forfaitaires'!D330="","",'Frais Forfaitaires'!D330)</f>
        <v/>
      </c>
      <c r="E331" s="200" t="str">
        <f>IF('Frais Forfaitaires'!E330="","",'Frais Forfaitaires'!E330)</f>
        <v/>
      </c>
      <c r="F331" s="200" t="str">
        <f>IF('Frais Forfaitaires'!F330="","",'Frais Forfaitaires'!F330)</f>
        <v/>
      </c>
      <c r="G331" s="200" t="str">
        <f>IF('Frais Forfaitaires'!G330="","",'Frais Forfaitaires'!G330)</f>
        <v/>
      </c>
      <c r="H331" s="200" t="str">
        <f>IF('Frais Forfaitaires'!H330="","",'Frais Forfaitaires'!H330)</f>
        <v/>
      </c>
      <c r="I331" s="200" t="str">
        <f>IF('Frais Forfaitaires'!I330="","",'Frais Forfaitaires'!I330)</f>
        <v/>
      </c>
      <c r="J331" s="189" t="str">
        <f>IF($G331="","",IF($C331=Listes!$B$38,IF('Instruction Frais Forfaitaires'!$E331&lt;=Listes!$B$59,('Instruction Frais Forfaitaires'!$E331*(VLOOKUP('Instruction Frais Forfaitaires'!$D331,Listes!$A$60:$E$66,2,FALSE))),IF('Instruction Frais Forfaitaires'!$E331&gt;Listes!$E$59,('Instruction Frais Forfaitaires'!$E331*(VLOOKUP('Instruction Frais Forfaitaires'!$D331,Listes!$A$60:$E$66,5,FALSE))),('Instruction Frais Forfaitaires'!$E331*(VLOOKUP('Instruction Frais Forfaitaires'!$D331,Listes!$A$60:$E$66,3,FALSE))+(VLOOKUP('Instruction Frais Forfaitaires'!$D331,Listes!$A$60:$E$66,4,FALSE)))))))</f>
        <v/>
      </c>
      <c r="K331" s="189" t="str">
        <f>IF($G331="","",IF($C331=Listes!$B$37,IF('Instruction Frais Forfaitaires'!$E331&lt;=Listes!$B$48,('Instruction Frais Forfaitaires'!$E331*(VLOOKUP('Instruction Frais Forfaitaires'!$D331,Listes!$A$49:$E$55,2,FALSE))),IF('Instruction Frais Forfaitaires'!$E331&gt;Listes!$D$48,('Instruction Frais Forfaitaires'!$E331*(VLOOKUP('Instruction Frais Forfaitaires'!$D331,Listes!$A$49:$E$55,5,FALSE))),('Instruction Frais Forfaitaires'!$E331*(VLOOKUP('Instruction Frais Forfaitaires'!$D331,Listes!$A$49:$E$55,3,FALSE))+(VLOOKUP('Instruction Frais Forfaitaires'!$D331,Listes!$A$49:$E$55,4,FALSE)))))))</f>
        <v/>
      </c>
      <c r="L331" s="190" t="str">
        <f>IF($G331="","",IF($C331=Listes!$B$40,Listes!$I$37,IF($C331=Listes!$B$41,(VLOOKUP('Instruction Frais Forfaitaires'!$F331,Listes!$E$37:$F$42,2,FALSE)),IF($C331=Listes!$B$39,IF('Instruction Frais Forfaitaires'!$E331&lt;=Listes!$A$70,'Instruction Frais Forfaitaires'!$E331*Listes!$A$71,IF('Instruction Frais Forfaitaires'!$E331&gt;Listes!$D$70,'Instruction Frais Forfaitaires'!$E331*Listes!$D$71,(('Instruction Frais Forfaitaires'!$E331*Listes!$B$71)+Listes!$C$71)))))))</f>
        <v/>
      </c>
      <c r="M331" s="202" t="str">
        <f>IF('Frais Forfaitaires'!M330="","",'Frais Forfaitaires'!M330)</f>
        <v/>
      </c>
      <c r="N331" s="42" t="str">
        <f t="shared" si="21"/>
        <v/>
      </c>
      <c r="O331" s="203" t="str">
        <f t="shared" si="22"/>
        <v/>
      </c>
      <c r="P331" s="204" t="str">
        <f t="shared" si="23"/>
        <v/>
      </c>
      <c r="Q331" s="205" t="str">
        <f t="shared" si="24"/>
        <v/>
      </c>
      <c r="R331" s="206"/>
      <c r="S331" s="66"/>
    </row>
    <row r="332" spans="1:19" ht="20.100000000000001" customHeight="1" x14ac:dyDescent="0.25">
      <c r="A332" s="191">
        <v>326</v>
      </c>
      <c r="B332" s="200" t="str">
        <f>IF('Frais Forfaitaires'!B331="","",'Frais Forfaitaires'!B331)</f>
        <v/>
      </c>
      <c r="C332" s="200" t="str">
        <f>IF('Frais Forfaitaires'!C331="","",'Frais Forfaitaires'!C331)</f>
        <v/>
      </c>
      <c r="D332" s="200" t="str">
        <f>IF('Frais Forfaitaires'!D331="","",'Frais Forfaitaires'!D331)</f>
        <v/>
      </c>
      <c r="E332" s="200" t="str">
        <f>IF('Frais Forfaitaires'!E331="","",'Frais Forfaitaires'!E331)</f>
        <v/>
      </c>
      <c r="F332" s="200" t="str">
        <f>IF('Frais Forfaitaires'!F331="","",'Frais Forfaitaires'!F331)</f>
        <v/>
      </c>
      <c r="G332" s="200" t="str">
        <f>IF('Frais Forfaitaires'!G331="","",'Frais Forfaitaires'!G331)</f>
        <v/>
      </c>
      <c r="H332" s="200" t="str">
        <f>IF('Frais Forfaitaires'!H331="","",'Frais Forfaitaires'!H331)</f>
        <v/>
      </c>
      <c r="I332" s="200" t="str">
        <f>IF('Frais Forfaitaires'!I331="","",'Frais Forfaitaires'!I331)</f>
        <v/>
      </c>
      <c r="J332" s="189" t="str">
        <f>IF($G332="","",IF($C332=Listes!$B$38,IF('Instruction Frais Forfaitaires'!$E332&lt;=Listes!$B$59,('Instruction Frais Forfaitaires'!$E332*(VLOOKUP('Instruction Frais Forfaitaires'!$D332,Listes!$A$60:$E$66,2,FALSE))),IF('Instruction Frais Forfaitaires'!$E332&gt;Listes!$E$59,('Instruction Frais Forfaitaires'!$E332*(VLOOKUP('Instruction Frais Forfaitaires'!$D332,Listes!$A$60:$E$66,5,FALSE))),('Instruction Frais Forfaitaires'!$E332*(VLOOKUP('Instruction Frais Forfaitaires'!$D332,Listes!$A$60:$E$66,3,FALSE))+(VLOOKUP('Instruction Frais Forfaitaires'!$D332,Listes!$A$60:$E$66,4,FALSE)))))))</f>
        <v/>
      </c>
      <c r="K332" s="189" t="str">
        <f>IF($G332="","",IF($C332=Listes!$B$37,IF('Instruction Frais Forfaitaires'!$E332&lt;=Listes!$B$48,('Instruction Frais Forfaitaires'!$E332*(VLOOKUP('Instruction Frais Forfaitaires'!$D332,Listes!$A$49:$E$55,2,FALSE))),IF('Instruction Frais Forfaitaires'!$E332&gt;Listes!$D$48,('Instruction Frais Forfaitaires'!$E332*(VLOOKUP('Instruction Frais Forfaitaires'!$D332,Listes!$A$49:$E$55,5,FALSE))),('Instruction Frais Forfaitaires'!$E332*(VLOOKUP('Instruction Frais Forfaitaires'!$D332,Listes!$A$49:$E$55,3,FALSE))+(VLOOKUP('Instruction Frais Forfaitaires'!$D332,Listes!$A$49:$E$55,4,FALSE)))))))</f>
        <v/>
      </c>
      <c r="L332" s="190" t="str">
        <f>IF($G332="","",IF($C332=Listes!$B$40,Listes!$I$37,IF($C332=Listes!$B$41,(VLOOKUP('Instruction Frais Forfaitaires'!$F332,Listes!$E$37:$F$42,2,FALSE)),IF($C332=Listes!$B$39,IF('Instruction Frais Forfaitaires'!$E332&lt;=Listes!$A$70,'Instruction Frais Forfaitaires'!$E332*Listes!$A$71,IF('Instruction Frais Forfaitaires'!$E332&gt;Listes!$D$70,'Instruction Frais Forfaitaires'!$E332*Listes!$D$71,(('Instruction Frais Forfaitaires'!$E332*Listes!$B$71)+Listes!$C$71)))))))</f>
        <v/>
      </c>
      <c r="M332" s="202" t="str">
        <f>IF('Frais Forfaitaires'!M331="","",'Frais Forfaitaires'!M331)</f>
        <v/>
      </c>
      <c r="N332" s="42" t="str">
        <f t="shared" si="21"/>
        <v/>
      </c>
      <c r="O332" s="203" t="str">
        <f t="shared" si="22"/>
        <v/>
      </c>
      <c r="P332" s="204" t="str">
        <f t="shared" si="23"/>
        <v/>
      </c>
      <c r="Q332" s="205" t="str">
        <f t="shared" si="24"/>
        <v/>
      </c>
      <c r="R332" s="206"/>
      <c r="S332" s="66"/>
    </row>
    <row r="333" spans="1:19" ht="20.100000000000001" customHeight="1" x14ac:dyDescent="0.25">
      <c r="A333" s="191">
        <v>327</v>
      </c>
      <c r="B333" s="200" t="str">
        <f>IF('Frais Forfaitaires'!B332="","",'Frais Forfaitaires'!B332)</f>
        <v/>
      </c>
      <c r="C333" s="200" t="str">
        <f>IF('Frais Forfaitaires'!C332="","",'Frais Forfaitaires'!C332)</f>
        <v/>
      </c>
      <c r="D333" s="200" t="str">
        <f>IF('Frais Forfaitaires'!D332="","",'Frais Forfaitaires'!D332)</f>
        <v/>
      </c>
      <c r="E333" s="200" t="str">
        <f>IF('Frais Forfaitaires'!E332="","",'Frais Forfaitaires'!E332)</f>
        <v/>
      </c>
      <c r="F333" s="200" t="str">
        <f>IF('Frais Forfaitaires'!F332="","",'Frais Forfaitaires'!F332)</f>
        <v/>
      </c>
      <c r="G333" s="200" t="str">
        <f>IF('Frais Forfaitaires'!G332="","",'Frais Forfaitaires'!G332)</f>
        <v/>
      </c>
      <c r="H333" s="200" t="str">
        <f>IF('Frais Forfaitaires'!H332="","",'Frais Forfaitaires'!H332)</f>
        <v/>
      </c>
      <c r="I333" s="200" t="str">
        <f>IF('Frais Forfaitaires'!I332="","",'Frais Forfaitaires'!I332)</f>
        <v/>
      </c>
      <c r="J333" s="189" t="str">
        <f>IF($G333="","",IF($C333=Listes!$B$38,IF('Instruction Frais Forfaitaires'!$E333&lt;=Listes!$B$59,('Instruction Frais Forfaitaires'!$E333*(VLOOKUP('Instruction Frais Forfaitaires'!$D333,Listes!$A$60:$E$66,2,FALSE))),IF('Instruction Frais Forfaitaires'!$E333&gt;Listes!$E$59,('Instruction Frais Forfaitaires'!$E333*(VLOOKUP('Instruction Frais Forfaitaires'!$D333,Listes!$A$60:$E$66,5,FALSE))),('Instruction Frais Forfaitaires'!$E333*(VLOOKUP('Instruction Frais Forfaitaires'!$D333,Listes!$A$60:$E$66,3,FALSE))+(VLOOKUP('Instruction Frais Forfaitaires'!$D333,Listes!$A$60:$E$66,4,FALSE)))))))</f>
        <v/>
      </c>
      <c r="K333" s="189" t="str">
        <f>IF($G333="","",IF($C333=Listes!$B$37,IF('Instruction Frais Forfaitaires'!$E333&lt;=Listes!$B$48,('Instruction Frais Forfaitaires'!$E333*(VLOOKUP('Instruction Frais Forfaitaires'!$D333,Listes!$A$49:$E$55,2,FALSE))),IF('Instruction Frais Forfaitaires'!$E333&gt;Listes!$D$48,('Instruction Frais Forfaitaires'!$E333*(VLOOKUP('Instruction Frais Forfaitaires'!$D333,Listes!$A$49:$E$55,5,FALSE))),('Instruction Frais Forfaitaires'!$E333*(VLOOKUP('Instruction Frais Forfaitaires'!$D333,Listes!$A$49:$E$55,3,FALSE))+(VLOOKUP('Instruction Frais Forfaitaires'!$D333,Listes!$A$49:$E$55,4,FALSE)))))))</f>
        <v/>
      </c>
      <c r="L333" s="190" t="str">
        <f>IF($G333="","",IF($C333=Listes!$B$40,Listes!$I$37,IF($C333=Listes!$B$41,(VLOOKUP('Instruction Frais Forfaitaires'!$F333,Listes!$E$37:$F$42,2,FALSE)),IF($C333=Listes!$B$39,IF('Instruction Frais Forfaitaires'!$E333&lt;=Listes!$A$70,'Instruction Frais Forfaitaires'!$E333*Listes!$A$71,IF('Instruction Frais Forfaitaires'!$E333&gt;Listes!$D$70,'Instruction Frais Forfaitaires'!$E333*Listes!$D$71,(('Instruction Frais Forfaitaires'!$E333*Listes!$B$71)+Listes!$C$71)))))))</f>
        <v/>
      </c>
      <c r="M333" s="202" t="str">
        <f>IF('Frais Forfaitaires'!M332="","",'Frais Forfaitaires'!M332)</f>
        <v/>
      </c>
      <c r="N333" s="42" t="str">
        <f t="shared" si="21"/>
        <v/>
      </c>
      <c r="O333" s="203" t="str">
        <f t="shared" si="22"/>
        <v/>
      </c>
      <c r="P333" s="204" t="str">
        <f t="shared" si="23"/>
        <v/>
      </c>
      <c r="Q333" s="205" t="str">
        <f t="shared" si="24"/>
        <v/>
      </c>
      <c r="R333" s="206"/>
      <c r="S333" s="66"/>
    </row>
    <row r="334" spans="1:19" ht="20.100000000000001" customHeight="1" x14ac:dyDescent="0.25">
      <c r="A334" s="191">
        <v>328</v>
      </c>
      <c r="B334" s="200" t="str">
        <f>IF('Frais Forfaitaires'!B333="","",'Frais Forfaitaires'!B333)</f>
        <v/>
      </c>
      <c r="C334" s="200" t="str">
        <f>IF('Frais Forfaitaires'!C333="","",'Frais Forfaitaires'!C333)</f>
        <v/>
      </c>
      <c r="D334" s="200" t="str">
        <f>IF('Frais Forfaitaires'!D333="","",'Frais Forfaitaires'!D333)</f>
        <v/>
      </c>
      <c r="E334" s="200" t="str">
        <f>IF('Frais Forfaitaires'!E333="","",'Frais Forfaitaires'!E333)</f>
        <v/>
      </c>
      <c r="F334" s="200" t="str">
        <f>IF('Frais Forfaitaires'!F333="","",'Frais Forfaitaires'!F333)</f>
        <v/>
      </c>
      <c r="G334" s="200" t="str">
        <f>IF('Frais Forfaitaires'!G333="","",'Frais Forfaitaires'!G333)</f>
        <v/>
      </c>
      <c r="H334" s="200" t="str">
        <f>IF('Frais Forfaitaires'!H333="","",'Frais Forfaitaires'!H333)</f>
        <v/>
      </c>
      <c r="I334" s="200" t="str">
        <f>IF('Frais Forfaitaires'!I333="","",'Frais Forfaitaires'!I333)</f>
        <v/>
      </c>
      <c r="J334" s="189" t="str">
        <f>IF($G334="","",IF($C334=Listes!$B$38,IF('Instruction Frais Forfaitaires'!$E334&lt;=Listes!$B$59,('Instruction Frais Forfaitaires'!$E334*(VLOOKUP('Instruction Frais Forfaitaires'!$D334,Listes!$A$60:$E$66,2,FALSE))),IF('Instruction Frais Forfaitaires'!$E334&gt;Listes!$E$59,('Instruction Frais Forfaitaires'!$E334*(VLOOKUP('Instruction Frais Forfaitaires'!$D334,Listes!$A$60:$E$66,5,FALSE))),('Instruction Frais Forfaitaires'!$E334*(VLOOKUP('Instruction Frais Forfaitaires'!$D334,Listes!$A$60:$E$66,3,FALSE))+(VLOOKUP('Instruction Frais Forfaitaires'!$D334,Listes!$A$60:$E$66,4,FALSE)))))))</f>
        <v/>
      </c>
      <c r="K334" s="189" t="str">
        <f>IF($G334="","",IF($C334=Listes!$B$37,IF('Instruction Frais Forfaitaires'!$E334&lt;=Listes!$B$48,('Instruction Frais Forfaitaires'!$E334*(VLOOKUP('Instruction Frais Forfaitaires'!$D334,Listes!$A$49:$E$55,2,FALSE))),IF('Instruction Frais Forfaitaires'!$E334&gt;Listes!$D$48,('Instruction Frais Forfaitaires'!$E334*(VLOOKUP('Instruction Frais Forfaitaires'!$D334,Listes!$A$49:$E$55,5,FALSE))),('Instruction Frais Forfaitaires'!$E334*(VLOOKUP('Instruction Frais Forfaitaires'!$D334,Listes!$A$49:$E$55,3,FALSE))+(VLOOKUP('Instruction Frais Forfaitaires'!$D334,Listes!$A$49:$E$55,4,FALSE)))))))</f>
        <v/>
      </c>
      <c r="L334" s="190" t="str">
        <f>IF($G334="","",IF($C334=Listes!$B$40,Listes!$I$37,IF($C334=Listes!$B$41,(VLOOKUP('Instruction Frais Forfaitaires'!$F334,Listes!$E$37:$F$42,2,FALSE)),IF($C334=Listes!$B$39,IF('Instruction Frais Forfaitaires'!$E334&lt;=Listes!$A$70,'Instruction Frais Forfaitaires'!$E334*Listes!$A$71,IF('Instruction Frais Forfaitaires'!$E334&gt;Listes!$D$70,'Instruction Frais Forfaitaires'!$E334*Listes!$D$71,(('Instruction Frais Forfaitaires'!$E334*Listes!$B$71)+Listes!$C$71)))))))</f>
        <v/>
      </c>
      <c r="M334" s="202" t="str">
        <f>IF('Frais Forfaitaires'!M333="","",'Frais Forfaitaires'!M333)</f>
        <v/>
      </c>
      <c r="N334" s="42" t="str">
        <f t="shared" si="21"/>
        <v/>
      </c>
      <c r="O334" s="203" t="str">
        <f t="shared" si="22"/>
        <v/>
      </c>
      <c r="P334" s="204" t="str">
        <f t="shared" si="23"/>
        <v/>
      </c>
      <c r="Q334" s="205" t="str">
        <f t="shared" si="24"/>
        <v/>
      </c>
      <c r="R334" s="206"/>
      <c r="S334" s="66"/>
    </row>
    <row r="335" spans="1:19" ht="20.100000000000001" customHeight="1" x14ac:dyDescent="0.25">
      <c r="A335" s="191">
        <v>329</v>
      </c>
      <c r="B335" s="200" t="str">
        <f>IF('Frais Forfaitaires'!B334="","",'Frais Forfaitaires'!B334)</f>
        <v/>
      </c>
      <c r="C335" s="200" t="str">
        <f>IF('Frais Forfaitaires'!C334="","",'Frais Forfaitaires'!C334)</f>
        <v/>
      </c>
      <c r="D335" s="200" t="str">
        <f>IF('Frais Forfaitaires'!D334="","",'Frais Forfaitaires'!D334)</f>
        <v/>
      </c>
      <c r="E335" s="200" t="str">
        <f>IF('Frais Forfaitaires'!E334="","",'Frais Forfaitaires'!E334)</f>
        <v/>
      </c>
      <c r="F335" s="200" t="str">
        <f>IF('Frais Forfaitaires'!F334="","",'Frais Forfaitaires'!F334)</f>
        <v/>
      </c>
      <c r="G335" s="200" t="str">
        <f>IF('Frais Forfaitaires'!G334="","",'Frais Forfaitaires'!G334)</f>
        <v/>
      </c>
      <c r="H335" s="200" t="str">
        <f>IF('Frais Forfaitaires'!H334="","",'Frais Forfaitaires'!H334)</f>
        <v/>
      </c>
      <c r="I335" s="200" t="str">
        <f>IF('Frais Forfaitaires'!I334="","",'Frais Forfaitaires'!I334)</f>
        <v/>
      </c>
      <c r="J335" s="189" t="str">
        <f>IF($G335="","",IF($C335=Listes!$B$38,IF('Instruction Frais Forfaitaires'!$E335&lt;=Listes!$B$59,('Instruction Frais Forfaitaires'!$E335*(VLOOKUP('Instruction Frais Forfaitaires'!$D335,Listes!$A$60:$E$66,2,FALSE))),IF('Instruction Frais Forfaitaires'!$E335&gt;Listes!$E$59,('Instruction Frais Forfaitaires'!$E335*(VLOOKUP('Instruction Frais Forfaitaires'!$D335,Listes!$A$60:$E$66,5,FALSE))),('Instruction Frais Forfaitaires'!$E335*(VLOOKUP('Instruction Frais Forfaitaires'!$D335,Listes!$A$60:$E$66,3,FALSE))+(VLOOKUP('Instruction Frais Forfaitaires'!$D335,Listes!$A$60:$E$66,4,FALSE)))))))</f>
        <v/>
      </c>
      <c r="K335" s="189" t="str">
        <f>IF($G335="","",IF($C335=Listes!$B$37,IF('Instruction Frais Forfaitaires'!$E335&lt;=Listes!$B$48,('Instruction Frais Forfaitaires'!$E335*(VLOOKUP('Instruction Frais Forfaitaires'!$D335,Listes!$A$49:$E$55,2,FALSE))),IF('Instruction Frais Forfaitaires'!$E335&gt;Listes!$D$48,('Instruction Frais Forfaitaires'!$E335*(VLOOKUP('Instruction Frais Forfaitaires'!$D335,Listes!$A$49:$E$55,5,FALSE))),('Instruction Frais Forfaitaires'!$E335*(VLOOKUP('Instruction Frais Forfaitaires'!$D335,Listes!$A$49:$E$55,3,FALSE))+(VLOOKUP('Instruction Frais Forfaitaires'!$D335,Listes!$A$49:$E$55,4,FALSE)))))))</f>
        <v/>
      </c>
      <c r="L335" s="190" t="str">
        <f>IF($G335="","",IF($C335=Listes!$B$40,Listes!$I$37,IF($C335=Listes!$B$41,(VLOOKUP('Instruction Frais Forfaitaires'!$F335,Listes!$E$37:$F$42,2,FALSE)),IF($C335=Listes!$B$39,IF('Instruction Frais Forfaitaires'!$E335&lt;=Listes!$A$70,'Instruction Frais Forfaitaires'!$E335*Listes!$A$71,IF('Instruction Frais Forfaitaires'!$E335&gt;Listes!$D$70,'Instruction Frais Forfaitaires'!$E335*Listes!$D$71,(('Instruction Frais Forfaitaires'!$E335*Listes!$B$71)+Listes!$C$71)))))))</f>
        <v/>
      </c>
      <c r="M335" s="202" t="str">
        <f>IF('Frais Forfaitaires'!M334="","",'Frais Forfaitaires'!M334)</f>
        <v/>
      </c>
      <c r="N335" s="42" t="str">
        <f t="shared" si="21"/>
        <v/>
      </c>
      <c r="O335" s="203" t="str">
        <f t="shared" si="22"/>
        <v/>
      </c>
      <c r="P335" s="204" t="str">
        <f t="shared" si="23"/>
        <v/>
      </c>
      <c r="Q335" s="205" t="str">
        <f t="shared" si="24"/>
        <v/>
      </c>
      <c r="R335" s="206"/>
      <c r="S335" s="66"/>
    </row>
    <row r="336" spans="1:19" ht="20.100000000000001" customHeight="1" x14ac:dyDescent="0.25">
      <c r="A336" s="191">
        <v>330</v>
      </c>
      <c r="B336" s="200" t="str">
        <f>IF('Frais Forfaitaires'!B335="","",'Frais Forfaitaires'!B335)</f>
        <v/>
      </c>
      <c r="C336" s="200" t="str">
        <f>IF('Frais Forfaitaires'!C335="","",'Frais Forfaitaires'!C335)</f>
        <v/>
      </c>
      <c r="D336" s="200" t="str">
        <f>IF('Frais Forfaitaires'!D335="","",'Frais Forfaitaires'!D335)</f>
        <v/>
      </c>
      <c r="E336" s="200" t="str">
        <f>IF('Frais Forfaitaires'!E335="","",'Frais Forfaitaires'!E335)</f>
        <v/>
      </c>
      <c r="F336" s="200" t="str">
        <f>IF('Frais Forfaitaires'!F335="","",'Frais Forfaitaires'!F335)</f>
        <v/>
      </c>
      <c r="G336" s="200" t="str">
        <f>IF('Frais Forfaitaires'!G335="","",'Frais Forfaitaires'!G335)</f>
        <v/>
      </c>
      <c r="H336" s="200" t="str">
        <f>IF('Frais Forfaitaires'!H335="","",'Frais Forfaitaires'!H335)</f>
        <v/>
      </c>
      <c r="I336" s="200" t="str">
        <f>IF('Frais Forfaitaires'!I335="","",'Frais Forfaitaires'!I335)</f>
        <v/>
      </c>
      <c r="J336" s="189" t="str">
        <f>IF($G336="","",IF($C336=Listes!$B$38,IF('Instruction Frais Forfaitaires'!$E336&lt;=Listes!$B$59,('Instruction Frais Forfaitaires'!$E336*(VLOOKUP('Instruction Frais Forfaitaires'!$D336,Listes!$A$60:$E$66,2,FALSE))),IF('Instruction Frais Forfaitaires'!$E336&gt;Listes!$E$59,('Instruction Frais Forfaitaires'!$E336*(VLOOKUP('Instruction Frais Forfaitaires'!$D336,Listes!$A$60:$E$66,5,FALSE))),('Instruction Frais Forfaitaires'!$E336*(VLOOKUP('Instruction Frais Forfaitaires'!$D336,Listes!$A$60:$E$66,3,FALSE))+(VLOOKUP('Instruction Frais Forfaitaires'!$D336,Listes!$A$60:$E$66,4,FALSE)))))))</f>
        <v/>
      </c>
      <c r="K336" s="189" t="str">
        <f>IF($G336="","",IF($C336=Listes!$B$37,IF('Instruction Frais Forfaitaires'!$E336&lt;=Listes!$B$48,('Instruction Frais Forfaitaires'!$E336*(VLOOKUP('Instruction Frais Forfaitaires'!$D336,Listes!$A$49:$E$55,2,FALSE))),IF('Instruction Frais Forfaitaires'!$E336&gt;Listes!$D$48,('Instruction Frais Forfaitaires'!$E336*(VLOOKUP('Instruction Frais Forfaitaires'!$D336,Listes!$A$49:$E$55,5,FALSE))),('Instruction Frais Forfaitaires'!$E336*(VLOOKUP('Instruction Frais Forfaitaires'!$D336,Listes!$A$49:$E$55,3,FALSE))+(VLOOKUP('Instruction Frais Forfaitaires'!$D336,Listes!$A$49:$E$55,4,FALSE)))))))</f>
        <v/>
      </c>
      <c r="L336" s="190" t="str">
        <f>IF($G336="","",IF($C336=Listes!$B$40,Listes!$I$37,IF($C336=Listes!$B$41,(VLOOKUP('Instruction Frais Forfaitaires'!$F336,Listes!$E$37:$F$42,2,FALSE)),IF($C336=Listes!$B$39,IF('Instruction Frais Forfaitaires'!$E336&lt;=Listes!$A$70,'Instruction Frais Forfaitaires'!$E336*Listes!$A$71,IF('Instruction Frais Forfaitaires'!$E336&gt;Listes!$D$70,'Instruction Frais Forfaitaires'!$E336*Listes!$D$71,(('Instruction Frais Forfaitaires'!$E336*Listes!$B$71)+Listes!$C$71)))))))</f>
        <v/>
      </c>
      <c r="M336" s="202" t="str">
        <f>IF('Frais Forfaitaires'!M335="","",'Frais Forfaitaires'!M335)</f>
        <v/>
      </c>
      <c r="N336" s="42" t="str">
        <f t="shared" si="21"/>
        <v/>
      </c>
      <c r="O336" s="203" t="str">
        <f t="shared" si="22"/>
        <v/>
      </c>
      <c r="P336" s="204" t="str">
        <f t="shared" si="23"/>
        <v/>
      </c>
      <c r="Q336" s="205" t="str">
        <f t="shared" si="24"/>
        <v/>
      </c>
      <c r="R336" s="206"/>
      <c r="S336" s="66"/>
    </row>
    <row r="337" spans="1:19" ht="20.100000000000001" customHeight="1" x14ac:dyDescent="0.25">
      <c r="A337" s="191">
        <v>331</v>
      </c>
      <c r="B337" s="200" t="str">
        <f>IF('Frais Forfaitaires'!B336="","",'Frais Forfaitaires'!B336)</f>
        <v/>
      </c>
      <c r="C337" s="200" t="str">
        <f>IF('Frais Forfaitaires'!C336="","",'Frais Forfaitaires'!C336)</f>
        <v/>
      </c>
      <c r="D337" s="200" t="str">
        <f>IF('Frais Forfaitaires'!D336="","",'Frais Forfaitaires'!D336)</f>
        <v/>
      </c>
      <c r="E337" s="200" t="str">
        <f>IF('Frais Forfaitaires'!E336="","",'Frais Forfaitaires'!E336)</f>
        <v/>
      </c>
      <c r="F337" s="200" t="str">
        <f>IF('Frais Forfaitaires'!F336="","",'Frais Forfaitaires'!F336)</f>
        <v/>
      </c>
      <c r="G337" s="200" t="str">
        <f>IF('Frais Forfaitaires'!G336="","",'Frais Forfaitaires'!G336)</f>
        <v/>
      </c>
      <c r="H337" s="200" t="str">
        <f>IF('Frais Forfaitaires'!H336="","",'Frais Forfaitaires'!H336)</f>
        <v/>
      </c>
      <c r="I337" s="200" t="str">
        <f>IF('Frais Forfaitaires'!I336="","",'Frais Forfaitaires'!I336)</f>
        <v/>
      </c>
      <c r="J337" s="189" t="str">
        <f>IF($G337="","",IF($C337=Listes!$B$38,IF('Instruction Frais Forfaitaires'!$E337&lt;=Listes!$B$59,('Instruction Frais Forfaitaires'!$E337*(VLOOKUP('Instruction Frais Forfaitaires'!$D337,Listes!$A$60:$E$66,2,FALSE))),IF('Instruction Frais Forfaitaires'!$E337&gt;Listes!$E$59,('Instruction Frais Forfaitaires'!$E337*(VLOOKUP('Instruction Frais Forfaitaires'!$D337,Listes!$A$60:$E$66,5,FALSE))),('Instruction Frais Forfaitaires'!$E337*(VLOOKUP('Instruction Frais Forfaitaires'!$D337,Listes!$A$60:$E$66,3,FALSE))+(VLOOKUP('Instruction Frais Forfaitaires'!$D337,Listes!$A$60:$E$66,4,FALSE)))))))</f>
        <v/>
      </c>
      <c r="K337" s="189" t="str">
        <f>IF($G337="","",IF($C337=Listes!$B$37,IF('Instruction Frais Forfaitaires'!$E337&lt;=Listes!$B$48,('Instruction Frais Forfaitaires'!$E337*(VLOOKUP('Instruction Frais Forfaitaires'!$D337,Listes!$A$49:$E$55,2,FALSE))),IF('Instruction Frais Forfaitaires'!$E337&gt;Listes!$D$48,('Instruction Frais Forfaitaires'!$E337*(VLOOKUP('Instruction Frais Forfaitaires'!$D337,Listes!$A$49:$E$55,5,FALSE))),('Instruction Frais Forfaitaires'!$E337*(VLOOKUP('Instruction Frais Forfaitaires'!$D337,Listes!$A$49:$E$55,3,FALSE))+(VLOOKUP('Instruction Frais Forfaitaires'!$D337,Listes!$A$49:$E$55,4,FALSE)))))))</f>
        <v/>
      </c>
      <c r="L337" s="190" t="str">
        <f>IF($G337="","",IF($C337=Listes!$B$40,Listes!$I$37,IF($C337=Listes!$B$41,(VLOOKUP('Instruction Frais Forfaitaires'!$F337,Listes!$E$37:$F$42,2,FALSE)),IF($C337=Listes!$B$39,IF('Instruction Frais Forfaitaires'!$E337&lt;=Listes!$A$70,'Instruction Frais Forfaitaires'!$E337*Listes!$A$71,IF('Instruction Frais Forfaitaires'!$E337&gt;Listes!$D$70,'Instruction Frais Forfaitaires'!$E337*Listes!$D$71,(('Instruction Frais Forfaitaires'!$E337*Listes!$B$71)+Listes!$C$71)))))))</f>
        <v/>
      </c>
      <c r="M337" s="202" t="str">
        <f>IF('Frais Forfaitaires'!M336="","",'Frais Forfaitaires'!M336)</f>
        <v/>
      </c>
      <c r="N337" s="42" t="str">
        <f t="shared" si="21"/>
        <v/>
      </c>
      <c r="O337" s="203" t="str">
        <f t="shared" si="22"/>
        <v/>
      </c>
      <c r="P337" s="204" t="str">
        <f t="shared" si="23"/>
        <v/>
      </c>
      <c r="Q337" s="205" t="str">
        <f t="shared" si="24"/>
        <v/>
      </c>
      <c r="R337" s="206"/>
      <c r="S337" s="66"/>
    </row>
    <row r="338" spans="1:19" ht="20.100000000000001" customHeight="1" x14ac:dyDescent="0.25">
      <c r="A338" s="191">
        <v>332</v>
      </c>
      <c r="B338" s="200" t="str">
        <f>IF('Frais Forfaitaires'!B337="","",'Frais Forfaitaires'!B337)</f>
        <v/>
      </c>
      <c r="C338" s="200" t="str">
        <f>IF('Frais Forfaitaires'!C337="","",'Frais Forfaitaires'!C337)</f>
        <v/>
      </c>
      <c r="D338" s="200" t="str">
        <f>IF('Frais Forfaitaires'!D337="","",'Frais Forfaitaires'!D337)</f>
        <v/>
      </c>
      <c r="E338" s="200" t="str">
        <f>IF('Frais Forfaitaires'!E337="","",'Frais Forfaitaires'!E337)</f>
        <v/>
      </c>
      <c r="F338" s="200" t="str">
        <f>IF('Frais Forfaitaires'!F337="","",'Frais Forfaitaires'!F337)</f>
        <v/>
      </c>
      <c r="G338" s="200" t="str">
        <f>IF('Frais Forfaitaires'!G337="","",'Frais Forfaitaires'!G337)</f>
        <v/>
      </c>
      <c r="H338" s="200" t="str">
        <f>IF('Frais Forfaitaires'!H337="","",'Frais Forfaitaires'!H337)</f>
        <v/>
      </c>
      <c r="I338" s="200" t="str">
        <f>IF('Frais Forfaitaires'!I337="","",'Frais Forfaitaires'!I337)</f>
        <v/>
      </c>
      <c r="J338" s="189" t="str">
        <f>IF($G338="","",IF($C338=Listes!$B$38,IF('Instruction Frais Forfaitaires'!$E338&lt;=Listes!$B$59,('Instruction Frais Forfaitaires'!$E338*(VLOOKUP('Instruction Frais Forfaitaires'!$D338,Listes!$A$60:$E$66,2,FALSE))),IF('Instruction Frais Forfaitaires'!$E338&gt;Listes!$E$59,('Instruction Frais Forfaitaires'!$E338*(VLOOKUP('Instruction Frais Forfaitaires'!$D338,Listes!$A$60:$E$66,5,FALSE))),('Instruction Frais Forfaitaires'!$E338*(VLOOKUP('Instruction Frais Forfaitaires'!$D338,Listes!$A$60:$E$66,3,FALSE))+(VLOOKUP('Instruction Frais Forfaitaires'!$D338,Listes!$A$60:$E$66,4,FALSE)))))))</f>
        <v/>
      </c>
      <c r="K338" s="189" t="str">
        <f>IF($G338="","",IF($C338=Listes!$B$37,IF('Instruction Frais Forfaitaires'!$E338&lt;=Listes!$B$48,('Instruction Frais Forfaitaires'!$E338*(VLOOKUP('Instruction Frais Forfaitaires'!$D338,Listes!$A$49:$E$55,2,FALSE))),IF('Instruction Frais Forfaitaires'!$E338&gt;Listes!$D$48,('Instruction Frais Forfaitaires'!$E338*(VLOOKUP('Instruction Frais Forfaitaires'!$D338,Listes!$A$49:$E$55,5,FALSE))),('Instruction Frais Forfaitaires'!$E338*(VLOOKUP('Instruction Frais Forfaitaires'!$D338,Listes!$A$49:$E$55,3,FALSE))+(VLOOKUP('Instruction Frais Forfaitaires'!$D338,Listes!$A$49:$E$55,4,FALSE)))))))</f>
        <v/>
      </c>
      <c r="L338" s="190" t="str">
        <f>IF($G338="","",IF($C338=Listes!$B$40,Listes!$I$37,IF($C338=Listes!$B$41,(VLOOKUP('Instruction Frais Forfaitaires'!$F338,Listes!$E$37:$F$42,2,FALSE)),IF($C338=Listes!$B$39,IF('Instruction Frais Forfaitaires'!$E338&lt;=Listes!$A$70,'Instruction Frais Forfaitaires'!$E338*Listes!$A$71,IF('Instruction Frais Forfaitaires'!$E338&gt;Listes!$D$70,'Instruction Frais Forfaitaires'!$E338*Listes!$D$71,(('Instruction Frais Forfaitaires'!$E338*Listes!$B$71)+Listes!$C$71)))))))</f>
        <v/>
      </c>
      <c r="M338" s="202" t="str">
        <f>IF('Frais Forfaitaires'!M337="","",'Frais Forfaitaires'!M337)</f>
        <v/>
      </c>
      <c r="N338" s="42" t="str">
        <f t="shared" si="21"/>
        <v/>
      </c>
      <c r="O338" s="203" t="str">
        <f t="shared" si="22"/>
        <v/>
      </c>
      <c r="P338" s="204" t="str">
        <f t="shared" si="23"/>
        <v/>
      </c>
      <c r="Q338" s="205" t="str">
        <f t="shared" si="24"/>
        <v/>
      </c>
      <c r="R338" s="206"/>
      <c r="S338" s="66"/>
    </row>
    <row r="339" spans="1:19" ht="20.100000000000001" customHeight="1" x14ac:dyDescent="0.25">
      <c r="A339" s="191">
        <v>333</v>
      </c>
      <c r="B339" s="200" t="str">
        <f>IF('Frais Forfaitaires'!B338="","",'Frais Forfaitaires'!B338)</f>
        <v/>
      </c>
      <c r="C339" s="200" t="str">
        <f>IF('Frais Forfaitaires'!C338="","",'Frais Forfaitaires'!C338)</f>
        <v/>
      </c>
      <c r="D339" s="200" t="str">
        <f>IF('Frais Forfaitaires'!D338="","",'Frais Forfaitaires'!D338)</f>
        <v/>
      </c>
      <c r="E339" s="200" t="str">
        <f>IF('Frais Forfaitaires'!E338="","",'Frais Forfaitaires'!E338)</f>
        <v/>
      </c>
      <c r="F339" s="200" t="str">
        <f>IF('Frais Forfaitaires'!F338="","",'Frais Forfaitaires'!F338)</f>
        <v/>
      </c>
      <c r="G339" s="200" t="str">
        <f>IF('Frais Forfaitaires'!G338="","",'Frais Forfaitaires'!G338)</f>
        <v/>
      </c>
      <c r="H339" s="200" t="str">
        <f>IF('Frais Forfaitaires'!H338="","",'Frais Forfaitaires'!H338)</f>
        <v/>
      </c>
      <c r="I339" s="200" t="str">
        <f>IF('Frais Forfaitaires'!I338="","",'Frais Forfaitaires'!I338)</f>
        <v/>
      </c>
      <c r="J339" s="189" t="str">
        <f>IF($G339="","",IF($C339=Listes!$B$38,IF('Instruction Frais Forfaitaires'!$E339&lt;=Listes!$B$59,('Instruction Frais Forfaitaires'!$E339*(VLOOKUP('Instruction Frais Forfaitaires'!$D339,Listes!$A$60:$E$66,2,FALSE))),IF('Instruction Frais Forfaitaires'!$E339&gt;Listes!$E$59,('Instruction Frais Forfaitaires'!$E339*(VLOOKUP('Instruction Frais Forfaitaires'!$D339,Listes!$A$60:$E$66,5,FALSE))),('Instruction Frais Forfaitaires'!$E339*(VLOOKUP('Instruction Frais Forfaitaires'!$D339,Listes!$A$60:$E$66,3,FALSE))+(VLOOKUP('Instruction Frais Forfaitaires'!$D339,Listes!$A$60:$E$66,4,FALSE)))))))</f>
        <v/>
      </c>
      <c r="K339" s="189" t="str">
        <f>IF($G339="","",IF($C339=Listes!$B$37,IF('Instruction Frais Forfaitaires'!$E339&lt;=Listes!$B$48,('Instruction Frais Forfaitaires'!$E339*(VLOOKUP('Instruction Frais Forfaitaires'!$D339,Listes!$A$49:$E$55,2,FALSE))),IF('Instruction Frais Forfaitaires'!$E339&gt;Listes!$D$48,('Instruction Frais Forfaitaires'!$E339*(VLOOKUP('Instruction Frais Forfaitaires'!$D339,Listes!$A$49:$E$55,5,FALSE))),('Instruction Frais Forfaitaires'!$E339*(VLOOKUP('Instruction Frais Forfaitaires'!$D339,Listes!$A$49:$E$55,3,FALSE))+(VLOOKUP('Instruction Frais Forfaitaires'!$D339,Listes!$A$49:$E$55,4,FALSE)))))))</f>
        <v/>
      </c>
      <c r="L339" s="190" t="str">
        <f>IF($G339="","",IF($C339=Listes!$B$40,Listes!$I$37,IF($C339=Listes!$B$41,(VLOOKUP('Instruction Frais Forfaitaires'!$F339,Listes!$E$37:$F$42,2,FALSE)),IF($C339=Listes!$B$39,IF('Instruction Frais Forfaitaires'!$E339&lt;=Listes!$A$70,'Instruction Frais Forfaitaires'!$E339*Listes!$A$71,IF('Instruction Frais Forfaitaires'!$E339&gt;Listes!$D$70,'Instruction Frais Forfaitaires'!$E339*Listes!$D$71,(('Instruction Frais Forfaitaires'!$E339*Listes!$B$71)+Listes!$C$71)))))))</f>
        <v/>
      </c>
      <c r="M339" s="202" t="str">
        <f>IF('Frais Forfaitaires'!M338="","",'Frais Forfaitaires'!M338)</f>
        <v/>
      </c>
      <c r="N339" s="42" t="str">
        <f t="shared" si="21"/>
        <v/>
      </c>
      <c r="O339" s="203" t="str">
        <f t="shared" si="22"/>
        <v/>
      </c>
      <c r="P339" s="204" t="str">
        <f t="shared" si="23"/>
        <v/>
      </c>
      <c r="Q339" s="205" t="str">
        <f t="shared" si="24"/>
        <v/>
      </c>
      <c r="R339" s="206"/>
      <c r="S339" s="66"/>
    </row>
    <row r="340" spans="1:19" ht="20.100000000000001" customHeight="1" x14ac:dyDescent="0.25">
      <c r="A340" s="191">
        <v>334</v>
      </c>
      <c r="B340" s="200" t="str">
        <f>IF('Frais Forfaitaires'!B339="","",'Frais Forfaitaires'!B339)</f>
        <v/>
      </c>
      <c r="C340" s="200" t="str">
        <f>IF('Frais Forfaitaires'!C339="","",'Frais Forfaitaires'!C339)</f>
        <v/>
      </c>
      <c r="D340" s="200" t="str">
        <f>IF('Frais Forfaitaires'!D339="","",'Frais Forfaitaires'!D339)</f>
        <v/>
      </c>
      <c r="E340" s="200" t="str">
        <f>IF('Frais Forfaitaires'!E339="","",'Frais Forfaitaires'!E339)</f>
        <v/>
      </c>
      <c r="F340" s="200" t="str">
        <f>IF('Frais Forfaitaires'!F339="","",'Frais Forfaitaires'!F339)</f>
        <v/>
      </c>
      <c r="G340" s="200" t="str">
        <f>IF('Frais Forfaitaires'!G339="","",'Frais Forfaitaires'!G339)</f>
        <v/>
      </c>
      <c r="H340" s="200" t="str">
        <f>IF('Frais Forfaitaires'!H339="","",'Frais Forfaitaires'!H339)</f>
        <v/>
      </c>
      <c r="I340" s="200" t="str">
        <f>IF('Frais Forfaitaires'!I339="","",'Frais Forfaitaires'!I339)</f>
        <v/>
      </c>
      <c r="J340" s="189" t="str">
        <f>IF($G340="","",IF($C340=Listes!$B$38,IF('Instruction Frais Forfaitaires'!$E340&lt;=Listes!$B$59,('Instruction Frais Forfaitaires'!$E340*(VLOOKUP('Instruction Frais Forfaitaires'!$D340,Listes!$A$60:$E$66,2,FALSE))),IF('Instruction Frais Forfaitaires'!$E340&gt;Listes!$E$59,('Instruction Frais Forfaitaires'!$E340*(VLOOKUP('Instruction Frais Forfaitaires'!$D340,Listes!$A$60:$E$66,5,FALSE))),('Instruction Frais Forfaitaires'!$E340*(VLOOKUP('Instruction Frais Forfaitaires'!$D340,Listes!$A$60:$E$66,3,FALSE))+(VLOOKUP('Instruction Frais Forfaitaires'!$D340,Listes!$A$60:$E$66,4,FALSE)))))))</f>
        <v/>
      </c>
      <c r="K340" s="189" t="str">
        <f>IF($G340="","",IF($C340=Listes!$B$37,IF('Instruction Frais Forfaitaires'!$E340&lt;=Listes!$B$48,('Instruction Frais Forfaitaires'!$E340*(VLOOKUP('Instruction Frais Forfaitaires'!$D340,Listes!$A$49:$E$55,2,FALSE))),IF('Instruction Frais Forfaitaires'!$E340&gt;Listes!$D$48,('Instruction Frais Forfaitaires'!$E340*(VLOOKUP('Instruction Frais Forfaitaires'!$D340,Listes!$A$49:$E$55,5,FALSE))),('Instruction Frais Forfaitaires'!$E340*(VLOOKUP('Instruction Frais Forfaitaires'!$D340,Listes!$A$49:$E$55,3,FALSE))+(VLOOKUP('Instruction Frais Forfaitaires'!$D340,Listes!$A$49:$E$55,4,FALSE)))))))</f>
        <v/>
      </c>
      <c r="L340" s="190" t="str">
        <f>IF($G340="","",IF($C340=Listes!$B$40,Listes!$I$37,IF($C340=Listes!$B$41,(VLOOKUP('Instruction Frais Forfaitaires'!$F340,Listes!$E$37:$F$42,2,FALSE)),IF($C340=Listes!$B$39,IF('Instruction Frais Forfaitaires'!$E340&lt;=Listes!$A$70,'Instruction Frais Forfaitaires'!$E340*Listes!$A$71,IF('Instruction Frais Forfaitaires'!$E340&gt;Listes!$D$70,'Instruction Frais Forfaitaires'!$E340*Listes!$D$71,(('Instruction Frais Forfaitaires'!$E340*Listes!$B$71)+Listes!$C$71)))))))</f>
        <v/>
      </c>
      <c r="M340" s="202" t="str">
        <f>IF('Frais Forfaitaires'!M339="","",'Frais Forfaitaires'!M339)</f>
        <v/>
      </c>
      <c r="N340" s="42" t="str">
        <f t="shared" si="21"/>
        <v/>
      </c>
      <c r="O340" s="203" t="str">
        <f t="shared" si="22"/>
        <v/>
      </c>
      <c r="P340" s="204" t="str">
        <f t="shared" si="23"/>
        <v/>
      </c>
      <c r="Q340" s="205" t="str">
        <f t="shared" si="24"/>
        <v/>
      </c>
      <c r="R340" s="206"/>
      <c r="S340" s="66"/>
    </row>
    <row r="341" spans="1:19" ht="20.100000000000001" customHeight="1" x14ac:dyDescent="0.25">
      <c r="A341" s="191">
        <v>335</v>
      </c>
      <c r="B341" s="200" t="str">
        <f>IF('Frais Forfaitaires'!B340="","",'Frais Forfaitaires'!B340)</f>
        <v/>
      </c>
      <c r="C341" s="200" t="str">
        <f>IF('Frais Forfaitaires'!C340="","",'Frais Forfaitaires'!C340)</f>
        <v/>
      </c>
      <c r="D341" s="200" t="str">
        <f>IF('Frais Forfaitaires'!D340="","",'Frais Forfaitaires'!D340)</f>
        <v/>
      </c>
      <c r="E341" s="200" t="str">
        <f>IF('Frais Forfaitaires'!E340="","",'Frais Forfaitaires'!E340)</f>
        <v/>
      </c>
      <c r="F341" s="200" t="str">
        <f>IF('Frais Forfaitaires'!F340="","",'Frais Forfaitaires'!F340)</f>
        <v/>
      </c>
      <c r="G341" s="200" t="str">
        <f>IF('Frais Forfaitaires'!G340="","",'Frais Forfaitaires'!G340)</f>
        <v/>
      </c>
      <c r="H341" s="200" t="str">
        <f>IF('Frais Forfaitaires'!H340="","",'Frais Forfaitaires'!H340)</f>
        <v/>
      </c>
      <c r="I341" s="200" t="str">
        <f>IF('Frais Forfaitaires'!I340="","",'Frais Forfaitaires'!I340)</f>
        <v/>
      </c>
      <c r="J341" s="189" t="str">
        <f>IF($G341="","",IF($C341=Listes!$B$38,IF('Instruction Frais Forfaitaires'!$E341&lt;=Listes!$B$59,('Instruction Frais Forfaitaires'!$E341*(VLOOKUP('Instruction Frais Forfaitaires'!$D341,Listes!$A$60:$E$66,2,FALSE))),IF('Instruction Frais Forfaitaires'!$E341&gt;Listes!$E$59,('Instruction Frais Forfaitaires'!$E341*(VLOOKUP('Instruction Frais Forfaitaires'!$D341,Listes!$A$60:$E$66,5,FALSE))),('Instruction Frais Forfaitaires'!$E341*(VLOOKUP('Instruction Frais Forfaitaires'!$D341,Listes!$A$60:$E$66,3,FALSE))+(VLOOKUP('Instruction Frais Forfaitaires'!$D341,Listes!$A$60:$E$66,4,FALSE)))))))</f>
        <v/>
      </c>
      <c r="K341" s="189" t="str">
        <f>IF($G341="","",IF($C341=Listes!$B$37,IF('Instruction Frais Forfaitaires'!$E341&lt;=Listes!$B$48,('Instruction Frais Forfaitaires'!$E341*(VLOOKUP('Instruction Frais Forfaitaires'!$D341,Listes!$A$49:$E$55,2,FALSE))),IF('Instruction Frais Forfaitaires'!$E341&gt;Listes!$D$48,('Instruction Frais Forfaitaires'!$E341*(VLOOKUP('Instruction Frais Forfaitaires'!$D341,Listes!$A$49:$E$55,5,FALSE))),('Instruction Frais Forfaitaires'!$E341*(VLOOKUP('Instruction Frais Forfaitaires'!$D341,Listes!$A$49:$E$55,3,FALSE))+(VLOOKUP('Instruction Frais Forfaitaires'!$D341,Listes!$A$49:$E$55,4,FALSE)))))))</f>
        <v/>
      </c>
      <c r="L341" s="190" t="str">
        <f>IF($G341="","",IF($C341=Listes!$B$40,Listes!$I$37,IF($C341=Listes!$B$41,(VLOOKUP('Instruction Frais Forfaitaires'!$F341,Listes!$E$37:$F$42,2,FALSE)),IF($C341=Listes!$B$39,IF('Instruction Frais Forfaitaires'!$E341&lt;=Listes!$A$70,'Instruction Frais Forfaitaires'!$E341*Listes!$A$71,IF('Instruction Frais Forfaitaires'!$E341&gt;Listes!$D$70,'Instruction Frais Forfaitaires'!$E341*Listes!$D$71,(('Instruction Frais Forfaitaires'!$E341*Listes!$B$71)+Listes!$C$71)))))))</f>
        <v/>
      </c>
      <c r="M341" s="202" t="str">
        <f>IF('Frais Forfaitaires'!M340="","",'Frais Forfaitaires'!M340)</f>
        <v/>
      </c>
      <c r="N341" s="42" t="str">
        <f t="shared" si="21"/>
        <v/>
      </c>
      <c r="O341" s="203" t="str">
        <f t="shared" si="22"/>
        <v/>
      </c>
      <c r="P341" s="204" t="str">
        <f t="shared" si="23"/>
        <v/>
      </c>
      <c r="Q341" s="205" t="str">
        <f t="shared" si="24"/>
        <v/>
      </c>
      <c r="R341" s="206"/>
      <c r="S341" s="66"/>
    </row>
    <row r="342" spans="1:19" ht="20.100000000000001" customHeight="1" x14ac:dyDescent="0.25">
      <c r="A342" s="191">
        <v>336</v>
      </c>
      <c r="B342" s="200" t="str">
        <f>IF('Frais Forfaitaires'!B341="","",'Frais Forfaitaires'!B341)</f>
        <v/>
      </c>
      <c r="C342" s="200" t="str">
        <f>IF('Frais Forfaitaires'!C341="","",'Frais Forfaitaires'!C341)</f>
        <v/>
      </c>
      <c r="D342" s="200" t="str">
        <f>IF('Frais Forfaitaires'!D341="","",'Frais Forfaitaires'!D341)</f>
        <v/>
      </c>
      <c r="E342" s="200" t="str">
        <f>IF('Frais Forfaitaires'!E341="","",'Frais Forfaitaires'!E341)</f>
        <v/>
      </c>
      <c r="F342" s="200" t="str">
        <f>IF('Frais Forfaitaires'!F341="","",'Frais Forfaitaires'!F341)</f>
        <v/>
      </c>
      <c r="G342" s="200" t="str">
        <f>IF('Frais Forfaitaires'!G341="","",'Frais Forfaitaires'!G341)</f>
        <v/>
      </c>
      <c r="H342" s="200" t="str">
        <f>IF('Frais Forfaitaires'!H341="","",'Frais Forfaitaires'!H341)</f>
        <v/>
      </c>
      <c r="I342" s="200" t="str">
        <f>IF('Frais Forfaitaires'!I341="","",'Frais Forfaitaires'!I341)</f>
        <v/>
      </c>
      <c r="J342" s="189" t="str">
        <f>IF($G342="","",IF($C342=Listes!$B$38,IF('Instruction Frais Forfaitaires'!$E342&lt;=Listes!$B$59,('Instruction Frais Forfaitaires'!$E342*(VLOOKUP('Instruction Frais Forfaitaires'!$D342,Listes!$A$60:$E$66,2,FALSE))),IF('Instruction Frais Forfaitaires'!$E342&gt;Listes!$E$59,('Instruction Frais Forfaitaires'!$E342*(VLOOKUP('Instruction Frais Forfaitaires'!$D342,Listes!$A$60:$E$66,5,FALSE))),('Instruction Frais Forfaitaires'!$E342*(VLOOKUP('Instruction Frais Forfaitaires'!$D342,Listes!$A$60:$E$66,3,FALSE))+(VLOOKUP('Instruction Frais Forfaitaires'!$D342,Listes!$A$60:$E$66,4,FALSE)))))))</f>
        <v/>
      </c>
      <c r="K342" s="189" t="str">
        <f>IF($G342="","",IF($C342=Listes!$B$37,IF('Instruction Frais Forfaitaires'!$E342&lt;=Listes!$B$48,('Instruction Frais Forfaitaires'!$E342*(VLOOKUP('Instruction Frais Forfaitaires'!$D342,Listes!$A$49:$E$55,2,FALSE))),IF('Instruction Frais Forfaitaires'!$E342&gt;Listes!$D$48,('Instruction Frais Forfaitaires'!$E342*(VLOOKUP('Instruction Frais Forfaitaires'!$D342,Listes!$A$49:$E$55,5,FALSE))),('Instruction Frais Forfaitaires'!$E342*(VLOOKUP('Instruction Frais Forfaitaires'!$D342,Listes!$A$49:$E$55,3,FALSE))+(VLOOKUP('Instruction Frais Forfaitaires'!$D342,Listes!$A$49:$E$55,4,FALSE)))))))</f>
        <v/>
      </c>
      <c r="L342" s="190" t="str">
        <f>IF($G342="","",IF($C342=Listes!$B$40,Listes!$I$37,IF($C342=Listes!$B$41,(VLOOKUP('Instruction Frais Forfaitaires'!$F342,Listes!$E$37:$F$42,2,FALSE)),IF($C342=Listes!$B$39,IF('Instruction Frais Forfaitaires'!$E342&lt;=Listes!$A$70,'Instruction Frais Forfaitaires'!$E342*Listes!$A$71,IF('Instruction Frais Forfaitaires'!$E342&gt;Listes!$D$70,'Instruction Frais Forfaitaires'!$E342*Listes!$D$71,(('Instruction Frais Forfaitaires'!$E342*Listes!$B$71)+Listes!$C$71)))))))</f>
        <v/>
      </c>
      <c r="M342" s="202" t="str">
        <f>IF('Frais Forfaitaires'!M341="","",'Frais Forfaitaires'!M341)</f>
        <v/>
      </c>
      <c r="N342" s="42" t="str">
        <f t="shared" si="21"/>
        <v/>
      </c>
      <c r="O342" s="203" t="str">
        <f t="shared" si="22"/>
        <v/>
      </c>
      <c r="P342" s="204" t="str">
        <f t="shared" si="23"/>
        <v/>
      </c>
      <c r="Q342" s="205" t="str">
        <f t="shared" si="24"/>
        <v/>
      </c>
      <c r="R342" s="206"/>
      <c r="S342" s="66"/>
    </row>
    <row r="343" spans="1:19" ht="20.100000000000001" customHeight="1" x14ac:dyDescent="0.25">
      <c r="A343" s="191">
        <v>337</v>
      </c>
      <c r="B343" s="200" t="str">
        <f>IF('Frais Forfaitaires'!B342="","",'Frais Forfaitaires'!B342)</f>
        <v/>
      </c>
      <c r="C343" s="200" t="str">
        <f>IF('Frais Forfaitaires'!C342="","",'Frais Forfaitaires'!C342)</f>
        <v/>
      </c>
      <c r="D343" s="200" t="str">
        <f>IF('Frais Forfaitaires'!D342="","",'Frais Forfaitaires'!D342)</f>
        <v/>
      </c>
      <c r="E343" s="200" t="str">
        <f>IF('Frais Forfaitaires'!E342="","",'Frais Forfaitaires'!E342)</f>
        <v/>
      </c>
      <c r="F343" s="200" t="str">
        <f>IF('Frais Forfaitaires'!F342="","",'Frais Forfaitaires'!F342)</f>
        <v/>
      </c>
      <c r="G343" s="200" t="str">
        <f>IF('Frais Forfaitaires'!G342="","",'Frais Forfaitaires'!G342)</f>
        <v/>
      </c>
      <c r="H343" s="200" t="str">
        <f>IF('Frais Forfaitaires'!H342="","",'Frais Forfaitaires'!H342)</f>
        <v/>
      </c>
      <c r="I343" s="200" t="str">
        <f>IF('Frais Forfaitaires'!I342="","",'Frais Forfaitaires'!I342)</f>
        <v/>
      </c>
      <c r="J343" s="189" t="str">
        <f>IF($G343="","",IF($C343=Listes!$B$38,IF('Instruction Frais Forfaitaires'!$E343&lt;=Listes!$B$59,('Instruction Frais Forfaitaires'!$E343*(VLOOKUP('Instruction Frais Forfaitaires'!$D343,Listes!$A$60:$E$66,2,FALSE))),IF('Instruction Frais Forfaitaires'!$E343&gt;Listes!$E$59,('Instruction Frais Forfaitaires'!$E343*(VLOOKUP('Instruction Frais Forfaitaires'!$D343,Listes!$A$60:$E$66,5,FALSE))),('Instruction Frais Forfaitaires'!$E343*(VLOOKUP('Instruction Frais Forfaitaires'!$D343,Listes!$A$60:$E$66,3,FALSE))+(VLOOKUP('Instruction Frais Forfaitaires'!$D343,Listes!$A$60:$E$66,4,FALSE)))))))</f>
        <v/>
      </c>
      <c r="K343" s="189" t="str">
        <f>IF($G343="","",IF($C343=Listes!$B$37,IF('Instruction Frais Forfaitaires'!$E343&lt;=Listes!$B$48,('Instruction Frais Forfaitaires'!$E343*(VLOOKUP('Instruction Frais Forfaitaires'!$D343,Listes!$A$49:$E$55,2,FALSE))),IF('Instruction Frais Forfaitaires'!$E343&gt;Listes!$D$48,('Instruction Frais Forfaitaires'!$E343*(VLOOKUP('Instruction Frais Forfaitaires'!$D343,Listes!$A$49:$E$55,5,FALSE))),('Instruction Frais Forfaitaires'!$E343*(VLOOKUP('Instruction Frais Forfaitaires'!$D343,Listes!$A$49:$E$55,3,FALSE))+(VLOOKUP('Instruction Frais Forfaitaires'!$D343,Listes!$A$49:$E$55,4,FALSE)))))))</f>
        <v/>
      </c>
      <c r="L343" s="190" t="str">
        <f>IF($G343="","",IF($C343=Listes!$B$40,Listes!$I$37,IF($C343=Listes!$B$41,(VLOOKUP('Instruction Frais Forfaitaires'!$F343,Listes!$E$37:$F$42,2,FALSE)),IF($C343=Listes!$B$39,IF('Instruction Frais Forfaitaires'!$E343&lt;=Listes!$A$70,'Instruction Frais Forfaitaires'!$E343*Listes!$A$71,IF('Instruction Frais Forfaitaires'!$E343&gt;Listes!$D$70,'Instruction Frais Forfaitaires'!$E343*Listes!$D$71,(('Instruction Frais Forfaitaires'!$E343*Listes!$B$71)+Listes!$C$71)))))))</f>
        <v/>
      </c>
      <c r="M343" s="202" t="str">
        <f>IF('Frais Forfaitaires'!M342="","",'Frais Forfaitaires'!M342)</f>
        <v/>
      </c>
      <c r="N343" s="42" t="str">
        <f t="shared" si="21"/>
        <v/>
      </c>
      <c r="O343" s="203" t="str">
        <f t="shared" si="22"/>
        <v/>
      </c>
      <c r="P343" s="204" t="str">
        <f t="shared" si="23"/>
        <v/>
      </c>
      <c r="Q343" s="205" t="str">
        <f t="shared" si="24"/>
        <v/>
      </c>
      <c r="R343" s="206"/>
      <c r="S343" s="66"/>
    </row>
    <row r="344" spans="1:19" ht="20.100000000000001" customHeight="1" x14ac:dyDescent="0.25">
      <c r="A344" s="191">
        <v>338</v>
      </c>
      <c r="B344" s="200" t="str">
        <f>IF('Frais Forfaitaires'!B343="","",'Frais Forfaitaires'!B343)</f>
        <v/>
      </c>
      <c r="C344" s="200" t="str">
        <f>IF('Frais Forfaitaires'!C343="","",'Frais Forfaitaires'!C343)</f>
        <v/>
      </c>
      <c r="D344" s="200" t="str">
        <f>IF('Frais Forfaitaires'!D343="","",'Frais Forfaitaires'!D343)</f>
        <v/>
      </c>
      <c r="E344" s="200" t="str">
        <f>IF('Frais Forfaitaires'!E343="","",'Frais Forfaitaires'!E343)</f>
        <v/>
      </c>
      <c r="F344" s="200" t="str">
        <f>IF('Frais Forfaitaires'!F343="","",'Frais Forfaitaires'!F343)</f>
        <v/>
      </c>
      <c r="G344" s="200" t="str">
        <f>IF('Frais Forfaitaires'!G343="","",'Frais Forfaitaires'!G343)</f>
        <v/>
      </c>
      <c r="H344" s="200" t="str">
        <f>IF('Frais Forfaitaires'!H343="","",'Frais Forfaitaires'!H343)</f>
        <v/>
      </c>
      <c r="I344" s="200" t="str">
        <f>IF('Frais Forfaitaires'!I343="","",'Frais Forfaitaires'!I343)</f>
        <v/>
      </c>
      <c r="J344" s="189" t="str">
        <f>IF($G344="","",IF($C344=Listes!$B$38,IF('Instruction Frais Forfaitaires'!$E344&lt;=Listes!$B$59,('Instruction Frais Forfaitaires'!$E344*(VLOOKUP('Instruction Frais Forfaitaires'!$D344,Listes!$A$60:$E$66,2,FALSE))),IF('Instruction Frais Forfaitaires'!$E344&gt;Listes!$E$59,('Instruction Frais Forfaitaires'!$E344*(VLOOKUP('Instruction Frais Forfaitaires'!$D344,Listes!$A$60:$E$66,5,FALSE))),('Instruction Frais Forfaitaires'!$E344*(VLOOKUP('Instruction Frais Forfaitaires'!$D344,Listes!$A$60:$E$66,3,FALSE))+(VLOOKUP('Instruction Frais Forfaitaires'!$D344,Listes!$A$60:$E$66,4,FALSE)))))))</f>
        <v/>
      </c>
      <c r="K344" s="189" t="str">
        <f>IF($G344="","",IF($C344=Listes!$B$37,IF('Instruction Frais Forfaitaires'!$E344&lt;=Listes!$B$48,('Instruction Frais Forfaitaires'!$E344*(VLOOKUP('Instruction Frais Forfaitaires'!$D344,Listes!$A$49:$E$55,2,FALSE))),IF('Instruction Frais Forfaitaires'!$E344&gt;Listes!$D$48,('Instruction Frais Forfaitaires'!$E344*(VLOOKUP('Instruction Frais Forfaitaires'!$D344,Listes!$A$49:$E$55,5,FALSE))),('Instruction Frais Forfaitaires'!$E344*(VLOOKUP('Instruction Frais Forfaitaires'!$D344,Listes!$A$49:$E$55,3,FALSE))+(VLOOKUP('Instruction Frais Forfaitaires'!$D344,Listes!$A$49:$E$55,4,FALSE)))))))</f>
        <v/>
      </c>
      <c r="L344" s="190" t="str">
        <f>IF($G344="","",IF($C344=Listes!$B$40,Listes!$I$37,IF($C344=Listes!$B$41,(VLOOKUP('Instruction Frais Forfaitaires'!$F344,Listes!$E$37:$F$42,2,FALSE)),IF($C344=Listes!$B$39,IF('Instruction Frais Forfaitaires'!$E344&lt;=Listes!$A$70,'Instruction Frais Forfaitaires'!$E344*Listes!$A$71,IF('Instruction Frais Forfaitaires'!$E344&gt;Listes!$D$70,'Instruction Frais Forfaitaires'!$E344*Listes!$D$71,(('Instruction Frais Forfaitaires'!$E344*Listes!$B$71)+Listes!$C$71)))))))</f>
        <v/>
      </c>
      <c r="M344" s="202" t="str">
        <f>IF('Frais Forfaitaires'!M343="","",'Frais Forfaitaires'!M343)</f>
        <v/>
      </c>
      <c r="N344" s="42" t="str">
        <f t="shared" si="21"/>
        <v/>
      </c>
      <c r="O344" s="203" t="str">
        <f t="shared" si="22"/>
        <v/>
      </c>
      <c r="P344" s="204" t="str">
        <f t="shared" si="23"/>
        <v/>
      </c>
      <c r="Q344" s="205" t="str">
        <f t="shared" si="24"/>
        <v/>
      </c>
      <c r="R344" s="206"/>
      <c r="S344" s="66"/>
    </row>
    <row r="345" spans="1:19" ht="20.100000000000001" customHeight="1" x14ac:dyDescent="0.25">
      <c r="A345" s="191">
        <v>339</v>
      </c>
      <c r="B345" s="200" t="str">
        <f>IF('Frais Forfaitaires'!B344="","",'Frais Forfaitaires'!B344)</f>
        <v/>
      </c>
      <c r="C345" s="200" t="str">
        <f>IF('Frais Forfaitaires'!C344="","",'Frais Forfaitaires'!C344)</f>
        <v/>
      </c>
      <c r="D345" s="200" t="str">
        <f>IF('Frais Forfaitaires'!D344="","",'Frais Forfaitaires'!D344)</f>
        <v/>
      </c>
      <c r="E345" s="200" t="str">
        <f>IF('Frais Forfaitaires'!E344="","",'Frais Forfaitaires'!E344)</f>
        <v/>
      </c>
      <c r="F345" s="200" t="str">
        <f>IF('Frais Forfaitaires'!F344="","",'Frais Forfaitaires'!F344)</f>
        <v/>
      </c>
      <c r="G345" s="200" t="str">
        <f>IF('Frais Forfaitaires'!G344="","",'Frais Forfaitaires'!G344)</f>
        <v/>
      </c>
      <c r="H345" s="200" t="str">
        <f>IF('Frais Forfaitaires'!H344="","",'Frais Forfaitaires'!H344)</f>
        <v/>
      </c>
      <c r="I345" s="200" t="str">
        <f>IF('Frais Forfaitaires'!I344="","",'Frais Forfaitaires'!I344)</f>
        <v/>
      </c>
      <c r="J345" s="189" t="str">
        <f>IF($G345="","",IF($C345=Listes!$B$38,IF('Instruction Frais Forfaitaires'!$E345&lt;=Listes!$B$59,('Instruction Frais Forfaitaires'!$E345*(VLOOKUP('Instruction Frais Forfaitaires'!$D345,Listes!$A$60:$E$66,2,FALSE))),IF('Instruction Frais Forfaitaires'!$E345&gt;Listes!$E$59,('Instruction Frais Forfaitaires'!$E345*(VLOOKUP('Instruction Frais Forfaitaires'!$D345,Listes!$A$60:$E$66,5,FALSE))),('Instruction Frais Forfaitaires'!$E345*(VLOOKUP('Instruction Frais Forfaitaires'!$D345,Listes!$A$60:$E$66,3,FALSE))+(VLOOKUP('Instruction Frais Forfaitaires'!$D345,Listes!$A$60:$E$66,4,FALSE)))))))</f>
        <v/>
      </c>
      <c r="K345" s="189" t="str">
        <f>IF($G345="","",IF($C345=Listes!$B$37,IF('Instruction Frais Forfaitaires'!$E345&lt;=Listes!$B$48,('Instruction Frais Forfaitaires'!$E345*(VLOOKUP('Instruction Frais Forfaitaires'!$D345,Listes!$A$49:$E$55,2,FALSE))),IF('Instruction Frais Forfaitaires'!$E345&gt;Listes!$D$48,('Instruction Frais Forfaitaires'!$E345*(VLOOKUP('Instruction Frais Forfaitaires'!$D345,Listes!$A$49:$E$55,5,FALSE))),('Instruction Frais Forfaitaires'!$E345*(VLOOKUP('Instruction Frais Forfaitaires'!$D345,Listes!$A$49:$E$55,3,FALSE))+(VLOOKUP('Instruction Frais Forfaitaires'!$D345,Listes!$A$49:$E$55,4,FALSE)))))))</f>
        <v/>
      </c>
      <c r="L345" s="190" t="str">
        <f>IF($G345="","",IF($C345=Listes!$B$40,Listes!$I$37,IF($C345=Listes!$B$41,(VLOOKUP('Instruction Frais Forfaitaires'!$F345,Listes!$E$37:$F$42,2,FALSE)),IF($C345=Listes!$B$39,IF('Instruction Frais Forfaitaires'!$E345&lt;=Listes!$A$70,'Instruction Frais Forfaitaires'!$E345*Listes!$A$71,IF('Instruction Frais Forfaitaires'!$E345&gt;Listes!$D$70,'Instruction Frais Forfaitaires'!$E345*Listes!$D$71,(('Instruction Frais Forfaitaires'!$E345*Listes!$B$71)+Listes!$C$71)))))))</f>
        <v/>
      </c>
      <c r="M345" s="202" t="str">
        <f>IF('Frais Forfaitaires'!M344="","",'Frais Forfaitaires'!M344)</f>
        <v/>
      </c>
      <c r="N345" s="42" t="str">
        <f t="shared" si="21"/>
        <v/>
      </c>
      <c r="O345" s="203" t="str">
        <f t="shared" si="22"/>
        <v/>
      </c>
      <c r="P345" s="204" t="str">
        <f t="shared" si="23"/>
        <v/>
      </c>
      <c r="Q345" s="205" t="str">
        <f t="shared" si="24"/>
        <v/>
      </c>
      <c r="R345" s="206"/>
      <c r="S345" s="66"/>
    </row>
    <row r="346" spans="1:19" ht="20.100000000000001" customHeight="1" x14ac:dyDescent="0.25">
      <c r="A346" s="191">
        <v>340</v>
      </c>
      <c r="B346" s="200" t="str">
        <f>IF('Frais Forfaitaires'!B345="","",'Frais Forfaitaires'!B345)</f>
        <v/>
      </c>
      <c r="C346" s="200" t="str">
        <f>IF('Frais Forfaitaires'!C345="","",'Frais Forfaitaires'!C345)</f>
        <v/>
      </c>
      <c r="D346" s="200" t="str">
        <f>IF('Frais Forfaitaires'!D345="","",'Frais Forfaitaires'!D345)</f>
        <v/>
      </c>
      <c r="E346" s="200" t="str">
        <f>IF('Frais Forfaitaires'!E345="","",'Frais Forfaitaires'!E345)</f>
        <v/>
      </c>
      <c r="F346" s="200" t="str">
        <f>IF('Frais Forfaitaires'!F345="","",'Frais Forfaitaires'!F345)</f>
        <v/>
      </c>
      <c r="G346" s="200" t="str">
        <f>IF('Frais Forfaitaires'!G345="","",'Frais Forfaitaires'!G345)</f>
        <v/>
      </c>
      <c r="H346" s="200" t="str">
        <f>IF('Frais Forfaitaires'!H345="","",'Frais Forfaitaires'!H345)</f>
        <v/>
      </c>
      <c r="I346" s="200" t="str">
        <f>IF('Frais Forfaitaires'!I345="","",'Frais Forfaitaires'!I345)</f>
        <v/>
      </c>
      <c r="J346" s="189" t="str">
        <f>IF($G346="","",IF($C346=Listes!$B$38,IF('Instruction Frais Forfaitaires'!$E346&lt;=Listes!$B$59,('Instruction Frais Forfaitaires'!$E346*(VLOOKUP('Instruction Frais Forfaitaires'!$D346,Listes!$A$60:$E$66,2,FALSE))),IF('Instruction Frais Forfaitaires'!$E346&gt;Listes!$E$59,('Instruction Frais Forfaitaires'!$E346*(VLOOKUP('Instruction Frais Forfaitaires'!$D346,Listes!$A$60:$E$66,5,FALSE))),('Instruction Frais Forfaitaires'!$E346*(VLOOKUP('Instruction Frais Forfaitaires'!$D346,Listes!$A$60:$E$66,3,FALSE))+(VLOOKUP('Instruction Frais Forfaitaires'!$D346,Listes!$A$60:$E$66,4,FALSE)))))))</f>
        <v/>
      </c>
      <c r="K346" s="189" t="str">
        <f>IF($G346="","",IF($C346=Listes!$B$37,IF('Instruction Frais Forfaitaires'!$E346&lt;=Listes!$B$48,('Instruction Frais Forfaitaires'!$E346*(VLOOKUP('Instruction Frais Forfaitaires'!$D346,Listes!$A$49:$E$55,2,FALSE))),IF('Instruction Frais Forfaitaires'!$E346&gt;Listes!$D$48,('Instruction Frais Forfaitaires'!$E346*(VLOOKUP('Instruction Frais Forfaitaires'!$D346,Listes!$A$49:$E$55,5,FALSE))),('Instruction Frais Forfaitaires'!$E346*(VLOOKUP('Instruction Frais Forfaitaires'!$D346,Listes!$A$49:$E$55,3,FALSE))+(VLOOKUP('Instruction Frais Forfaitaires'!$D346,Listes!$A$49:$E$55,4,FALSE)))))))</f>
        <v/>
      </c>
      <c r="L346" s="190" t="str">
        <f>IF($G346="","",IF($C346=Listes!$B$40,Listes!$I$37,IF($C346=Listes!$B$41,(VLOOKUP('Instruction Frais Forfaitaires'!$F346,Listes!$E$37:$F$42,2,FALSE)),IF($C346=Listes!$B$39,IF('Instruction Frais Forfaitaires'!$E346&lt;=Listes!$A$70,'Instruction Frais Forfaitaires'!$E346*Listes!$A$71,IF('Instruction Frais Forfaitaires'!$E346&gt;Listes!$D$70,'Instruction Frais Forfaitaires'!$E346*Listes!$D$71,(('Instruction Frais Forfaitaires'!$E346*Listes!$B$71)+Listes!$C$71)))))))</f>
        <v/>
      </c>
      <c r="M346" s="202" t="str">
        <f>IF('Frais Forfaitaires'!M345="","",'Frais Forfaitaires'!M345)</f>
        <v/>
      </c>
      <c r="N346" s="42" t="str">
        <f t="shared" si="21"/>
        <v/>
      </c>
      <c r="O346" s="203" t="str">
        <f t="shared" si="22"/>
        <v/>
      </c>
      <c r="P346" s="204" t="str">
        <f t="shared" si="23"/>
        <v/>
      </c>
      <c r="Q346" s="205" t="str">
        <f t="shared" si="24"/>
        <v/>
      </c>
      <c r="R346" s="206"/>
      <c r="S346" s="66"/>
    </row>
    <row r="347" spans="1:19" ht="20.100000000000001" customHeight="1" x14ac:dyDescent="0.25">
      <c r="A347" s="191">
        <v>341</v>
      </c>
      <c r="B347" s="200" t="str">
        <f>IF('Frais Forfaitaires'!B346="","",'Frais Forfaitaires'!B346)</f>
        <v/>
      </c>
      <c r="C347" s="200" t="str">
        <f>IF('Frais Forfaitaires'!C346="","",'Frais Forfaitaires'!C346)</f>
        <v/>
      </c>
      <c r="D347" s="200" t="str">
        <f>IF('Frais Forfaitaires'!D346="","",'Frais Forfaitaires'!D346)</f>
        <v/>
      </c>
      <c r="E347" s="200" t="str">
        <f>IF('Frais Forfaitaires'!E346="","",'Frais Forfaitaires'!E346)</f>
        <v/>
      </c>
      <c r="F347" s="200" t="str">
        <f>IF('Frais Forfaitaires'!F346="","",'Frais Forfaitaires'!F346)</f>
        <v/>
      </c>
      <c r="G347" s="200" t="str">
        <f>IF('Frais Forfaitaires'!G346="","",'Frais Forfaitaires'!G346)</f>
        <v/>
      </c>
      <c r="H347" s="200" t="str">
        <f>IF('Frais Forfaitaires'!H346="","",'Frais Forfaitaires'!H346)</f>
        <v/>
      </c>
      <c r="I347" s="200" t="str">
        <f>IF('Frais Forfaitaires'!I346="","",'Frais Forfaitaires'!I346)</f>
        <v/>
      </c>
      <c r="J347" s="189" t="str">
        <f>IF($G347="","",IF($C347=Listes!$B$38,IF('Instruction Frais Forfaitaires'!$E347&lt;=Listes!$B$59,('Instruction Frais Forfaitaires'!$E347*(VLOOKUP('Instruction Frais Forfaitaires'!$D347,Listes!$A$60:$E$66,2,FALSE))),IF('Instruction Frais Forfaitaires'!$E347&gt;Listes!$E$59,('Instruction Frais Forfaitaires'!$E347*(VLOOKUP('Instruction Frais Forfaitaires'!$D347,Listes!$A$60:$E$66,5,FALSE))),('Instruction Frais Forfaitaires'!$E347*(VLOOKUP('Instruction Frais Forfaitaires'!$D347,Listes!$A$60:$E$66,3,FALSE))+(VLOOKUP('Instruction Frais Forfaitaires'!$D347,Listes!$A$60:$E$66,4,FALSE)))))))</f>
        <v/>
      </c>
      <c r="K347" s="189" t="str">
        <f>IF($G347="","",IF($C347=Listes!$B$37,IF('Instruction Frais Forfaitaires'!$E347&lt;=Listes!$B$48,('Instruction Frais Forfaitaires'!$E347*(VLOOKUP('Instruction Frais Forfaitaires'!$D347,Listes!$A$49:$E$55,2,FALSE))),IF('Instruction Frais Forfaitaires'!$E347&gt;Listes!$D$48,('Instruction Frais Forfaitaires'!$E347*(VLOOKUP('Instruction Frais Forfaitaires'!$D347,Listes!$A$49:$E$55,5,FALSE))),('Instruction Frais Forfaitaires'!$E347*(VLOOKUP('Instruction Frais Forfaitaires'!$D347,Listes!$A$49:$E$55,3,FALSE))+(VLOOKUP('Instruction Frais Forfaitaires'!$D347,Listes!$A$49:$E$55,4,FALSE)))))))</f>
        <v/>
      </c>
      <c r="L347" s="190" t="str">
        <f>IF($G347="","",IF($C347=Listes!$B$40,Listes!$I$37,IF($C347=Listes!$B$41,(VLOOKUP('Instruction Frais Forfaitaires'!$F347,Listes!$E$37:$F$42,2,FALSE)),IF($C347=Listes!$B$39,IF('Instruction Frais Forfaitaires'!$E347&lt;=Listes!$A$70,'Instruction Frais Forfaitaires'!$E347*Listes!$A$71,IF('Instruction Frais Forfaitaires'!$E347&gt;Listes!$D$70,'Instruction Frais Forfaitaires'!$E347*Listes!$D$71,(('Instruction Frais Forfaitaires'!$E347*Listes!$B$71)+Listes!$C$71)))))))</f>
        <v/>
      </c>
      <c r="M347" s="202" t="str">
        <f>IF('Frais Forfaitaires'!M346="","",'Frais Forfaitaires'!M346)</f>
        <v/>
      </c>
      <c r="N347" s="42" t="str">
        <f t="shared" si="21"/>
        <v/>
      </c>
      <c r="O347" s="203" t="str">
        <f t="shared" si="22"/>
        <v/>
      </c>
      <c r="P347" s="204" t="str">
        <f t="shared" si="23"/>
        <v/>
      </c>
      <c r="Q347" s="205" t="str">
        <f t="shared" si="24"/>
        <v/>
      </c>
      <c r="R347" s="206"/>
      <c r="S347" s="66"/>
    </row>
    <row r="348" spans="1:19" ht="20.100000000000001" customHeight="1" x14ac:dyDescent="0.25">
      <c r="A348" s="191">
        <v>342</v>
      </c>
      <c r="B348" s="200" t="str">
        <f>IF('Frais Forfaitaires'!B347="","",'Frais Forfaitaires'!B347)</f>
        <v/>
      </c>
      <c r="C348" s="200" t="str">
        <f>IF('Frais Forfaitaires'!C347="","",'Frais Forfaitaires'!C347)</f>
        <v/>
      </c>
      <c r="D348" s="200" t="str">
        <f>IF('Frais Forfaitaires'!D347="","",'Frais Forfaitaires'!D347)</f>
        <v/>
      </c>
      <c r="E348" s="200" t="str">
        <f>IF('Frais Forfaitaires'!E347="","",'Frais Forfaitaires'!E347)</f>
        <v/>
      </c>
      <c r="F348" s="200" t="str">
        <f>IF('Frais Forfaitaires'!F347="","",'Frais Forfaitaires'!F347)</f>
        <v/>
      </c>
      <c r="G348" s="200" t="str">
        <f>IF('Frais Forfaitaires'!G347="","",'Frais Forfaitaires'!G347)</f>
        <v/>
      </c>
      <c r="H348" s="200" t="str">
        <f>IF('Frais Forfaitaires'!H347="","",'Frais Forfaitaires'!H347)</f>
        <v/>
      </c>
      <c r="I348" s="200" t="str">
        <f>IF('Frais Forfaitaires'!I347="","",'Frais Forfaitaires'!I347)</f>
        <v/>
      </c>
      <c r="J348" s="189" t="str">
        <f>IF($G348="","",IF($C348=Listes!$B$38,IF('Instruction Frais Forfaitaires'!$E348&lt;=Listes!$B$59,('Instruction Frais Forfaitaires'!$E348*(VLOOKUP('Instruction Frais Forfaitaires'!$D348,Listes!$A$60:$E$66,2,FALSE))),IF('Instruction Frais Forfaitaires'!$E348&gt;Listes!$E$59,('Instruction Frais Forfaitaires'!$E348*(VLOOKUP('Instruction Frais Forfaitaires'!$D348,Listes!$A$60:$E$66,5,FALSE))),('Instruction Frais Forfaitaires'!$E348*(VLOOKUP('Instruction Frais Forfaitaires'!$D348,Listes!$A$60:$E$66,3,FALSE))+(VLOOKUP('Instruction Frais Forfaitaires'!$D348,Listes!$A$60:$E$66,4,FALSE)))))))</f>
        <v/>
      </c>
      <c r="K348" s="189" t="str">
        <f>IF($G348="","",IF($C348=Listes!$B$37,IF('Instruction Frais Forfaitaires'!$E348&lt;=Listes!$B$48,('Instruction Frais Forfaitaires'!$E348*(VLOOKUP('Instruction Frais Forfaitaires'!$D348,Listes!$A$49:$E$55,2,FALSE))),IF('Instruction Frais Forfaitaires'!$E348&gt;Listes!$D$48,('Instruction Frais Forfaitaires'!$E348*(VLOOKUP('Instruction Frais Forfaitaires'!$D348,Listes!$A$49:$E$55,5,FALSE))),('Instruction Frais Forfaitaires'!$E348*(VLOOKUP('Instruction Frais Forfaitaires'!$D348,Listes!$A$49:$E$55,3,FALSE))+(VLOOKUP('Instruction Frais Forfaitaires'!$D348,Listes!$A$49:$E$55,4,FALSE)))))))</f>
        <v/>
      </c>
      <c r="L348" s="190" t="str">
        <f>IF($G348="","",IF($C348=Listes!$B$40,Listes!$I$37,IF($C348=Listes!$B$41,(VLOOKUP('Instruction Frais Forfaitaires'!$F348,Listes!$E$37:$F$42,2,FALSE)),IF($C348=Listes!$B$39,IF('Instruction Frais Forfaitaires'!$E348&lt;=Listes!$A$70,'Instruction Frais Forfaitaires'!$E348*Listes!$A$71,IF('Instruction Frais Forfaitaires'!$E348&gt;Listes!$D$70,'Instruction Frais Forfaitaires'!$E348*Listes!$D$71,(('Instruction Frais Forfaitaires'!$E348*Listes!$B$71)+Listes!$C$71)))))))</f>
        <v/>
      </c>
      <c r="M348" s="202" t="str">
        <f>IF('Frais Forfaitaires'!M347="","",'Frais Forfaitaires'!M347)</f>
        <v/>
      </c>
      <c r="N348" s="42" t="str">
        <f t="shared" si="21"/>
        <v/>
      </c>
      <c r="O348" s="203" t="str">
        <f t="shared" si="22"/>
        <v/>
      </c>
      <c r="P348" s="204" t="str">
        <f t="shared" si="23"/>
        <v/>
      </c>
      <c r="Q348" s="205" t="str">
        <f t="shared" si="24"/>
        <v/>
      </c>
      <c r="R348" s="206"/>
      <c r="S348" s="66"/>
    </row>
    <row r="349" spans="1:19" ht="20.100000000000001" customHeight="1" x14ac:dyDescent="0.25">
      <c r="A349" s="191">
        <v>343</v>
      </c>
      <c r="B349" s="200" t="str">
        <f>IF('Frais Forfaitaires'!B348="","",'Frais Forfaitaires'!B348)</f>
        <v/>
      </c>
      <c r="C349" s="200" t="str">
        <f>IF('Frais Forfaitaires'!C348="","",'Frais Forfaitaires'!C348)</f>
        <v/>
      </c>
      <c r="D349" s="200" t="str">
        <f>IF('Frais Forfaitaires'!D348="","",'Frais Forfaitaires'!D348)</f>
        <v/>
      </c>
      <c r="E349" s="200" t="str">
        <f>IF('Frais Forfaitaires'!E348="","",'Frais Forfaitaires'!E348)</f>
        <v/>
      </c>
      <c r="F349" s="200" t="str">
        <f>IF('Frais Forfaitaires'!F348="","",'Frais Forfaitaires'!F348)</f>
        <v/>
      </c>
      <c r="G349" s="200" t="str">
        <f>IF('Frais Forfaitaires'!G348="","",'Frais Forfaitaires'!G348)</f>
        <v/>
      </c>
      <c r="H349" s="200" t="str">
        <f>IF('Frais Forfaitaires'!H348="","",'Frais Forfaitaires'!H348)</f>
        <v/>
      </c>
      <c r="I349" s="200" t="str">
        <f>IF('Frais Forfaitaires'!I348="","",'Frais Forfaitaires'!I348)</f>
        <v/>
      </c>
      <c r="J349" s="189" t="str">
        <f>IF($G349="","",IF($C349=Listes!$B$38,IF('Instruction Frais Forfaitaires'!$E349&lt;=Listes!$B$59,('Instruction Frais Forfaitaires'!$E349*(VLOOKUP('Instruction Frais Forfaitaires'!$D349,Listes!$A$60:$E$66,2,FALSE))),IF('Instruction Frais Forfaitaires'!$E349&gt;Listes!$E$59,('Instruction Frais Forfaitaires'!$E349*(VLOOKUP('Instruction Frais Forfaitaires'!$D349,Listes!$A$60:$E$66,5,FALSE))),('Instruction Frais Forfaitaires'!$E349*(VLOOKUP('Instruction Frais Forfaitaires'!$D349,Listes!$A$60:$E$66,3,FALSE))+(VLOOKUP('Instruction Frais Forfaitaires'!$D349,Listes!$A$60:$E$66,4,FALSE)))))))</f>
        <v/>
      </c>
      <c r="K349" s="189" t="str">
        <f>IF($G349="","",IF($C349=Listes!$B$37,IF('Instruction Frais Forfaitaires'!$E349&lt;=Listes!$B$48,('Instruction Frais Forfaitaires'!$E349*(VLOOKUP('Instruction Frais Forfaitaires'!$D349,Listes!$A$49:$E$55,2,FALSE))),IF('Instruction Frais Forfaitaires'!$E349&gt;Listes!$D$48,('Instruction Frais Forfaitaires'!$E349*(VLOOKUP('Instruction Frais Forfaitaires'!$D349,Listes!$A$49:$E$55,5,FALSE))),('Instruction Frais Forfaitaires'!$E349*(VLOOKUP('Instruction Frais Forfaitaires'!$D349,Listes!$A$49:$E$55,3,FALSE))+(VLOOKUP('Instruction Frais Forfaitaires'!$D349,Listes!$A$49:$E$55,4,FALSE)))))))</f>
        <v/>
      </c>
      <c r="L349" s="190" t="str">
        <f>IF($G349="","",IF($C349=Listes!$B$40,Listes!$I$37,IF($C349=Listes!$B$41,(VLOOKUP('Instruction Frais Forfaitaires'!$F349,Listes!$E$37:$F$42,2,FALSE)),IF($C349=Listes!$B$39,IF('Instruction Frais Forfaitaires'!$E349&lt;=Listes!$A$70,'Instruction Frais Forfaitaires'!$E349*Listes!$A$71,IF('Instruction Frais Forfaitaires'!$E349&gt;Listes!$D$70,'Instruction Frais Forfaitaires'!$E349*Listes!$D$71,(('Instruction Frais Forfaitaires'!$E349*Listes!$B$71)+Listes!$C$71)))))))</f>
        <v/>
      </c>
      <c r="M349" s="202" t="str">
        <f>IF('Frais Forfaitaires'!M348="","",'Frais Forfaitaires'!M348)</f>
        <v/>
      </c>
      <c r="N349" s="42" t="str">
        <f t="shared" si="21"/>
        <v/>
      </c>
      <c r="O349" s="203" t="str">
        <f t="shared" si="22"/>
        <v/>
      </c>
      <c r="P349" s="204" t="str">
        <f t="shared" si="23"/>
        <v/>
      </c>
      <c r="Q349" s="205" t="str">
        <f t="shared" si="24"/>
        <v/>
      </c>
      <c r="R349" s="206"/>
      <c r="S349" s="66"/>
    </row>
    <row r="350" spans="1:19" ht="20.100000000000001" customHeight="1" x14ac:dyDescent="0.25">
      <c r="A350" s="191">
        <v>344</v>
      </c>
      <c r="B350" s="200" t="str">
        <f>IF('Frais Forfaitaires'!B349="","",'Frais Forfaitaires'!B349)</f>
        <v/>
      </c>
      <c r="C350" s="200" t="str">
        <f>IF('Frais Forfaitaires'!C349="","",'Frais Forfaitaires'!C349)</f>
        <v/>
      </c>
      <c r="D350" s="200" t="str">
        <f>IF('Frais Forfaitaires'!D349="","",'Frais Forfaitaires'!D349)</f>
        <v/>
      </c>
      <c r="E350" s="200" t="str">
        <f>IF('Frais Forfaitaires'!E349="","",'Frais Forfaitaires'!E349)</f>
        <v/>
      </c>
      <c r="F350" s="200" t="str">
        <f>IF('Frais Forfaitaires'!F349="","",'Frais Forfaitaires'!F349)</f>
        <v/>
      </c>
      <c r="G350" s="200" t="str">
        <f>IF('Frais Forfaitaires'!G349="","",'Frais Forfaitaires'!G349)</f>
        <v/>
      </c>
      <c r="H350" s="200" t="str">
        <f>IF('Frais Forfaitaires'!H349="","",'Frais Forfaitaires'!H349)</f>
        <v/>
      </c>
      <c r="I350" s="200" t="str">
        <f>IF('Frais Forfaitaires'!I349="","",'Frais Forfaitaires'!I349)</f>
        <v/>
      </c>
      <c r="J350" s="189" t="str">
        <f>IF($G350="","",IF($C350=Listes!$B$38,IF('Instruction Frais Forfaitaires'!$E350&lt;=Listes!$B$59,('Instruction Frais Forfaitaires'!$E350*(VLOOKUP('Instruction Frais Forfaitaires'!$D350,Listes!$A$60:$E$66,2,FALSE))),IF('Instruction Frais Forfaitaires'!$E350&gt;Listes!$E$59,('Instruction Frais Forfaitaires'!$E350*(VLOOKUP('Instruction Frais Forfaitaires'!$D350,Listes!$A$60:$E$66,5,FALSE))),('Instruction Frais Forfaitaires'!$E350*(VLOOKUP('Instruction Frais Forfaitaires'!$D350,Listes!$A$60:$E$66,3,FALSE))+(VLOOKUP('Instruction Frais Forfaitaires'!$D350,Listes!$A$60:$E$66,4,FALSE)))))))</f>
        <v/>
      </c>
      <c r="K350" s="189" t="str">
        <f>IF($G350="","",IF($C350=Listes!$B$37,IF('Instruction Frais Forfaitaires'!$E350&lt;=Listes!$B$48,('Instruction Frais Forfaitaires'!$E350*(VLOOKUP('Instruction Frais Forfaitaires'!$D350,Listes!$A$49:$E$55,2,FALSE))),IF('Instruction Frais Forfaitaires'!$E350&gt;Listes!$D$48,('Instruction Frais Forfaitaires'!$E350*(VLOOKUP('Instruction Frais Forfaitaires'!$D350,Listes!$A$49:$E$55,5,FALSE))),('Instruction Frais Forfaitaires'!$E350*(VLOOKUP('Instruction Frais Forfaitaires'!$D350,Listes!$A$49:$E$55,3,FALSE))+(VLOOKUP('Instruction Frais Forfaitaires'!$D350,Listes!$A$49:$E$55,4,FALSE)))))))</f>
        <v/>
      </c>
      <c r="L350" s="190" t="str">
        <f>IF($G350="","",IF($C350=Listes!$B$40,Listes!$I$37,IF($C350=Listes!$B$41,(VLOOKUP('Instruction Frais Forfaitaires'!$F350,Listes!$E$37:$F$42,2,FALSE)),IF($C350=Listes!$B$39,IF('Instruction Frais Forfaitaires'!$E350&lt;=Listes!$A$70,'Instruction Frais Forfaitaires'!$E350*Listes!$A$71,IF('Instruction Frais Forfaitaires'!$E350&gt;Listes!$D$70,'Instruction Frais Forfaitaires'!$E350*Listes!$D$71,(('Instruction Frais Forfaitaires'!$E350*Listes!$B$71)+Listes!$C$71)))))))</f>
        <v/>
      </c>
      <c r="M350" s="202" t="str">
        <f>IF('Frais Forfaitaires'!M349="","",'Frais Forfaitaires'!M349)</f>
        <v/>
      </c>
      <c r="N350" s="42" t="str">
        <f t="shared" si="21"/>
        <v/>
      </c>
      <c r="O350" s="203" t="str">
        <f t="shared" si="22"/>
        <v/>
      </c>
      <c r="P350" s="204" t="str">
        <f t="shared" si="23"/>
        <v/>
      </c>
      <c r="Q350" s="205" t="str">
        <f t="shared" si="24"/>
        <v/>
      </c>
      <c r="R350" s="206"/>
      <c r="S350" s="66"/>
    </row>
    <row r="351" spans="1:19" ht="20.100000000000001" customHeight="1" x14ac:dyDescent="0.25">
      <c r="A351" s="191">
        <v>345</v>
      </c>
      <c r="B351" s="200" t="str">
        <f>IF('Frais Forfaitaires'!B350="","",'Frais Forfaitaires'!B350)</f>
        <v/>
      </c>
      <c r="C351" s="200" t="str">
        <f>IF('Frais Forfaitaires'!C350="","",'Frais Forfaitaires'!C350)</f>
        <v/>
      </c>
      <c r="D351" s="200" t="str">
        <f>IF('Frais Forfaitaires'!D350="","",'Frais Forfaitaires'!D350)</f>
        <v/>
      </c>
      <c r="E351" s="200" t="str">
        <f>IF('Frais Forfaitaires'!E350="","",'Frais Forfaitaires'!E350)</f>
        <v/>
      </c>
      <c r="F351" s="200" t="str">
        <f>IF('Frais Forfaitaires'!F350="","",'Frais Forfaitaires'!F350)</f>
        <v/>
      </c>
      <c r="G351" s="200" t="str">
        <f>IF('Frais Forfaitaires'!G350="","",'Frais Forfaitaires'!G350)</f>
        <v/>
      </c>
      <c r="H351" s="200" t="str">
        <f>IF('Frais Forfaitaires'!H350="","",'Frais Forfaitaires'!H350)</f>
        <v/>
      </c>
      <c r="I351" s="200" t="str">
        <f>IF('Frais Forfaitaires'!I350="","",'Frais Forfaitaires'!I350)</f>
        <v/>
      </c>
      <c r="J351" s="189" t="str">
        <f>IF($G351="","",IF($C351=Listes!$B$38,IF('Instruction Frais Forfaitaires'!$E351&lt;=Listes!$B$59,('Instruction Frais Forfaitaires'!$E351*(VLOOKUP('Instruction Frais Forfaitaires'!$D351,Listes!$A$60:$E$66,2,FALSE))),IF('Instruction Frais Forfaitaires'!$E351&gt;Listes!$E$59,('Instruction Frais Forfaitaires'!$E351*(VLOOKUP('Instruction Frais Forfaitaires'!$D351,Listes!$A$60:$E$66,5,FALSE))),('Instruction Frais Forfaitaires'!$E351*(VLOOKUP('Instruction Frais Forfaitaires'!$D351,Listes!$A$60:$E$66,3,FALSE))+(VLOOKUP('Instruction Frais Forfaitaires'!$D351,Listes!$A$60:$E$66,4,FALSE)))))))</f>
        <v/>
      </c>
      <c r="K351" s="189" t="str">
        <f>IF($G351="","",IF($C351=Listes!$B$37,IF('Instruction Frais Forfaitaires'!$E351&lt;=Listes!$B$48,('Instruction Frais Forfaitaires'!$E351*(VLOOKUP('Instruction Frais Forfaitaires'!$D351,Listes!$A$49:$E$55,2,FALSE))),IF('Instruction Frais Forfaitaires'!$E351&gt;Listes!$D$48,('Instruction Frais Forfaitaires'!$E351*(VLOOKUP('Instruction Frais Forfaitaires'!$D351,Listes!$A$49:$E$55,5,FALSE))),('Instruction Frais Forfaitaires'!$E351*(VLOOKUP('Instruction Frais Forfaitaires'!$D351,Listes!$A$49:$E$55,3,FALSE))+(VLOOKUP('Instruction Frais Forfaitaires'!$D351,Listes!$A$49:$E$55,4,FALSE)))))))</f>
        <v/>
      </c>
      <c r="L351" s="190" t="str">
        <f>IF($G351="","",IF($C351=Listes!$B$40,Listes!$I$37,IF($C351=Listes!$B$41,(VLOOKUP('Instruction Frais Forfaitaires'!$F351,Listes!$E$37:$F$42,2,FALSE)),IF($C351=Listes!$B$39,IF('Instruction Frais Forfaitaires'!$E351&lt;=Listes!$A$70,'Instruction Frais Forfaitaires'!$E351*Listes!$A$71,IF('Instruction Frais Forfaitaires'!$E351&gt;Listes!$D$70,'Instruction Frais Forfaitaires'!$E351*Listes!$D$71,(('Instruction Frais Forfaitaires'!$E351*Listes!$B$71)+Listes!$C$71)))))))</f>
        <v/>
      </c>
      <c r="M351" s="202" t="str">
        <f>IF('Frais Forfaitaires'!M350="","",'Frais Forfaitaires'!M350)</f>
        <v/>
      </c>
      <c r="N351" s="42" t="str">
        <f t="shared" si="21"/>
        <v/>
      </c>
      <c r="O351" s="203" t="str">
        <f t="shared" si="22"/>
        <v/>
      </c>
      <c r="P351" s="204" t="str">
        <f t="shared" si="23"/>
        <v/>
      </c>
      <c r="Q351" s="205" t="str">
        <f t="shared" si="24"/>
        <v/>
      </c>
      <c r="R351" s="206"/>
      <c r="S351" s="66"/>
    </row>
    <row r="352" spans="1:19" ht="20.100000000000001" customHeight="1" x14ac:dyDescent="0.25">
      <c r="A352" s="191">
        <v>346</v>
      </c>
      <c r="B352" s="200" t="str">
        <f>IF('Frais Forfaitaires'!B351="","",'Frais Forfaitaires'!B351)</f>
        <v/>
      </c>
      <c r="C352" s="200" t="str">
        <f>IF('Frais Forfaitaires'!C351="","",'Frais Forfaitaires'!C351)</f>
        <v/>
      </c>
      <c r="D352" s="200" t="str">
        <f>IF('Frais Forfaitaires'!D351="","",'Frais Forfaitaires'!D351)</f>
        <v/>
      </c>
      <c r="E352" s="200" t="str">
        <f>IF('Frais Forfaitaires'!E351="","",'Frais Forfaitaires'!E351)</f>
        <v/>
      </c>
      <c r="F352" s="200" t="str">
        <f>IF('Frais Forfaitaires'!F351="","",'Frais Forfaitaires'!F351)</f>
        <v/>
      </c>
      <c r="G352" s="200" t="str">
        <f>IF('Frais Forfaitaires'!G351="","",'Frais Forfaitaires'!G351)</f>
        <v/>
      </c>
      <c r="H352" s="200" t="str">
        <f>IF('Frais Forfaitaires'!H351="","",'Frais Forfaitaires'!H351)</f>
        <v/>
      </c>
      <c r="I352" s="200" t="str">
        <f>IF('Frais Forfaitaires'!I351="","",'Frais Forfaitaires'!I351)</f>
        <v/>
      </c>
      <c r="J352" s="189" t="str">
        <f>IF($G352="","",IF($C352=Listes!$B$38,IF('Instruction Frais Forfaitaires'!$E352&lt;=Listes!$B$59,('Instruction Frais Forfaitaires'!$E352*(VLOOKUP('Instruction Frais Forfaitaires'!$D352,Listes!$A$60:$E$66,2,FALSE))),IF('Instruction Frais Forfaitaires'!$E352&gt;Listes!$E$59,('Instruction Frais Forfaitaires'!$E352*(VLOOKUP('Instruction Frais Forfaitaires'!$D352,Listes!$A$60:$E$66,5,FALSE))),('Instruction Frais Forfaitaires'!$E352*(VLOOKUP('Instruction Frais Forfaitaires'!$D352,Listes!$A$60:$E$66,3,FALSE))+(VLOOKUP('Instruction Frais Forfaitaires'!$D352,Listes!$A$60:$E$66,4,FALSE)))))))</f>
        <v/>
      </c>
      <c r="K352" s="189" t="str">
        <f>IF($G352="","",IF($C352=Listes!$B$37,IF('Instruction Frais Forfaitaires'!$E352&lt;=Listes!$B$48,('Instruction Frais Forfaitaires'!$E352*(VLOOKUP('Instruction Frais Forfaitaires'!$D352,Listes!$A$49:$E$55,2,FALSE))),IF('Instruction Frais Forfaitaires'!$E352&gt;Listes!$D$48,('Instruction Frais Forfaitaires'!$E352*(VLOOKUP('Instruction Frais Forfaitaires'!$D352,Listes!$A$49:$E$55,5,FALSE))),('Instruction Frais Forfaitaires'!$E352*(VLOOKUP('Instruction Frais Forfaitaires'!$D352,Listes!$A$49:$E$55,3,FALSE))+(VLOOKUP('Instruction Frais Forfaitaires'!$D352,Listes!$A$49:$E$55,4,FALSE)))))))</f>
        <v/>
      </c>
      <c r="L352" s="190" t="str">
        <f>IF($G352="","",IF($C352=Listes!$B$40,Listes!$I$37,IF($C352=Listes!$B$41,(VLOOKUP('Instruction Frais Forfaitaires'!$F352,Listes!$E$37:$F$42,2,FALSE)),IF($C352=Listes!$B$39,IF('Instruction Frais Forfaitaires'!$E352&lt;=Listes!$A$70,'Instruction Frais Forfaitaires'!$E352*Listes!$A$71,IF('Instruction Frais Forfaitaires'!$E352&gt;Listes!$D$70,'Instruction Frais Forfaitaires'!$E352*Listes!$D$71,(('Instruction Frais Forfaitaires'!$E352*Listes!$B$71)+Listes!$C$71)))))))</f>
        <v/>
      </c>
      <c r="M352" s="202" t="str">
        <f>IF('Frais Forfaitaires'!M351="","",'Frais Forfaitaires'!M351)</f>
        <v/>
      </c>
      <c r="N352" s="42" t="str">
        <f t="shared" si="21"/>
        <v/>
      </c>
      <c r="O352" s="203" t="str">
        <f t="shared" si="22"/>
        <v/>
      </c>
      <c r="P352" s="204" t="str">
        <f t="shared" si="23"/>
        <v/>
      </c>
      <c r="Q352" s="205" t="str">
        <f t="shared" si="24"/>
        <v/>
      </c>
      <c r="R352" s="206"/>
      <c r="S352" s="66"/>
    </row>
    <row r="353" spans="1:19" ht="20.100000000000001" customHeight="1" x14ac:dyDescent="0.25">
      <c r="A353" s="191">
        <v>347</v>
      </c>
      <c r="B353" s="200" t="str">
        <f>IF('Frais Forfaitaires'!B352="","",'Frais Forfaitaires'!B352)</f>
        <v/>
      </c>
      <c r="C353" s="200" t="str">
        <f>IF('Frais Forfaitaires'!C352="","",'Frais Forfaitaires'!C352)</f>
        <v/>
      </c>
      <c r="D353" s="200" t="str">
        <f>IF('Frais Forfaitaires'!D352="","",'Frais Forfaitaires'!D352)</f>
        <v/>
      </c>
      <c r="E353" s="200" t="str">
        <f>IF('Frais Forfaitaires'!E352="","",'Frais Forfaitaires'!E352)</f>
        <v/>
      </c>
      <c r="F353" s="200" t="str">
        <f>IF('Frais Forfaitaires'!F352="","",'Frais Forfaitaires'!F352)</f>
        <v/>
      </c>
      <c r="G353" s="200" t="str">
        <f>IF('Frais Forfaitaires'!G352="","",'Frais Forfaitaires'!G352)</f>
        <v/>
      </c>
      <c r="H353" s="200" t="str">
        <f>IF('Frais Forfaitaires'!H352="","",'Frais Forfaitaires'!H352)</f>
        <v/>
      </c>
      <c r="I353" s="200" t="str">
        <f>IF('Frais Forfaitaires'!I352="","",'Frais Forfaitaires'!I352)</f>
        <v/>
      </c>
      <c r="J353" s="189" t="str">
        <f>IF($G353="","",IF($C353=Listes!$B$38,IF('Instruction Frais Forfaitaires'!$E353&lt;=Listes!$B$59,('Instruction Frais Forfaitaires'!$E353*(VLOOKUP('Instruction Frais Forfaitaires'!$D353,Listes!$A$60:$E$66,2,FALSE))),IF('Instruction Frais Forfaitaires'!$E353&gt;Listes!$E$59,('Instruction Frais Forfaitaires'!$E353*(VLOOKUP('Instruction Frais Forfaitaires'!$D353,Listes!$A$60:$E$66,5,FALSE))),('Instruction Frais Forfaitaires'!$E353*(VLOOKUP('Instruction Frais Forfaitaires'!$D353,Listes!$A$60:$E$66,3,FALSE))+(VLOOKUP('Instruction Frais Forfaitaires'!$D353,Listes!$A$60:$E$66,4,FALSE)))))))</f>
        <v/>
      </c>
      <c r="K353" s="189" t="str">
        <f>IF($G353="","",IF($C353=Listes!$B$37,IF('Instruction Frais Forfaitaires'!$E353&lt;=Listes!$B$48,('Instruction Frais Forfaitaires'!$E353*(VLOOKUP('Instruction Frais Forfaitaires'!$D353,Listes!$A$49:$E$55,2,FALSE))),IF('Instruction Frais Forfaitaires'!$E353&gt;Listes!$D$48,('Instruction Frais Forfaitaires'!$E353*(VLOOKUP('Instruction Frais Forfaitaires'!$D353,Listes!$A$49:$E$55,5,FALSE))),('Instruction Frais Forfaitaires'!$E353*(VLOOKUP('Instruction Frais Forfaitaires'!$D353,Listes!$A$49:$E$55,3,FALSE))+(VLOOKUP('Instruction Frais Forfaitaires'!$D353,Listes!$A$49:$E$55,4,FALSE)))))))</f>
        <v/>
      </c>
      <c r="L353" s="190" t="str">
        <f>IF($G353="","",IF($C353=Listes!$B$40,Listes!$I$37,IF($C353=Listes!$B$41,(VLOOKUP('Instruction Frais Forfaitaires'!$F353,Listes!$E$37:$F$42,2,FALSE)),IF($C353=Listes!$B$39,IF('Instruction Frais Forfaitaires'!$E353&lt;=Listes!$A$70,'Instruction Frais Forfaitaires'!$E353*Listes!$A$71,IF('Instruction Frais Forfaitaires'!$E353&gt;Listes!$D$70,'Instruction Frais Forfaitaires'!$E353*Listes!$D$71,(('Instruction Frais Forfaitaires'!$E353*Listes!$B$71)+Listes!$C$71)))))))</f>
        <v/>
      </c>
      <c r="M353" s="202" t="str">
        <f>IF('Frais Forfaitaires'!M352="","",'Frais Forfaitaires'!M352)</f>
        <v/>
      </c>
      <c r="N353" s="42" t="str">
        <f t="shared" si="21"/>
        <v/>
      </c>
      <c r="O353" s="203" t="str">
        <f t="shared" si="22"/>
        <v/>
      </c>
      <c r="P353" s="204" t="str">
        <f t="shared" si="23"/>
        <v/>
      </c>
      <c r="Q353" s="205" t="str">
        <f t="shared" si="24"/>
        <v/>
      </c>
      <c r="R353" s="206"/>
      <c r="S353" s="66"/>
    </row>
    <row r="354" spans="1:19" ht="20.100000000000001" customHeight="1" x14ac:dyDescent="0.25">
      <c r="A354" s="191">
        <v>348</v>
      </c>
      <c r="B354" s="200" t="str">
        <f>IF('Frais Forfaitaires'!B353="","",'Frais Forfaitaires'!B353)</f>
        <v/>
      </c>
      <c r="C354" s="200" t="str">
        <f>IF('Frais Forfaitaires'!C353="","",'Frais Forfaitaires'!C353)</f>
        <v/>
      </c>
      <c r="D354" s="200" t="str">
        <f>IF('Frais Forfaitaires'!D353="","",'Frais Forfaitaires'!D353)</f>
        <v/>
      </c>
      <c r="E354" s="200" t="str">
        <f>IF('Frais Forfaitaires'!E353="","",'Frais Forfaitaires'!E353)</f>
        <v/>
      </c>
      <c r="F354" s="200" t="str">
        <f>IF('Frais Forfaitaires'!F353="","",'Frais Forfaitaires'!F353)</f>
        <v/>
      </c>
      <c r="G354" s="200" t="str">
        <f>IF('Frais Forfaitaires'!G353="","",'Frais Forfaitaires'!G353)</f>
        <v/>
      </c>
      <c r="H354" s="200" t="str">
        <f>IF('Frais Forfaitaires'!H353="","",'Frais Forfaitaires'!H353)</f>
        <v/>
      </c>
      <c r="I354" s="200" t="str">
        <f>IF('Frais Forfaitaires'!I353="","",'Frais Forfaitaires'!I353)</f>
        <v/>
      </c>
      <c r="J354" s="189" t="str">
        <f>IF($G354="","",IF($C354=Listes!$B$38,IF('Instruction Frais Forfaitaires'!$E354&lt;=Listes!$B$59,('Instruction Frais Forfaitaires'!$E354*(VLOOKUP('Instruction Frais Forfaitaires'!$D354,Listes!$A$60:$E$66,2,FALSE))),IF('Instruction Frais Forfaitaires'!$E354&gt;Listes!$E$59,('Instruction Frais Forfaitaires'!$E354*(VLOOKUP('Instruction Frais Forfaitaires'!$D354,Listes!$A$60:$E$66,5,FALSE))),('Instruction Frais Forfaitaires'!$E354*(VLOOKUP('Instruction Frais Forfaitaires'!$D354,Listes!$A$60:$E$66,3,FALSE))+(VLOOKUP('Instruction Frais Forfaitaires'!$D354,Listes!$A$60:$E$66,4,FALSE)))))))</f>
        <v/>
      </c>
      <c r="K354" s="189" t="str">
        <f>IF($G354="","",IF($C354=Listes!$B$37,IF('Instruction Frais Forfaitaires'!$E354&lt;=Listes!$B$48,('Instruction Frais Forfaitaires'!$E354*(VLOOKUP('Instruction Frais Forfaitaires'!$D354,Listes!$A$49:$E$55,2,FALSE))),IF('Instruction Frais Forfaitaires'!$E354&gt;Listes!$D$48,('Instruction Frais Forfaitaires'!$E354*(VLOOKUP('Instruction Frais Forfaitaires'!$D354,Listes!$A$49:$E$55,5,FALSE))),('Instruction Frais Forfaitaires'!$E354*(VLOOKUP('Instruction Frais Forfaitaires'!$D354,Listes!$A$49:$E$55,3,FALSE))+(VLOOKUP('Instruction Frais Forfaitaires'!$D354,Listes!$A$49:$E$55,4,FALSE)))))))</f>
        <v/>
      </c>
      <c r="L354" s="190" t="str">
        <f>IF($G354="","",IF($C354=Listes!$B$40,Listes!$I$37,IF($C354=Listes!$B$41,(VLOOKUP('Instruction Frais Forfaitaires'!$F354,Listes!$E$37:$F$42,2,FALSE)),IF($C354=Listes!$B$39,IF('Instruction Frais Forfaitaires'!$E354&lt;=Listes!$A$70,'Instruction Frais Forfaitaires'!$E354*Listes!$A$71,IF('Instruction Frais Forfaitaires'!$E354&gt;Listes!$D$70,'Instruction Frais Forfaitaires'!$E354*Listes!$D$71,(('Instruction Frais Forfaitaires'!$E354*Listes!$B$71)+Listes!$C$71)))))))</f>
        <v/>
      </c>
      <c r="M354" s="202" t="str">
        <f>IF('Frais Forfaitaires'!M353="","",'Frais Forfaitaires'!M353)</f>
        <v/>
      </c>
      <c r="N354" s="42" t="str">
        <f t="shared" si="21"/>
        <v/>
      </c>
      <c r="O354" s="203" t="str">
        <f t="shared" si="22"/>
        <v/>
      </c>
      <c r="P354" s="204" t="str">
        <f t="shared" si="23"/>
        <v/>
      </c>
      <c r="Q354" s="205" t="str">
        <f t="shared" si="24"/>
        <v/>
      </c>
      <c r="R354" s="206"/>
      <c r="S354" s="66"/>
    </row>
    <row r="355" spans="1:19" ht="20.100000000000001" customHeight="1" x14ac:dyDescent="0.25">
      <c r="A355" s="191">
        <v>349</v>
      </c>
      <c r="B355" s="200" t="str">
        <f>IF('Frais Forfaitaires'!B354="","",'Frais Forfaitaires'!B354)</f>
        <v/>
      </c>
      <c r="C355" s="200" t="str">
        <f>IF('Frais Forfaitaires'!C354="","",'Frais Forfaitaires'!C354)</f>
        <v/>
      </c>
      <c r="D355" s="200" t="str">
        <f>IF('Frais Forfaitaires'!D354="","",'Frais Forfaitaires'!D354)</f>
        <v/>
      </c>
      <c r="E355" s="200" t="str">
        <f>IF('Frais Forfaitaires'!E354="","",'Frais Forfaitaires'!E354)</f>
        <v/>
      </c>
      <c r="F355" s="200" t="str">
        <f>IF('Frais Forfaitaires'!F354="","",'Frais Forfaitaires'!F354)</f>
        <v/>
      </c>
      <c r="G355" s="200" t="str">
        <f>IF('Frais Forfaitaires'!G354="","",'Frais Forfaitaires'!G354)</f>
        <v/>
      </c>
      <c r="H355" s="200" t="str">
        <f>IF('Frais Forfaitaires'!H354="","",'Frais Forfaitaires'!H354)</f>
        <v/>
      </c>
      <c r="I355" s="200" t="str">
        <f>IF('Frais Forfaitaires'!I354="","",'Frais Forfaitaires'!I354)</f>
        <v/>
      </c>
      <c r="J355" s="189" t="str">
        <f>IF($G355="","",IF($C355=Listes!$B$38,IF('Instruction Frais Forfaitaires'!$E355&lt;=Listes!$B$59,('Instruction Frais Forfaitaires'!$E355*(VLOOKUP('Instruction Frais Forfaitaires'!$D355,Listes!$A$60:$E$66,2,FALSE))),IF('Instruction Frais Forfaitaires'!$E355&gt;Listes!$E$59,('Instruction Frais Forfaitaires'!$E355*(VLOOKUP('Instruction Frais Forfaitaires'!$D355,Listes!$A$60:$E$66,5,FALSE))),('Instruction Frais Forfaitaires'!$E355*(VLOOKUP('Instruction Frais Forfaitaires'!$D355,Listes!$A$60:$E$66,3,FALSE))+(VLOOKUP('Instruction Frais Forfaitaires'!$D355,Listes!$A$60:$E$66,4,FALSE)))))))</f>
        <v/>
      </c>
      <c r="K355" s="189" t="str">
        <f>IF($G355="","",IF($C355=Listes!$B$37,IF('Instruction Frais Forfaitaires'!$E355&lt;=Listes!$B$48,('Instruction Frais Forfaitaires'!$E355*(VLOOKUP('Instruction Frais Forfaitaires'!$D355,Listes!$A$49:$E$55,2,FALSE))),IF('Instruction Frais Forfaitaires'!$E355&gt;Listes!$D$48,('Instruction Frais Forfaitaires'!$E355*(VLOOKUP('Instruction Frais Forfaitaires'!$D355,Listes!$A$49:$E$55,5,FALSE))),('Instruction Frais Forfaitaires'!$E355*(VLOOKUP('Instruction Frais Forfaitaires'!$D355,Listes!$A$49:$E$55,3,FALSE))+(VLOOKUP('Instruction Frais Forfaitaires'!$D355,Listes!$A$49:$E$55,4,FALSE)))))))</f>
        <v/>
      </c>
      <c r="L355" s="190" t="str">
        <f>IF($G355="","",IF($C355=Listes!$B$40,Listes!$I$37,IF($C355=Listes!$B$41,(VLOOKUP('Instruction Frais Forfaitaires'!$F355,Listes!$E$37:$F$42,2,FALSE)),IF($C355=Listes!$B$39,IF('Instruction Frais Forfaitaires'!$E355&lt;=Listes!$A$70,'Instruction Frais Forfaitaires'!$E355*Listes!$A$71,IF('Instruction Frais Forfaitaires'!$E355&gt;Listes!$D$70,'Instruction Frais Forfaitaires'!$E355*Listes!$D$71,(('Instruction Frais Forfaitaires'!$E355*Listes!$B$71)+Listes!$C$71)))))))</f>
        <v/>
      </c>
      <c r="M355" s="202" t="str">
        <f>IF('Frais Forfaitaires'!M354="","",'Frais Forfaitaires'!M354)</f>
        <v/>
      </c>
      <c r="N355" s="42" t="str">
        <f t="shared" si="21"/>
        <v/>
      </c>
      <c r="O355" s="203" t="str">
        <f t="shared" si="22"/>
        <v/>
      </c>
      <c r="P355" s="204" t="str">
        <f t="shared" si="23"/>
        <v/>
      </c>
      <c r="Q355" s="205" t="str">
        <f t="shared" si="24"/>
        <v/>
      </c>
      <c r="R355" s="206"/>
      <c r="S355" s="66"/>
    </row>
    <row r="356" spans="1:19" ht="20.100000000000001" customHeight="1" x14ac:dyDescent="0.25">
      <c r="A356" s="191">
        <v>350</v>
      </c>
      <c r="B356" s="200" t="str">
        <f>IF('Frais Forfaitaires'!B355="","",'Frais Forfaitaires'!B355)</f>
        <v/>
      </c>
      <c r="C356" s="200" t="str">
        <f>IF('Frais Forfaitaires'!C355="","",'Frais Forfaitaires'!C355)</f>
        <v/>
      </c>
      <c r="D356" s="200" t="str">
        <f>IF('Frais Forfaitaires'!D355="","",'Frais Forfaitaires'!D355)</f>
        <v/>
      </c>
      <c r="E356" s="200" t="str">
        <f>IF('Frais Forfaitaires'!E355="","",'Frais Forfaitaires'!E355)</f>
        <v/>
      </c>
      <c r="F356" s="200" t="str">
        <f>IF('Frais Forfaitaires'!F355="","",'Frais Forfaitaires'!F355)</f>
        <v/>
      </c>
      <c r="G356" s="200" t="str">
        <f>IF('Frais Forfaitaires'!G355="","",'Frais Forfaitaires'!G355)</f>
        <v/>
      </c>
      <c r="H356" s="200" t="str">
        <f>IF('Frais Forfaitaires'!H355="","",'Frais Forfaitaires'!H355)</f>
        <v/>
      </c>
      <c r="I356" s="200" t="str">
        <f>IF('Frais Forfaitaires'!I355="","",'Frais Forfaitaires'!I355)</f>
        <v/>
      </c>
      <c r="J356" s="189" t="str">
        <f>IF($G356="","",IF($C356=Listes!$B$38,IF('Instruction Frais Forfaitaires'!$E356&lt;=Listes!$B$59,('Instruction Frais Forfaitaires'!$E356*(VLOOKUP('Instruction Frais Forfaitaires'!$D356,Listes!$A$60:$E$66,2,FALSE))),IF('Instruction Frais Forfaitaires'!$E356&gt;Listes!$E$59,('Instruction Frais Forfaitaires'!$E356*(VLOOKUP('Instruction Frais Forfaitaires'!$D356,Listes!$A$60:$E$66,5,FALSE))),('Instruction Frais Forfaitaires'!$E356*(VLOOKUP('Instruction Frais Forfaitaires'!$D356,Listes!$A$60:$E$66,3,FALSE))+(VLOOKUP('Instruction Frais Forfaitaires'!$D356,Listes!$A$60:$E$66,4,FALSE)))))))</f>
        <v/>
      </c>
      <c r="K356" s="189" t="str">
        <f>IF($G356="","",IF($C356=Listes!$B$37,IF('Instruction Frais Forfaitaires'!$E356&lt;=Listes!$B$48,('Instruction Frais Forfaitaires'!$E356*(VLOOKUP('Instruction Frais Forfaitaires'!$D356,Listes!$A$49:$E$55,2,FALSE))),IF('Instruction Frais Forfaitaires'!$E356&gt;Listes!$D$48,('Instruction Frais Forfaitaires'!$E356*(VLOOKUP('Instruction Frais Forfaitaires'!$D356,Listes!$A$49:$E$55,5,FALSE))),('Instruction Frais Forfaitaires'!$E356*(VLOOKUP('Instruction Frais Forfaitaires'!$D356,Listes!$A$49:$E$55,3,FALSE))+(VLOOKUP('Instruction Frais Forfaitaires'!$D356,Listes!$A$49:$E$55,4,FALSE)))))))</f>
        <v/>
      </c>
      <c r="L356" s="190" t="str">
        <f>IF($G356="","",IF($C356=Listes!$B$40,Listes!$I$37,IF($C356=Listes!$B$41,(VLOOKUP('Instruction Frais Forfaitaires'!$F356,Listes!$E$37:$F$42,2,FALSE)),IF($C356=Listes!$B$39,IF('Instruction Frais Forfaitaires'!$E356&lt;=Listes!$A$70,'Instruction Frais Forfaitaires'!$E356*Listes!$A$71,IF('Instruction Frais Forfaitaires'!$E356&gt;Listes!$D$70,'Instruction Frais Forfaitaires'!$E356*Listes!$D$71,(('Instruction Frais Forfaitaires'!$E356*Listes!$B$71)+Listes!$C$71)))))))</f>
        <v/>
      </c>
      <c r="M356" s="202" t="str">
        <f>IF('Frais Forfaitaires'!M355="","",'Frais Forfaitaires'!M355)</f>
        <v/>
      </c>
      <c r="N356" s="42" t="str">
        <f t="shared" si="21"/>
        <v/>
      </c>
      <c r="O356" s="203" t="str">
        <f t="shared" si="22"/>
        <v/>
      </c>
      <c r="P356" s="204" t="str">
        <f t="shared" si="23"/>
        <v/>
      </c>
      <c r="Q356" s="205" t="str">
        <f t="shared" si="24"/>
        <v/>
      </c>
      <c r="R356" s="206"/>
      <c r="S356" s="66"/>
    </row>
    <row r="357" spans="1:19" ht="20.100000000000001" customHeight="1" x14ac:dyDescent="0.25">
      <c r="A357" s="191">
        <v>351</v>
      </c>
      <c r="B357" s="200" t="str">
        <f>IF('Frais Forfaitaires'!B356="","",'Frais Forfaitaires'!B356)</f>
        <v/>
      </c>
      <c r="C357" s="200" t="str">
        <f>IF('Frais Forfaitaires'!C356="","",'Frais Forfaitaires'!C356)</f>
        <v/>
      </c>
      <c r="D357" s="200" t="str">
        <f>IF('Frais Forfaitaires'!D356="","",'Frais Forfaitaires'!D356)</f>
        <v/>
      </c>
      <c r="E357" s="200" t="str">
        <f>IF('Frais Forfaitaires'!E356="","",'Frais Forfaitaires'!E356)</f>
        <v/>
      </c>
      <c r="F357" s="200" t="str">
        <f>IF('Frais Forfaitaires'!F356="","",'Frais Forfaitaires'!F356)</f>
        <v/>
      </c>
      <c r="G357" s="200" t="str">
        <f>IF('Frais Forfaitaires'!G356="","",'Frais Forfaitaires'!G356)</f>
        <v/>
      </c>
      <c r="H357" s="200" t="str">
        <f>IF('Frais Forfaitaires'!H356="","",'Frais Forfaitaires'!H356)</f>
        <v/>
      </c>
      <c r="I357" s="200" t="str">
        <f>IF('Frais Forfaitaires'!I356="","",'Frais Forfaitaires'!I356)</f>
        <v/>
      </c>
      <c r="J357" s="189" t="str">
        <f>IF($G357="","",IF($C357=Listes!$B$38,IF('Instruction Frais Forfaitaires'!$E357&lt;=Listes!$B$59,('Instruction Frais Forfaitaires'!$E357*(VLOOKUP('Instruction Frais Forfaitaires'!$D357,Listes!$A$60:$E$66,2,FALSE))),IF('Instruction Frais Forfaitaires'!$E357&gt;Listes!$E$59,('Instruction Frais Forfaitaires'!$E357*(VLOOKUP('Instruction Frais Forfaitaires'!$D357,Listes!$A$60:$E$66,5,FALSE))),('Instruction Frais Forfaitaires'!$E357*(VLOOKUP('Instruction Frais Forfaitaires'!$D357,Listes!$A$60:$E$66,3,FALSE))+(VLOOKUP('Instruction Frais Forfaitaires'!$D357,Listes!$A$60:$E$66,4,FALSE)))))))</f>
        <v/>
      </c>
      <c r="K357" s="189" t="str">
        <f>IF($G357="","",IF($C357=Listes!$B$37,IF('Instruction Frais Forfaitaires'!$E357&lt;=Listes!$B$48,('Instruction Frais Forfaitaires'!$E357*(VLOOKUP('Instruction Frais Forfaitaires'!$D357,Listes!$A$49:$E$55,2,FALSE))),IF('Instruction Frais Forfaitaires'!$E357&gt;Listes!$D$48,('Instruction Frais Forfaitaires'!$E357*(VLOOKUP('Instruction Frais Forfaitaires'!$D357,Listes!$A$49:$E$55,5,FALSE))),('Instruction Frais Forfaitaires'!$E357*(VLOOKUP('Instruction Frais Forfaitaires'!$D357,Listes!$A$49:$E$55,3,FALSE))+(VLOOKUP('Instruction Frais Forfaitaires'!$D357,Listes!$A$49:$E$55,4,FALSE)))))))</f>
        <v/>
      </c>
      <c r="L357" s="190" t="str">
        <f>IF($G357="","",IF($C357=Listes!$B$40,Listes!$I$37,IF($C357=Listes!$B$41,(VLOOKUP('Instruction Frais Forfaitaires'!$F357,Listes!$E$37:$F$42,2,FALSE)),IF($C357=Listes!$B$39,IF('Instruction Frais Forfaitaires'!$E357&lt;=Listes!$A$70,'Instruction Frais Forfaitaires'!$E357*Listes!$A$71,IF('Instruction Frais Forfaitaires'!$E357&gt;Listes!$D$70,'Instruction Frais Forfaitaires'!$E357*Listes!$D$71,(('Instruction Frais Forfaitaires'!$E357*Listes!$B$71)+Listes!$C$71)))))))</f>
        <v/>
      </c>
      <c r="M357" s="202" t="str">
        <f>IF('Frais Forfaitaires'!M356="","",'Frais Forfaitaires'!M356)</f>
        <v/>
      </c>
      <c r="N357" s="42" t="str">
        <f t="shared" si="21"/>
        <v/>
      </c>
      <c r="O357" s="203" t="str">
        <f t="shared" si="22"/>
        <v/>
      </c>
      <c r="P357" s="204" t="str">
        <f t="shared" si="23"/>
        <v/>
      </c>
      <c r="Q357" s="205" t="str">
        <f t="shared" si="24"/>
        <v/>
      </c>
      <c r="R357" s="206"/>
      <c r="S357" s="66"/>
    </row>
    <row r="358" spans="1:19" ht="20.100000000000001" customHeight="1" x14ac:dyDescent="0.25">
      <c r="A358" s="191">
        <v>352</v>
      </c>
      <c r="B358" s="200" t="str">
        <f>IF('Frais Forfaitaires'!B357="","",'Frais Forfaitaires'!B357)</f>
        <v/>
      </c>
      <c r="C358" s="200" t="str">
        <f>IF('Frais Forfaitaires'!C357="","",'Frais Forfaitaires'!C357)</f>
        <v/>
      </c>
      <c r="D358" s="200" t="str">
        <f>IF('Frais Forfaitaires'!D357="","",'Frais Forfaitaires'!D357)</f>
        <v/>
      </c>
      <c r="E358" s="200" t="str">
        <f>IF('Frais Forfaitaires'!E357="","",'Frais Forfaitaires'!E357)</f>
        <v/>
      </c>
      <c r="F358" s="200" t="str">
        <f>IF('Frais Forfaitaires'!F357="","",'Frais Forfaitaires'!F357)</f>
        <v/>
      </c>
      <c r="G358" s="200" t="str">
        <f>IF('Frais Forfaitaires'!G357="","",'Frais Forfaitaires'!G357)</f>
        <v/>
      </c>
      <c r="H358" s="200" t="str">
        <f>IF('Frais Forfaitaires'!H357="","",'Frais Forfaitaires'!H357)</f>
        <v/>
      </c>
      <c r="I358" s="200" t="str">
        <f>IF('Frais Forfaitaires'!I357="","",'Frais Forfaitaires'!I357)</f>
        <v/>
      </c>
      <c r="J358" s="189" t="str">
        <f>IF($G358="","",IF($C358=Listes!$B$38,IF('Instruction Frais Forfaitaires'!$E358&lt;=Listes!$B$59,('Instruction Frais Forfaitaires'!$E358*(VLOOKUP('Instruction Frais Forfaitaires'!$D358,Listes!$A$60:$E$66,2,FALSE))),IF('Instruction Frais Forfaitaires'!$E358&gt;Listes!$E$59,('Instruction Frais Forfaitaires'!$E358*(VLOOKUP('Instruction Frais Forfaitaires'!$D358,Listes!$A$60:$E$66,5,FALSE))),('Instruction Frais Forfaitaires'!$E358*(VLOOKUP('Instruction Frais Forfaitaires'!$D358,Listes!$A$60:$E$66,3,FALSE))+(VLOOKUP('Instruction Frais Forfaitaires'!$D358,Listes!$A$60:$E$66,4,FALSE)))))))</f>
        <v/>
      </c>
      <c r="K358" s="189" t="str">
        <f>IF($G358="","",IF($C358=Listes!$B$37,IF('Instruction Frais Forfaitaires'!$E358&lt;=Listes!$B$48,('Instruction Frais Forfaitaires'!$E358*(VLOOKUP('Instruction Frais Forfaitaires'!$D358,Listes!$A$49:$E$55,2,FALSE))),IF('Instruction Frais Forfaitaires'!$E358&gt;Listes!$D$48,('Instruction Frais Forfaitaires'!$E358*(VLOOKUP('Instruction Frais Forfaitaires'!$D358,Listes!$A$49:$E$55,5,FALSE))),('Instruction Frais Forfaitaires'!$E358*(VLOOKUP('Instruction Frais Forfaitaires'!$D358,Listes!$A$49:$E$55,3,FALSE))+(VLOOKUP('Instruction Frais Forfaitaires'!$D358,Listes!$A$49:$E$55,4,FALSE)))))))</f>
        <v/>
      </c>
      <c r="L358" s="190" t="str">
        <f>IF($G358="","",IF($C358=Listes!$B$40,Listes!$I$37,IF($C358=Listes!$B$41,(VLOOKUP('Instruction Frais Forfaitaires'!$F358,Listes!$E$37:$F$42,2,FALSE)),IF($C358=Listes!$B$39,IF('Instruction Frais Forfaitaires'!$E358&lt;=Listes!$A$70,'Instruction Frais Forfaitaires'!$E358*Listes!$A$71,IF('Instruction Frais Forfaitaires'!$E358&gt;Listes!$D$70,'Instruction Frais Forfaitaires'!$E358*Listes!$D$71,(('Instruction Frais Forfaitaires'!$E358*Listes!$B$71)+Listes!$C$71)))))))</f>
        <v/>
      </c>
      <c r="M358" s="202" t="str">
        <f>IF('Frais Forfaitaires'!M357="","",'Frais Forfaitaires'!M357)</f>
        <v/>
      </c>
      <c r="N358" s="42" t="str">
        <f t="shared" si="21"/>
        <v/>
      </c>
      <c r="O358" s="203" t="str">
        <f t="shared" si="22"/>
        <v/>
      </c>
      <c r="P358" s="204" t="str">
        <f t="shared" si="23"/>
        <v/>
      </c>
      <c r="Q358" s="205" t="str">
        <f t="shared" si="24"/>
        <v/>
      </c>
      <c r="R358" s="206"/>
      <c r="S358" s="66"/>
    </row>
    <row r="359" spans="1:19" ht="20.100000000000001" customHeight="1" x14ac:dyDescent="0.25">
      <c r="A359" s="191">
        <v>353</v>
      </c>
      <c r="B359" s="200" t="str">
        <f>IF('Frais Forfaitaires'!B358="","",'Frais Forfaitaires'!B358)</f>
        <v/>
      </c>
      <c r="C359" s="200" t="str">
        <f>IF('Frais Forfaitaires'!C358="","",'Frais Forfaitaires'!C358)</f>
        <v/>
      </c>
      <c r="D359" s="200" t="str">
        <f>IF('Frais Forfaitaires'!D358="","",'Frais Forfaitaires'!D358)</f>
        <v/>
      </c>
      <c r="E359" s="200" t="str">
        <f>IF('Frais Forfaitaires'!E358="","",'Frais Forfaitaires'!E358)</f>
        <v/>
      </c>
      <c r="F359" s="200" t="str">
        <f>IF('Frais Forfaitaires'!F358="","",'Frais Forfaitaires'!F358)</f>
        <v/>
      </c>
      <c r="G359" s="200" t="str">
        <f>IF('Frais Forfaitaires'!G358="","",'Frais Forfaitaires'!G358)</f>
        <v/>
      </c>
      <c r="H359" s="200" t="str">
        <f>IF('Frais Forfaitaires'!H358="","",'Frais Forfaitaires'!H358)</f>
        <v/>
      </c>
      <c r="I359" s="200" t="str">
        <f>IF('Frais Forfaitaires'!I358="","",'Frais Forfaitaires'!I358)</f>
        <v/>
      </c>
      <c r="J359" s="189" t="str">
        <f>IF($G359="","",IF($C359=Listes!$B$38,IF('Instruction Frais Forfaitaires'!$E359&lt;=Listes!$B$59,('Instruction Frais Forfaitaires'!$E359*(VLOOKUP('Instruction Frais Forfaitaires'!$D359,Listes!$A$60:$E$66,2,FALSE))),IF('Instruction Frais Forfaitaires'!$E359&gt;Listes!$E$59,('Instruction Frais Forfaitaires'!$E359*(VLOOKUP('Instruction Frais Forfaitaires'!$D359,Listes!$A$60:$E$66,5,FALSE))),('Instruction Frais Forfaitaires'!$E359*(VLOOKUP('Instruction Frais Forfaitaires'!$D359,Listes!$A$60:$E$66,3,FALSE))+(VLOOKUP('Instruction Frais Forfaitaires'!$D359,Listes!$A$60:$E$66,4,FALSE)))))))</f>
        <v/>
      </c>
      <c r="K359" s="189" t="str">
        <f>IF($G359="","",IF($C359=Listes!$B$37,IF('Instruction Frais Forfaitaires'!$E359&lt;=Listes!$B$48,('Instruction Frais Forfaitaires'!$E359*(VLOOKUP('Instruction Frais Forfaitaires'!$D359,Listes!$A$49:$E$55,2,FALSE))),IF('Instruction Frais Forfaitaires'!$E359&gt;Listes!$D$48,('Instruction Frais Forfaitaires'!$E359*(VLOOKUP('Instruction Frais Forfaitaires'!$D359,Listes!$A$49:$E$55,5,FALSE))),('Instruction Frais Forfaitaires'!$E359*(VLOOKUP('Instruction Frais Forfaitaires'!$D359,Listes!$A$49:$E$55,3,FALSE))+(VLOOKUP('Instruction Frais Forfaitaires'!$D359,Listes!$A$49:$E$55,4,FALSE)))))))</f>
        <v/>
      </c>
      <c r="L359" s="190" t="str">
        <f>IF($G359="","",IF($C359=Listes!$B$40,Listes!$I$37,IF($C359=Listes!$B$41,(VLOOKUP('Instruction Frais Forfaitaires'!$F359,Listes!$E$37:$F$42,2,FALSE)),IF($C359=Listes!$B$39,IF('Instruction Frais Forfaitaires'!$E359&lt;=Listes!$A$70,'Instruction Frais Forfaitaires'!$E359*Listes!$A$71,IF('Instruction Frais Forfaitaires'!$E359&gt;Listes!$D$70,'Instruction Frais Forfaitaires'!$E359*Listes!$D$71,(('Instruction Frais Forfaitaires'!$E359*Listes!$B$71)+Listes!$C$71)))))))</f>
        <v/>
      </c>
      <c r="M359" s="202" t="str">
        <f>IF('Frais Forfaitaires'!M358="","",'Frais Forfaitaires'!M358)</f>
        <v/>
      </c>
      <c r="N359" s="42" t="str">
        <f t="shared" si="21"/>
        <v/>
      </c>
      <c r="O359" s="203" t="str">
        <f t="shared" si="22"/>
        <v/>
      </c>
      <c r="P359" s="204" t="str">
        <f t="shared" si="23"/>
        <v/>
      </c>
      <c r="Q359" s="205" t="str">
        <f t="shared" si="24"/>
        <v/>
      </c>
      <c r="R359" s="206"/>
      <c r="S359" s="66"/>
    </row>
    <row r="360" spans="1:19" ht="20.100000000000001" customHeight="1" x14ac:dyDescent="0.25">
      <c r="A360" s="191">
        <v>354</v>
      </c>
      <c r="B360" s="200" t="str">
        <f>IF('Frais Forfaitaires'!B359="","",'Frais Forfaitaires'!B359)</f>
        <v/>
      </c>
      <c r="C360" s="200" t="str">
        <f>IF('Frais Forfaitaires'!C359="","",'Frais Forfaitaires'!C359)</f>
        <v/>
      </c>
      <c r="D360" s="200" t="str">
        <f>IF('Frais Forfaitaires'!D359="","",'Frais Forfaitaires'!D359)</f>
        <v/>
      </c>
      <c r="E360" s="200" t="str">
        <f>IF('Frais Forfaitaires'!E359="","",'Frais Forfaitaires'!E359)</f>
        <v/>
      </c>
      <c r="F360" s="200" t="str">
        <f>IF('Frais Forfaitaires'!F359="","",'Frais Forfaitaires'!F359)</f>
        <v/>
      </c>
      <c r="G360" s="200" t="str">
        <f>IF('Frais Forfaitaires'!G359="","",'Frais Forfaitaires'!G359)</f>
        <v/>
      </c>
      <c r="H360" s="200" t="str">
        <f>IF('Frais Forfaitaires'!H359="","",'Frais Forfaitaires'!H359)</f>
        <v/>
      </c>
      <c r="I360" s="200" t="str">
        <f>IF('Frais Forfaitaires'!I359="","",'Frais Forfaitaires'!I359)</f>
        <v/>
      </c>
      <c r="J360" s="189" t="str">
        <f>IF($G360="","",IF($C360=Listes!$B$38,IF('Instruction Frais Forfaitaires'!$E360&lt;=Listes!$B$59,('Instruction Frais Forfaitaires'!$E360*(VLOOKUP('Instruction Frais Forfaitaires'!$D360,Listes!$A$60:$E$66,2,FALSE))),IF('Instruction Frais Forfaitaires'!$E360&gt;Listes!$E$59,('Instruction Frais Forfaitaires'!$E360*(VLOOKUP('Instruction Frais Forfaitaires'!$D360,Listes!$A$60:$E$66,5,FALSE))),('Instruction Frais Forfaitaires'!$E360*(VLOOKUP('Instruction Frais Forfaitaires'!$D360,Listes!$A$60:$E$66,3,FALSE))+(VLOOKUP('Instruction Frais Forfaitaires'!$D360,Listes!$A$60:$E$66,4,FALSE)))))))</f>
        <v/>
      </c>
      <c r="K360" s="189" t="str">
        <f>IF($G360="","",IF($C360=Listes!$B$37,IF('Instruction Frais Forfaitaires'!$E360&lt;=Listes!$B$48,('Instruction Frais Forfaitaires'!$E360*(VLOOKUP('Instruction Frais Forfaitaires'!$D360,Listes!$A$49:$E$55,2,FALSE))),IF('Instruction Frais Forfaitaires'!$E360&gt;Listes!$D$48,('Instruction Frais Forfaitaires'!$E360*(VLOOKUP('Instruction Frais Forfaitaires'!$D360,Listes!$A$49:$E$55,5,FALSE))),('Instruction Frais Forfaitaires'!$E360*(VLOOKUP('Instruction Frais Forfaitaires'!$D360,Listes!$A$49:$E$55,3,FALSE))+(VLOOKUP('Instruction Frais Forfaitaires'!$D360,Listes!$A$49:$E$55,4,FALSE)))))))</f>
        <v/>
      </c>
      <c r="L360" s="190" t="str">
        <f>IF($G360="","",IF($C360=Listes!$B$40,Listes!$I$37,IF($C360=Listes!$B$41,(VLOOKUP('Instruction Frais Forfaitaires'!$F360,Listes!$E$37:$F$42,2,FALSE)),IF($C360=Listes!$B$39,IF('Instruction Frais Forfaitaires'!$E360&lt;=Listes!$A$70,'Instruction Frais Forfaitaires'!$E360*Listes!$A$71,IF('Instruction Frais Forfaitaires'!$E360&gt;Listes!$D$70,'Instruction Frais Forfaitaires'!$E360*Listes!$D$71,(('Instruction Frais Forfaitaires'!$E360*Listes!$B$71)+Listes!$C$71)))))))</f>
        <v/>
      </c>
      <c r="M360" s="202" t="str">
        <f>IF('Frais Forfaitaires'!M359="","",'Frais Forfaitaires'!M359)</f>
        <v/>
      </c>
      <c r="N360" s="42" t="str">
        <f t="shared" si="21"/>
        <v/>
      </c>
      <c r="O360" s="203" t="str">
        <f t="shared" si="22"/>
        <v/>
      </c>
      <c r="P360" s="204" t="str">
        <f t="shared" si="23"/>
        <v/>
      </c>
      <c r="Q360" s="205" t="str">
        <f t="shared" si="24"/>
        <v/>
      </c>
      <c r="R360" s="206"/>
      <c r="S360" s="66"/>
    </row>
    <row r="361" spans="1:19" ht="20.100000000000001" customHeight="1" x14ac:dyDescent="0.25">
      <c r="A361" s="191">
        <v>355</v>
      </c>
      <c r="B361" s="200" t="str">
        <f>IF('Frais Forfaitaires'!B360="","",'Frais Forfaitaires'!B360)</f>
        <v/>
      </c>
      <c r="C361" s="200" t="str">
        <f>IF('Frais Forfaitaires'!C360="","",'Frais Forfaitaires'!C360)</f>
        <v/>
      </c>
      <c r="D361" s="200" t="str">
        <f>IF('Frais Forfaitaires'!D360="","",'Frais Forfaitaires'!D360)</f>
        <v/>
      </c>
      <c r="E361" s="200" t="str">
        <f>IF('Frais Forfaitaires'!E360="","",'Frais Forfaitaires'!E360)</f>
        <v/>
      </c>
      <c r="F361" s="200" t="str">
        <f>IF('Frais Forfaitaires'!F360="","",'Frais Forfaitaires'!F360)</f>
        <v/>
      </c>
      <c r="G361" s="200" t="str">
        <f>IF('Frais Forfaitaires'!G360="","",'Frais Forfaitaires'!G360)</f>
        <v/>
      </c>
      <c r="H361" s="200" t="str">
        <f>IF('Frais Forfaitaires'!H360="","",'Frais Forfaitaires'!H360)</f>
        <v/>
      </c>
      <c r="I361" s="200" t="str">
        <f>IF('Frais Forfaitaires'!I360="","",'Frais Forfaitaires'!I360)</f>
        <v/>
      </c>
      <c r="J361" s="189" t="str">
        <f>IF($G361="","",IF($C361=Listes!$B$38,IF('Instruction Frais Forfaitaires'!$E361&lt;=Listes!$B$59,('Instruction Frais Forfaitaires'!$E361*(VLOOKUP('Instruction Frais Forfaitaires'!$D361,Listes!$A$60:$E$66,2,FALSE))),IF('Instruction Frais Forfaitaires'!$E361&gt;Listes!$E$59,('Instruction Frais Forfaitaires'!$E361*(VLOOKUP('Instruction Frais Forfaitaires'!$D361,Listes!$A$60:$E$66,5,FALSE))),('Instruction Frais Forfaitaires'!$E361*(VLOOKUP('Instruction Frais Forfaitaires'!$D361,Listes!$A$60:$E$66,3,FALSE))+(VLOOKUP('Instruction Frais Forfaitaires'!$D361,Listes!$A$60:$E$66,4,FALSE)))))))</f>
        <v/>
      </c>
      <c r="K361" s="189" t="str">
        <f>IF($G361="","",IF($C361=Listes!$B$37,IF('Instruction Frais Forfaitaires'!$E361&lt;=Listes!$B$48,('Instruction Frais Forfaitaires'!$E361*(VLOOKUP('Instruction Frais Forfaitaires'!$D361,Listes!$A$49:$E$55,2,FALSE))),IF('Instruction Frais Forfaitaires'!$E361&gt;Listes!$D$48,('Instruction Frais Forfaitaires'!$E361*(VLOOKUP('Instruction Frais Forfaitaires'!$D361,Listes!$A$49:$E$55,5,FALSE))),('Instruction Frais Forfaitaires'!$E361*(VLOOKUP('Instruction Frais Forfaitaires'!$D361,Listes!$A$49:$E$55,3,FALSE))+(VLOOKUP('Instruction Frais Forfaitaires'!$D361,Listes!$A$49:$E$55,4,FALSE)))))))</f>
        <v/>
      </c>
      <c r="L361" s="190" t="str">
        <f>IF($G361="","",IF($C361=Listes!$B$40,Listes!$I$37,IF($C361=Listes!$B$41,(VLOOKUP('Instruction Frais Forfaitaires'!$F361,Listes!$E$37:$F$42,2,FALSE)),IF($C361=Listes!$B$39,IF('Instruction Frais Forfaitaires'!$E361&lt;=Listes!$A$70,'Instruction Frais Forfaitaires'!$E361*Listes!$A$71,IF('Instruction Frais Forfaitaires'!$E361&gt;Listes!$D$70,'Instruction Frais Forfaitaires'!$E361*Listes!$D$71,(('Instruction Frais Forfaitaires'!$E361*Listes!$B$71)+Listes!$C$71)))))))</f>
        <v/>
      </c>
      <c r="M361" s="202" t="str">
        <f>IF('Frais Forfaitaires'!M360="","",'Frais Forfaitaires'!M360)</f>
        <v/>
      </c>
      <c r="N361" s="42" t="str">
        <f t="shared" si="21"/>
        <v/>
      </c>
      <c r="O361" s="203" t="str">
        <f t="shared" si="22"/>
        <v/>
      </c>
      <c r="P361" s="204" t="str">
        <f t="shared" si="23"/>
        <v/>
      </c>
      <c r="Q361" s="205" t="str">
        <f t="shared" si="24"/>
        <v/>
      </c>
      <c r="R361" s="206"/>
      <c r="S361" s="66"/>
    </row>
    <row r="362" spans="1:19" ht="20.100000000000001" customHeight="1" x14ac:dyDescent="0.25">
      <c r="A362" s="191">
        <v>356</v>
      </c>
      <c r="B362" s="200" t="str">
        <f>IF('Frais Forfaitaires'!B361="","",'Frais Forfaitaires'!B361)</f>
        <v/>
      </c>
      <c r="C362" s="200" t="str">
        <f>IF('Frais Forfaitaires'!C361="","",'Frais Forfaitaires'!C361)</f>
        <v/>
      </c>
      <c r="D362" s="200" t="str">
        <f>IF('Frais Forfaitaires'!D361="","",'Frais Forfaitaires'!D361)</f>
        <v/>
      </c>
      <c r="E362" s="200" t="str">
        <f>IF('Frais Forfaitaires'!E361="","",'Frais Forfaitaires'!E361)</f>
        <v/>
      </c>
      <c r="F362" s="200" t="str">
        <f>IF('Frais Forfaitaires'!F361="","",'Frais Forfaitaires'!F361)</f>
        <v/>
      </c>
      <c r="G362" s="200" t="str">
        <f>IF('Frais Forfaitaires'!G361="","",'Frais Forfaitaires'!G361)</f>
        <v/>
      </c>
      <c r="H362" s="200" t="str">
        <f>IF('Frais Forfaitaires'!H361="","",'Frais Forfaitaires'!H361)</f>
        <v/>
      </c>
      <c r="I362" s="200" t="str">
        <f>IF('Frais Forfaitaires'!I361="","",'Frais Forfaitaires'!I361)</f>
        <v/>
      </c>
      <c r="J362" s="189" t="str">
        <f>IF($G362="","",IF($C362=Listes!$B$38,IF('Instruction Frais Forfaitaires'!$E362&lt;=Listes!$B$59,('Instruction Frais Forfaitaires'!$E362*(VLOOKUP('Instruction Frais Forfaitaires'!$D362,Listes!$A$60:$E$66,2,FALSE))),IF('Instruction Frais Forfaitaires'!$E362&gt;Listes!$E$59,('Instruction Frais Forfaitaires'!$E362*(VLOOKUP('Instruction Frais Forfaitaires'!$D362,Listes!$A$60:$E$66,5,FALSE))),('Instruction Frais Forfaitaires'!$E362*(VLOOKUP('Instruction Frais Forfaitaires'!$D362,Listes!$A$60:$E$66,3,FALSE))+(VLOOKUP('Instruction Frais Forfaitaires'!$D362,Listes!$A$60:$E$66,4,FALSE)))))))</f>
        <v/>
      </c>
      <c r="K362" s="189" t="str">
        <f>IF($G362="","",IF($C362=Listes!$B$37,IF('Instruction Frais Forfaitaires'!$E362&lt;=Listes!$B$48,('Instruction Frais Forfaitaires'!$E362*(VLOOKUP('Instruction Frais Forfaitaires'!$D362,Listes!$A$49:$E$55,2,FALSE))),IF('Instruction Frais Forfaitaires'!$E362&gt;Listes!$D$48,('Instruction Frais Forfaitaires'!$E362*(VLOOKUP('Instruction Frais Forfaitaires'!$D362,Listes!$A$49:$E$55,5,FALSE))),('Instruction Frais Forfaitaires'!$E362*(VLOOKUP('Instruction Frais Forfaitaires'!$D362,Listes!$A$49:$E$55,3,FALSE))+(VLOOKUP('Instruction Frais Forfaitaires'!$D362,Listes!$A$49:$E$55,4,FALSE)))))))</f>
        <v/>
      </c>
      <c r="L362" s="190" t="str">
        <f>IF($G362="","",IF($C362=Listes!$B$40,Listes!$I$37,IF($C362=Listes!$B$41,(VLOOKUP('Instruction Frais Forfaitaires'!$F362,Listes!$E$37:$F$42,2,FALSE)),IF($C362=Listes!$B$39,IF('Instruction Frais Forfaitaires'!$E362&lt;=Listes!$A$70,'Instruction Frais Forfaitaires'!$E362*Listes!$A$71,IF('Instruction Frais Forfaitaires'!$E362&gt;Listes!$D$70,'Instruction Frais Forfaitaires'!$E362*Listes!$D$71,(('Instruction Frais Forfaitaires'!$E362*Listes!$B$71)+Listes!$C$71)))))))</f>
        <v/>
      </c>
      <c r="M362" s="202" t="str">
        <f>IF('Frais Forfaitaires'!M361="","",'Frais Forfaitaires'!M361)</f>
        <v/>
      </c>
      <c r="N362" s="42" t="str">
        <f t="shared" si="21"/>
        <v/>
      </c>
      <c r="O362" s="203" t="str">
        <f t="shared" si="22"/>
        <v/>
      </c>
      <c r="P362" s="204" t="str">
        <f t="shared" si="23"/>
        <v/>
      </c>
      <c r="Q362" s="205" t="str">
        <f t="shared" si="24"/>
        <v/>
      </c>
      <c r="R362" s="206"/>
      <c r="S362" s="66"/>
    </row>
    <row r="363" spans="1:19" ht="20.100000000000001" customHeight="1" x14ac:dyDescent="0.25">
      <c r="A363" s="191">
        <v>357</v>
      </c>
      <c r="B363" s="200" t="str">
        <f>IF('Frais Forfaitaires'!B362="","",'Frais Forfaitaires'!B362)</f>
        <v/>
      </c>
      <c r="C363" s="200" t="str">
        <f>IF('Frais Forfaitaires'!C362="","",'Frais Forfaitaires'!C362)</f>
        <v/>
      </c>
      <c r="D363" s="200" t="str">
        <f>IF('Frais Forfaitaires'!D362="","",'Frais Forfaitaires'!D362)</f>
        <v/>
      </c>
      <c r="E363" s="200" t="str">
        <f>IF('Frais Forfaitaires'!E362="","",'Frais Forfaitaires'!E362)</f>
        <v/>
      </c>
      <c r="F363" s="200" t="str">
        <f>IF('Frais Forfaitaires'!F362="","",'Frais Forfaitaires'!F362)</f>
        <v/>
      </c>
      <c r="G363" s="200" t="str">
        <f>IF('Frais Forfaitaires'!G362="","",'Frais Forfaitaires'!G362)</f>
        <v/>
      </c>
      <c r="H363" s="200" t="str">
        <f>IF('Frais Forfaitaires'!H362="","",'Frais Forfaitaires'!H362)</f>
        <v/>
      </c>
      <c r="I363" s="200" t="str">
        <f>IF('Frais Forfaitaires'!I362="","",'Frais Forfaitaires'!I362)</f>
        <v/>
      </c>
      <c r="J363" s="189" t="str">
        <f>IF($G363="","",IF($C363=Listes!$B$38,IF('Instruction Frais Forfaitaires'!$E363&lt;=Listes!$B$59,('Instruction Frais Forfaitaires'!$E363*(VLOOKUP('Instruction Frais Forfaitaires'!$D363,Listes!$A$60:$E$66,2,FALSE))),IF('Instruction Frais Forfaitaires'!$E363&gt;Listes!$E$59,('Instruction Frais Forfaitaires'!$E363*(VLOOKUP('Instruction Frais Forfaitaires'!$D363,Listes!$A$60:$E$66,5,FALSE))),('Instruction Frais Forfaitaires'!$E363*(VLOOKUP('Instruction Frais Forfaitaires'!$D363,Listes!$A$60:$E$66,3,FALSE))+(VLOOKUP('Instruction Frais Forfaitaires'!$D363,Listes!$A$60:$E$66,4,FALSE)))))))</f>
        <v/>
      </c>
      <c r="K363" s="189" t="str">
        <f>IF($G363="","",IF($C363=Listes!$B$37,IF('Instruction Frais Forfaitaires'!$E363&lt;=Listes!$B$48,('Instruction Frais Forfaitaires'!$E363*(VLOOKUP('Instruction Frais Forfaitaires'!$D363,Listes!$A$49:$E$55,2,FALSE))),IF('Instruction Frais Forfaitaires'!$E363&gt;Listes!$D$48,('Instruction Frais Forfaitaires'!$E363*(VLOOKUP('Instruction Frais Forfaitaires'!$D363,Listes!$A$49:$E$55,5,FALSE))),('Instruction Frais Forfaitaires'!$E363*(VLOOKUP('Instruction Frais Forfaitaires'!$D363,Listes!$A$49:$E$55,3,FALSE))+(VLOOKUP('Instruction Frais Forfaitaires'!$D363,Listes!$A$49:$E$55,4,FALSE)))))))</f>
        <v/>
      </c>
      <c r="L363" s="190" t="str">
        <f>IF($G363="","",IF($C363=Listes!$B$40,Listes!$I$37,IF($C363=Listes!$B$41,(VLOOKUP('Instruction Frais Forfaitaires'!$F363,Listes!$E$37:$F$42,2,FALSE)),IF($C363=Listes!$B$39,IF('Instruction Frais Forfaitaires'!$E363&lt;=Listes!$A$70,'Instruction Frais Forfaitaires'!$E363*Listes!$A$71,IF('Instruction Frais Forfaitaires'!$E363&gt;Listes!$D$70,'Instruction Frais Forfaitaires'!$E363*Listes!$D$71,(('Instruction Frais Forfaitaires'!$E363*Listes!$B$71)+Listes!$C$71)))))))</f>
        <v/>
      </c>
      <c r="M363" s="202" t="str">
        <f>IF('Frais Forfaitaires'!M362="","",'Frais Forfaitaires'!M362)</f>
        <v/>
      </c>
      <c r="N363" s="42" t="str">
        <f t="shared" si="21"/>
        <v/>
      </c>
      <c r="O363" s="203" t="str">
        <f t="shared" si="22"/>
        <v/>
      </c>
      <c r="P363" s="204" t="str">
        <f t="shared" si="23"/>
        <v/>
      </c>
      <c r="Q363" s="205" t="str">
        <f t="shared" si="24"/>
        <v/>
      </c>
      <c r="R363" s="206"/>
      <c r="S363" s="66"/>
    </row>
    <row r="364" spans="1:19" ht="20.100000000000001" customHeight="1" x14ac:dyDescent="0.25">
      <c r="A364" s="191">
        <v>358</v>
      </c>
      <c r="B364" s="200" t="str">
        <f>IF('Frais Forfaitaires'!B363="","",'Frais Forfaitaires'!B363)</f>
        <v/>
      </c>
      <c r="C364" s="200" t="str">
        <f>IF('Frais Forfaitaires'!C363="","",'Frais Forfaitaires'!C363)</f>
        <v/>
      </c>
      <c r="D364" s="200" t="str">
        <f>IF('Frais Forfaitaires'!D363="","",'Frais Forfaitaires'!D363)</f>
        <v/>
      </c>
      <c r="E364" s="200" t="str">
        <f>IF('Frais Forfaitaires'!E363="","",'Frais Forfaitaires'!E363)</f>
        <v/>
      </c>
      <c r="F364" s="200" t="str">
        <f>IF('Frais Forfaitaires'!F363="","",'Frais Forfaitaires'!F363)</f>
        <v/>
      </c>
      <c r="G364" s="200" t="str">
        <f>IF('Frais Forfaitaires'!G363="","",'Frais Forfaitaires'!G363)</f>
        <v/>
      </c>
      <c r="H364" s="200" t="str">
        <f>IF('Frais Forfaitaires'!H363="","",'Frais Forfaitaires'!H363)</f>
        <v/>
      </c>
      <c r="I364" s="200" t="str">
        <f>IF('Frais Forfaitaires'!I363="","",'Frais Forfaitaires'!I363)</f>
        <v/>
      </c>
      <c r="J364" s="189" t="str">
        <f>IF($G364="","",IF($C364=Listes!$B$38,IF('Instruction Frais Forfaitaires'!$E364&lt;=Listes!$B$59,('Instruction Frais Forfaitaires'!$E364*(VLOOKUP('Instruction Frais Forfaitaires'!$D364,Listes!$A$60:$E$66,2,FALSE))),IF('Instruction Frais Forfaitaires'!$E364&gt;Listes!$E$59,('Instruction Frais Forfaitaires'!$E364*(VLOOKUP('Instruction Frais Forfaitaires'!$D364,Listes!$A$60:$E$66,5,FALSE))),('Instruction Frais Forfaitaires'!$E364*(VLOOKUP('Instruction Frais Forfaitaires'!$D364,Listes!$A$60:$E$66,3,FALSE))+(VLOOKUP('Instruction Frais Forfaitaires'!$D364,Listes!$A$60:$E$66,4,FALSE)))))))</f>
        <v/>
      </c>
      <c r="K364" s="189" t="str">
        <f>IF($G364="","",IF($C364=Listes!$B$37,IF('Instruction Frais Forfaitaires'!$E364&lt;=Listes!$B$48,('Instruction Frais Forfaitaires'!$E364*(VLOOKUP('Instruction Frais Forfaitaires'!$D364,Listes!$A$49:$E$55,2,FALSE))),IF('Instruction Frais Forfaitaires'!$E364&gt;Listes!$D$48,('Instruction Frais Forfaitaires'!$E364*(VLOOKUP('Instruction Frais Forfaitaires'!$D364,Listes!$A$49:$E$55,5,FALSE))),('Instruction Frais Forfaitaires'!$E364*(VLOOKUP('Instruction Frais Forfaitaires'!$D364,Listes!$A$49:$E$55,3,FALSE))+(VLOOKUP('Instruction Frais Forfaitaires'!$D364,Listes!$A$49:$E$55,4,FALSE)))))))</f>
        <v/>
      </c>
      <c r="L364" s="190" t="str">
        <f>IF($G364="","",IF($C364=Listes!$B$40,Listes!$I$37,IF($C364=Listes!$B$41,(VLOOKUP('Instruction Frais Forfaitaires'!$F364,Listes!$E$37:$F$42,2,FALSE)),IF($C364=Listes!$B$39,IF('Instruction Frais Forfaitaires'!$E364&lt;=Listes!$A$70,'Instruction Frais Forfaitaires'!$E364*Listes!$A$71,IF('Instruction Frais Forfaitaires'!$E364&gt;Listes!$D$70,'Instruction Frais Forfaitaires'!$E364*Listes!$D$71,(('Instruction Frais Forfaitaires'!$E364*Listes!$B$71)+Listes!$C$71)))))))</f>
        <v/>
      </c>
      <c r="M364" s="202" t="str">
        <f>IF('Frais Forfaitaires'!M363="","",'Frais Forfaitaires'!M363)</f>
        <v/>
      </c>
      <c r="N364" s="42" t="str">
        <f t="shared" si="21"/>
        <v/>
      </c>
      <c r="O364" s="203" t="str">
        <f t="shared" si="22"/>
        <v/>
      </c>
      <c r="P364" s="204" t="str">
        <f t="shared" si="23"/>
        <v/>
      </c>
      <c r="Q364" s="205" t="str">
        <f t="shared" si="24"/>
        <v/>
      </c>
      <c r="R364" s="206"/>
      <c r="S364" s="66"/>
    </row>
    <row r="365" spans="1:19" ht="20.100000000000001" customHeight="1" x14ac:dyDescent="0.25">
      <c r="A365" s="191">
        <v>359</v>
      </c>
      <c r="B365" s="200" t="str">
        <f>IF('Frais Forfaitaires'!B364="","",'Frais Forfaitaires'!B364)</f>
        <v/>
      </c>
      <c r="C365" s="200" t="str">
        <f>IF('Frais Forfaitaires'!C364="","",'Frais Forfaitaires'!C364)</f>
        <v/>
      </c>
      <c r="D365" s="200" t="str">
        <f>IF('Frais Forfaitaires'!D364="","",'Frais Forfaitaires'!D364)</f>
        <v/>
      </c>
      <c r="E365" s="200" t="str">
        <f>IF('Frais Forfaitaires'!E364="","",'Frais Forfaitaires'!E364)</f>
        <v/>
      </c>
      <c r="F365" s="200" t="str">
        <f>IF('Frais Forfaitaires'!F364="","",'Frais Forfaitaires'!F364)</f>
        <v/>
      </c>
      <c r="G365" s="200" t="str">
        <f>IF('Frais Forfaitaires'!G364="","",'Frais Forfaitaires'!G364)</f>
        <v/>
      </c>
      <c r="H365" s="200" t="str">
        <f>IF('Frais Forfaitaires'!H364="","",'Frais Forfaitaires'!H364)</f>
        <v/>
      </c>
      <c r="I365" s="200" t="str">
        <f>IF('Frais Forfaitaires'!I364="","",'Frais Forfaitaires'!I364)</f>
        <v/>
      </c>
      <c r="J365" s="189" t="str">
        <f>IF($G365="","",IF($C365=Listes!$B$38,IF('Instruction Frais Forfaitaires'!$E365&lt;=Listes!$B$59,('Instruction Frais Forfaitaires'!$E365*(VLOOKUP('Instruction Frais Forfaitaires'!$D365,Listes!$A$60:$E$66,2,FALSE))),IF('Instruction Frais Forfaitaires'!$E365&gt;Listes!$E$59,('Instruction Frais Forfaitaires'!$E365*(VLOOKUP('Instruction Frais Forfaitaires'!$D365,Listes!$A$60:$E$66,5,FALSE))),('Instruction Frais Forfaitaires'!$E365*(VLOOKUP('Instruction Frais Forfaitaires'!$D365,Listes!$A$60:$E$66,3,FALSE))+(VLOOKUP('Instruction Frais Forfaitaires'!$D365,Listes!$A$60:$E$66,4,FALSE)))))))</f>
        <v/>
      </c>
      <c r="K365" s="189" t="str">
        <f>IF($G365="","",IF($C365=Listes!$B$37,IF('Instruction Frais Forfaitaires'!$E365&lt;=Listes!$B$48,('Instruction Frais Forfaitaires'!$E365*(VLOOKUP('Instruction Frais Forfaitaires'!$D365,Listes!$A$49:$E$55,2,FALSE))),IF('Instruction Frais Forfaitaires'!$E365&gt;Listes!$D$48,('Instruction Frais Forfaitaires'!$E365*(VLOOKUP('Instruction Frais Forfaitaires'!$D365,Listes!$A$49:$E$55,5,FALSE))),('Instruction Frais Forfaitaires'!$E365*(VLOOKUP('Instruction Frais Forfaitaires'!$D365,Listes!$A$49:$E$55,3,FALSE))+(VLOOKUP('Instruction Frais Forfaitaires'!$D365,Listes!$A$49:$E$55,4,FALSE)))))))</f>
        <v/>
      </c>
      <c r="L365" s="190" t="str">
        <f>IF($G365="","",IF($C365=Listes!$B$40,Listes!$I$37,IF($C365=Listes!$B$41,(VLOOKUP('Instruction Frais Forfaitaires'!$F365,Listes!$E$37:$F$42,2,FALSE)),IF($C365=Listes!$B$39,IF('Instruction Frais Forfaitaires'!$E365&lt;=Listes!$A$70,'Instruction Frais Forfaitaires'!$E365*Listes!$A$71,IF('Instruction Frais Forfaitaires'!$E365&gt;Listes!$D$70,'Instruction Frais Forfaitaires'!$E365*Listes!$D$71,(('Instruction Frais Forfaitaires'!$E365*Listes!$B$71)+Listes!$C$71)))))))</f>
        <v/>
      </c>
      <c r="M365" s="202" t="str">
        <f>IF('Frais Forfaitaires'!M364="","",'Frais Forfaitaires'!M364)</f>
        <v/>
      </c>
      <c r="N365" s="42" t="str">
        <f t="shared" si="21"/>
        <v/>
      </c>
      <c r="O365" s="203" t="str">
        <f t="shared" si="22"/>
        <v/>
      </c>
      <c r="P365" s="204" t="str">
        <f t="shared" si="23"/>
        <v/>
      </c>
      <c r="Q365" s="205" t="str">
        <f t="shared" si="24"/>
        <v/>
      </c>
      <c r="R365" s="206"/>
      <c r="S365" s="66"/>
    </row>
    <row r="366" spans="1:19" ht="20.100000000000001" customHeight="1" x14ac:dyDescent="0.25">
      <c r="A366" s="191">
        <v>360</v>
      </c>
      <c r="B366" s="200" t="str">
        <f>IF('Frais Forfaitaires'!B365="","",'Frais Forfaitaires'!B365)</f>
        <v/>
      </c>
      <c r="C366" s="200" t="str">
        <f>IF('Frais Forfaitaires'!C365="","",'Frais Forfaitaires'!C365)</f>
        <v/>
      </c>
      <c r="D366" s="200" t="str">
        <f>IF('Frais Forfaitaires'!D365="","",'Frais Forfaitaires'!D365)</f>
        <v/>
      </c>
      <c r="E366" s="200" t="str">
        <f>IF('Frais Forfaitaires'!E365="","",'Frais Forfaitaires'!E365)</f>
        <v/>
      </c>
      <c r="F366" s="200" t="str">
        <f>IF('Frais Forfaitaires'!F365="","",'Frais Forfaitaires'!F365)</f>
        <v/>
      </c>
      <c r="G366" s="200" t="str">
        <f>IF('Frais Forfaitaires'!G365="","",'Frais Forfaitaires'!G365)</f>
        <v/>
      </c>
      <c r="H366" s="200" t="str">
        <f>IF('Frais Forfaitaires'!H365="","",'Frais Forfaitaires'!H365)</f>
        <v/>
      </c>
      <c r="I366" s="200" t="str">
        <f>IF('Frais Forfaitaires'!I365="","",'Frais Forfaitaires'!I365)</f>
        <v/>
      </c>
      <c r="J366" s="189" t="str">
        <f>IF($G366="","",IF($C366=Listes!$B$38,IF('Instruction Frais Forfaitaires'!$E366&lt;=Listes!$B$59,('Instruction Frais Forfaitaires'!$E366*(VLOOKUP('Instruction Frais Forfaitaires'!$D366,Listes!$A$60:$E$66,2,FALSE))),IF('Instruction Frais Forfaitaires'!$E366&gt;Listes!$E$59,('Instruction Frais Forfaitaires'!$E366*(VLOOKUP('Instruction Frais Forfaitaires'!$D366,Listes!$A$60:$E$66,5,FALSE))),('Instruction Frais Forfaitaires'!$E366*(VLOOKUP('Instruction Frais Forfaitaires'!$D366,Listes!$A$60:$E$66,3,FALSE))+(VLOOKUP('Instruction Frais Forfaitaires'!$D366,Listes!$A$60:$E$66,4,FALSE)))))))</f>
        <v/>
      </c>
      <c r="K366" s="189" t="str">
        <f>IF($G366="","",IF($C366=Listes!$B$37,IF('Instruction Frais Forfaitaires'!$E366&lt;=Listes!$B$48,('Instruction Frais Forfaitaires'!$E366*(VLOOKUP('Instruction Frais Forfaitaires'!$D366,Listes!$A$49:$E$55,2,FALSE))),IF('Instruction Frais Forfaitaires'!$E366&gt;Listes!$D$48,('Instruction Frais Forfaitaires'!$E366*(VLOOKUP('Instruction Frais Forfaitaires'!$D366,Listes!$A$49:$E$55,5,FALSE))),('Instruction Frais Forfaitaires'!$E366*(VLOOKUP('Instruction Frais Forfaitaires'!$D366,Listes!$A$49:$E$55,3,FALSE))+(VLOOKUP('Instruction Frais Forfaitaires'!$D366,Listes!$A$49:$E$55,4,FALSE)))))))</f>
        <v/>
      </c>
      <c r="L366" s="190" t="str">
        <f>IF($G366="","",IF($C366=Listes!$B$40,Listes!$I$37,IF($C366=Listes!$B$41,(VLOOKUP('Instruction Frais Forfaitaires'!$F366,Listes!$E$37:$F$42,2,FALSE)),IF($C366=Listes!$B$39,IF('Instruction Frais Forfaitaires'!$E366&lt;=Listes!$A$70,'Instruction Frais Forfaitaires'!$E366*Listes!$A$71,IF('Instruction Frais Forfaitaires'!$E366&gt;Listes!$D$70,'Instruction Frais Forfaitaires'!$E366*Listes!$D$71,(('Instruction Frais Forfaitaires'!$E366*Listes!$B$71)+Listes!$C$71)))))))</f>
        <v/>
      </c>
      <c r="M366" s="202" t="str">
        <f>IF('Frais Forfaitaires'!M365="","",'Frais Forfaitaires'!M365)</f>
        <v/>
      </c>
      <c r="N366" s="42" t="str">
        <f t="shared" si="21"/>
        <v/>
      </c>
      <c r="O366" s="203" t="str">
        <f t="shared" si="22"/>
        <v/>
      </c>
      <c r="P366" s="204" t="str">
        <f t="shared" si="23"/>
        <v/>
      </c>
      <c r="Q366" s="205" t="str">
        <f t="shared" si="24"/>
        <v/>
      </c>
      <c r="R366" s="206"/>
      <c r="S366" s="66"/>
    </row>
    <row r="367" spans="1:19" ht="20.100000000000001" customHeight="1" x14ac:dyDescent="0.25">
      <c r="A367" s="191">
        <v>361</v>
      </c>
      <c r="B367" s="200" t="str">
        <f>IF('Frais Forfaitaires'!B366="","",'Frais Forfaitaires'!B366)</f>
        <v/>
      </c>
      <c r="C367" s="200" t="str">
        <f>IF('Frais Forfaitaires'!C366="","",'Frais Forfaitaires'!C366)</f>
        <v/>
      </c>
      <c r="D367" s="200" t="str">
        <f>IF('Frais Forfaitaires'!D366="","",'Frais Forfaitaires'!D366)</f>
        <v/>
      </c>
      <c r="E367" s="200" t="str">
        <f>IF('Frais Forfaitaires'!E366="","",'Frais Forfaitaires'!E366)</f>
        <v/>
      </c>
      <c r="F367" s="200" t="str">
        <f>IF('Frais Forfaitaires'!F366="","",'Frais Forfaitaires'!F366)</f>
        <v/>
      </c>
      <c r="G367" s="200" t="str">
        <f>IF('Frais Forfaitaires'!G366="","",'Frais Forfaitaires'!G366)</f>
        <v/>
      </c>
      <c r="H367" s="200" t="str">
        <f>IF('Frais Forfaitaires'!H366="","",'Frais Forfaitaires'!H366)</f>
        <v/>
      </c>
      <c r="I367" s="200" t="str">
        <f>IF('Frais Forfaitaires'!I366="","",'Frais Forfaitaires'!I366)</f>
        <v/>
      </c>
      <c r="J367" s="189" t="str">
        <f>IF($G367="","",IF($C367=Listes!$B$38,IF('Instruction Frais Forfaitaires'!$E367&lt;=Listes!$B$59,('Instruction Frais Forfaitaires'!$E367*(VLOOKUP('Instruction Frais Forfaitaires'!$D367,Listes!$A$60:$E$66,2,FALSE))),IF('Instruction Frais Forfaitaires'!$E367&gt;Listes!$E$59,('Instruction Frais Forfaitaires'!$E367*(VLOOKUP('Instruction Frais Forfaitaires'!$D367,Listes!$A$60:$E$66,5,FALSE))),('Instruction Frais Forfaitaires'!$E367*(VLOOKUP('Instruction Frais Forfaitaires'!$D367,Listes!$A$60:$E$66,3,FALSE))+(VLOOKUP('Instruction Frais Forfaitaires'!$D367,Listes!$A$60:$E$66,4,FALSE)))))))</f>
        <v/>
      </c>
      <c r="K367" s="189" t="str">
        <f>IF($G367="","",IF($C367=Listes!$B$37,IF('Instruction Frais Forfaitaires'!$E367&lt;=Listes!$B$48,('Instruction Frais Forfaitaires'!$E367*(VLOOKUP('Instruction Frais Forfaitaires'!$D367,Listes!$A$49:$E$55,2,FALSE))),IF('Instruction Frais Forfaitaires'!$E367&gt;Listes!$D$48,('Instruction Frais Forfaitaires'!$E367*(VLOOKUP('Instruction Frais Forfaitaires'!$D367,Listes!$A$49:$E$55,5,FALSE))),('Instruction Frais Forfaitaires'!$E367*(VLOOKUP('Instruction Frais Forfaitaires'!$D367,Listes!$A$49:$E$55,3,FALSE))+(VLOOKUP('Instruction Frais Forfaitaires'!$D367,Listes!$A$49:$E$55,4,FALSE)))))))</f>
        <v/>
      </c>
      <c r="L367" s="190" t="str">
        <f>IF($G367="","",IF($C367=Listes!$B$40,Listes!$I$37,IF($C367=Listes!$B$41,(VLOOKUP('Instruction Frais Forfaitaires'!$F367,Listes!$E$37:$F$42,2,FALSE)),IF($C367=Listes!$B$39,IF('Instruction Frais Forfaitaires'!$E367&lt;=Listes!$A$70,'Instruction Frais Forfaitaires'!$E367*Listes!$A$71,IF('Instruction Frais Forfaitaires'!$E367&gt;Listes!$D$70,'Instruction Frais Forfaitaires'!$E367*Listes!$D$71,(('Instruction Frais Forfaitaires'!$E367*Listes!$B$71)+Listes!$C$71)))))))</f>
        <v/>
      </c>
      <c r="M367" s="202" t="str">
        <f>IF('Frais Forfaitaires'!M366="","",'Frais Forfaitaires'!M366)</f>
        <v/>
      </c>
      <c r="N367" s="42" t="str">
        <f t="shared" si="21"/>
        <v/>
      </c>
      <c r="O367" s="203" t="str">
        <f t="shared" si="22"/>
        <v/>
      </c>
      <c r="P367" s="204" t="str">
        <f t="shared" si="23"/>
        <v/>
      </c>
      <c r="Q367" s="205" t="str">
        <f t="shared" si="24"/>
        <v/>
      </c>
      <c r="R367" s="206"/>
      <c r="S367" s="66"/>
    </row>
    <row r="368" spans="1:19" ht="20.100000000000001" customHeight="1" x14ac:dyDescent="0.25">
      <c r="A368" s="191">
        <v>362</v>
      </c>
      <c r="B368" s="200" t="str">
        <f>IF('Frais Forfaitaires'!B367="","",'Frais Forfaitaires'!B367)</f>
        <v/>
      </c>
      <c r="C368" s="200" t="str">
        <f>IF('Frais Forfaitaires'!C367="","",'Frais Forfaitaires'!C367)</f>
        <v/>
      </c>
      <c r="D368" s="200" t="str">
        <f>IF('Frais Forfaitaires'!D367="","",'Frais Forfaitaires'!D367)</f>
        <v/>
      </c>
      <c r="E368" s="200" t="str">
        <f>IF('Frais Forfaitaires'!E367="","",'Frais Forfaitaires'!E367)</f>
        <v/>
      </c>
      <c r="F368" s="200" t="str">
        <f>IF('Frais Forfaitaires'!F367="","",'Frais Forfaitaires'!F367)</f>
        <v/>
      </c>
      <c r="G368" s="200" t="str">
        <f>IF('Frais Forfaitaires'!G367="","",'Frais Forfaitaires'!G367)</f>
        <v/>
      </c>
      <c r="H368" s="200" t="str">
        <f>IF('Frais Forfaitaires'!H367="","",'Frais Forfaitaires'!H367)</f>
        <v/>
      </c>
      <c r="I368" s="200" t="str">
        <f>IF('Frais Forfaitaires'!I367="","",'Frais Forfaitaires'!I367)</f>
        <v/>
      </c>
      <c r="J368" s="189" t="str">
        <f>IF($G368="","",IF($C368=Listes!$B$38,IF('Instruction Frais Forfaitaires'!$E368&lt;=Listes!$B$59,('Instruction Frais Forfaitaires'!$E368*(VLOOKUP('Instruction Frais Forfaitaires'!$D368,Listes!$A$60:$E$66,2,FALSE))),IF('Instruction Frais Forfaitaires'!$E368&gt;Listes!$E$59,('Instruction Frais Forfaitaires'!$E368*(VLOOKUP('Instruction Frais Forfaitaires'!$D368,Listes!$A$60:$E$66,5,FALSE))),('Instruction Frais Forfaitaires'!$E368*(VLOOKUP('Instruction Frais Forfaitaires'!$D368,Listes!$A$60:$E$66,3,FALSE))+(VLOOKUP('Instruction Frais Forfaitaires'!$D368,Listes!$A$60:$E$66,4,FALSE)))))))</f>
        <v/>
      </c>
      <c r="K368" s="189" t="str">
        <f>IF($G368="","",IF($C368=Listes!$B$37,IF('Instruction Frais Forfaitaires'!$E368&lt;=Listes!$B$48,('Instruction Frais Forfaitaires'!$E368*(VLOOKUP('Instruction Frais Forfaitaires'!$D368,Listes!$A$49:$E$55,2,FALSE))),IF('Instruction Frais Forfaitaires'!$E368&gt;Listes!$D$48,('Instruction Frais Forfaitaires'!$E368*(VLOOKUP('Instruction Frais Forfaitaires'!$D368,Listes!$A$49:$E$55,5,FALSE))),('Instruction Frais Forfaitaires'!$E368*(VLOOKUP('Instruction Frais Forfaitaires'!$D368,Listes!$A$49:$E$55,3,FALSE))+(VLOOKUP('Instruction Frais Forfaitaires'!$D368,Listes!$A$49:$E$55,4,FALSE)))))))</f>
        <v/>
      </c>
      <c r="L368" s="190" t="str">
        <f>IF($G368="","",IF($C368=Listes!$B$40,Listes!$I$37,IF($C368=Listes!$B$41,(VLOOKUP('Instruction Frais Forfaitaires'!$F368,Listes!$E$37:$F$42,2,FALSE)),IF($C368=Listes!$B$39,IF('Instruction Frais Forfaitaires'!$E368&lt;=Listes!$A$70,'Instruction Frais Forfaitaires'!$E368*Listes!$A$71,IF('Instruction Frais Forfaitaires'!$E368&gt;Listes!$D$70,'Instruction Frais Forfaitaires'!$E368*Listes!$D$71,(('Instruction Frais Forfaitaires'!$E368*Listes!$B$71)+Listes!$C$71)))))))</f>
        <v/>
      </c>
      <c r="M368" s="202" t="str">
        <f>IF('Frais Forfaitaires'!M367="","",'Frais Forfaitaires'!M367)</f>
        <v/>
      </c>
      <c r="N368" s="42" t="str">
        <f t="shared" si="21"/>
        <v/>
      </c>
      <c r="O368" s="203" t="str">
        <f t="shared" si="22"/>
        <v/>
      </c>
      <c r="P368" s="204" t="str">
        <f t="shared" si="23"/>
        <v/>
      </c>
      <c r="Q368" s="205" t="str">
        <f t="shared" si="24"/>
        <v/>
      </c>
      <c r="R368" s="206"/>
      <c r="S368" s="66"/>
    </row>
    <row r="369" spans="1:19" ht="20.100000000000001" customHeight="1" x14ac:dyDescent="0.25">
      <c r="A369" s="191">
        <v>363</v>
      </c>
      <c r="B369" s="200" t="str">
        <f>IF('Frais Forfaitaires'!B368="","",'Frais Forfaitaires'!B368)</f>
        <v/>
      </c>
      <c r="C369" s="200" t="str">
        <f>IF('Frais Forfaitaires'!C368="","",'Frais Forfaitaires'!C368)</f>
        <v/>
      </c>
      <c r="D369" s="200" t="str">
        <f>IF('Frais Forfaitaires'!D368="","",'Frais Forfaitaires'!D368)</f>
        <v/>
      </c>
      <c r="E369" s="200" t="str">
        <f>IF('Frais Forfaitaires'!E368="","",'Frais Forfaitaires'!E368)</f>
        <v/>
      </c>
      <c r="F369" s="200" t="str">
        <f>IF('Frais Forfaitaires'!F368="","",'Frais Forfaitaires'!F368)</f>
        <v/>
      </c>
      <c r="G369" s="200" t="str">
        <f>IF('Frais Forfaitaires'!G368="","",'Frais Forfaitaires'!G368)</f>
        <v/>
      </c>
      <c r="H369" s="200" t="str">
        <f>IF('Frais Forfaitaires'!H368="","",'Frais Forfaitaires'!H368)</f>
        <v/>
      </c>
      <c r="I369" s="200" t="str">
        <f>IF('Frais Forfaitaires'!I368="","",'Frais Forfaitaires'!I368)</f>
        <v/>
      </c>
      <c r="J369" s="189" t="str">
        <f>IF($G369="","",IF($C369=Listes!$B$38,IF('Instruction Frais Forfaitaires'!$E369&lt;=Listes!$B$59,('Instruction Frais Forfaitaires'!$E369*(VLOOKUP('Instruction Frais Forfaitaires'!$D369,Listes!$A$60:$E$66,2,FALSE))),IF('Instruction Frais Forfaitaires'!$E369&gt;Listes!$E$59,('Instruction Frais Forfaitaires'!$E369*(VLOOKUP('Instruction Frais Forfaitaires'!$D369,Listes!$A$60:$E$66,5,FALSE))),('Instruction Frais Forfaitaires'!$E369*(VLOOKUP('Instruction Frais Forfaitaires'!$D369,Listes!$A$60:$E$66,3,FALSE))+(VLOOKUP('Instruction Frais Forfaitaires'!$D369,Listes!$A$60:$E$66,4,FALSE)))))))</f>
        <v/>
      </c>
      <c r="K369" s="189" t="str">
        <f>IF($G369="","",IF($C369=Listes!$B$37,IF('Instruction Frais Forfaitaires'!$E369&lt;=Listes!$B$48,('Instruction Frais Forfaitaires'!$E369*(VLOOKUP('Instruction Frais Forfaitaires'!$D369,Listes!$A$49:$E$55,2,FALSE))),IF('Instruction Frais Forfaitaires'!$E369&gt;Listes!$D$48,('Instruction Frais Forfaitaires'!$E369*(VLOOKUP('Instruction Frais Forfaitaires'!$D369,Listes!$A$49:$E$55,5,FALSE))),('Instruction Frais Forfaitaires'!$E369*(VLOOKUP('Instruction Frais Forfaitaires'!$D369,Listes!$A$49:$E$55,3,FALSE))+(VLOOKUP('Instruction Frais Forfaitaires'!$D369,Listes!$A$49:$E$55,4,FALSE)))))))</f>
        <v/>
      </c>
      <c r="L369" s="190" t="str">
        <f>IF($G369="","",IF($C369=Listes!$B$40,Listes!$I$37,IF($C369=Listes!$B$41,(VLOOKUP('Instruction Frais Forfaitaires'!$F369,Listes!$E$37:$F$42,2,FALSE)),IF($C369=Listes!$B$39,IF('Instruction Frais Forfaitaires'!$E369&lt;=Listes!$A$70,'Instruction Frais Forfaitaires'!$E369*Listes!$A$71,IF('Instruction Frais Forfaitaires'!$E369&gt;Listes!$D$70,'Instruction Frais Forfaitaires'!$E369*Listes!$D$71,(('Instruction Frais Forfaitaires'!$E369*Listes!$B$71)+Listes!$C$71)))))))</f>
        <v/>
      </c>
      <c r="M369" s="202" t="str">
        <f>IF('Frais Forfaitaires'!M368="","",'Frais Forfaitaires'!M368)</f>
        <v/>
      </c>
      <c r="N369" s="42" t="str">
        <f t="shared" si="21"/>
        <v/>
      </c>
      <c r="O369" s="203" t="str">
        <f t="shared" si="22"/>
        <v/>
      </c>
      <c r="P369" s="204" t="str">
        <f t="shared" si="23"/>
        <v/>
      </c>
      <c r="Q369" s="205" t="str">
        <f t="shared" si="24"/>
        <v/>
      </c>
      <c r="R369" s="206"/>
      <c r="S369" s="66"/>
    </row>
    <row r="370" spans="1:19" ht="20.100000000000001" customHeight="1" x14ac:dyDescent="0.25">
      <c r="A370" s="191">
        <v>364</v>
      </c>
      <c r="B370" s="200" t="str">
        <f>IF('Frais Forfaitaires'!B369="","",'Frais Forfaitaires'!B369)</f>
        <v/>
      </c>
      <c r="C370" s="200" t="str">
        <f>IF('Frais Forfaitaires'!C369="","",'Frais Forfaitaires'!C369)</f>
        <v/>
      </c>
      <c r="D370" s="200" t="str">
        <f>IF('Frais Forfaitaires'!D369="","",'Frais Forfaitaires'!D369)</f>
        <v/>
      </c>
      <c r="E370" s="200" t="str">
        <f>IF('Frais Forfaitaires'!E369="","",'Frais Forfaitaires'!E369)</f>
        <v/>
      </c>
      <c r="F370" s="200" t="str">
        <f>IF('Frais Forfaitaires'!F369="","",'Frais Forfaitaires'!F369)</f>
        <v/>
      </c>
      <c r="G370" s="200" t="str">
        <f>IF('Frais Forfaitaires'!G369="","",'Frais Forfaitaires'!G369)</f>
        <v/>
      </c>
      <c r="H370" s="200" t="str">
        <f>IF('Frais Forfaitaires'!H369="","",'Frais Forfaitaires'!H369)</f>
        <v/>
      </c>
      <c r="I370" s="200" t="str">
        <f>IF('Frais Forfaitaires'!I369="","",'Frais Forfaitaires'!I369)</f>
        <v/>
      </c>
      <c r="J370" s="189" t="str">
        <f>IF($G370="","",IF($C370=Listes!$B$38,IF('Instruction Frais Forfaitaires'!$E370&lt;=Listes!$B$59,('Instruction Frais Forfaitaires'!$E370*(VLOOKUP('Instruction Frais Forfaitaires'!$D370,Listes!$A$60:$E$66,2,FALSE))),IF('Instruction Frais Forfaitaires'!$E370&gt;Listes!$E$59,('Instruction Frais Forfaitaires'!$E370*(VLOOKUP('Instruction Frais Forfaitaires'!$D370,Listes!$A$60:$E$66,5,FALSE))),('Instruction Frais Forfaitaires'!$E370*(VLOOKUP('Instruction Frais Forfaitaires'!$D370,Listes!$A$60:$E$66,3,FALSE))+(VLOOKUP('Instruction Frais Forfaitaires'!$D370,Listes!$A$60:$E$66,4,FALSE)))))))</f>
        <v/>
      </c>
      <c r="K370" s="189" t="str">
        <f>IF($G370="","",IF($C370=Listes!$B$37,IF('Instruction Frais Forfaitaires'!$E370&lt;=Listes!$B$48,('Instruction Frais Forfaitaires'!$E370*(VLOOKUP('Instruction Frais Forfaitaires'!$D370,Listes!$A$49:$E$55,2,FALSE))),IF('Instruction Frais Forfaitaires'!$E370&gt;Listes!$D$48,('Instruction Frais Forfaitaires'!$E370*(VLOOKUP('Instruction Frais Forfaitaires'!$D370,Listes!$A$49:$E$55,5,FALSE))),('Instruction Frais Forfaitaires'!$E370*(VLOOKUP('Instruction Frais Forfaitaires'!$D370,Listes!$A$49:$E$55,3,FALSE))+(VLOOKUP('Instruction Frais Forfaitaires'!$D370,Listes!$A$49:$E$55,4,FALSE)))))))</f>
        <v/>
      </c>
      <c r="L370" s="190" t="str">
        <f>IF($G370="","",IF($C370=Listes!$B$40,Listes!$I$37,IF($C370=Listes!$B$41,(VLOOKUP('Instruction Frais Forfaitaires'!$F370,Listes!$E$37:$F$42,2,FALSE)),IF($C370=Listes!$B$39,IF('Instruction Frais Forfaitaires'!$E370&lt;=Listes!$A$70,'Instruction Frais Forfaitaires'!$E370*Listes!$A$71,IF('Instruction Frais Forfaitaires'!$E370&gt;Listes!$D$70,'Instruction Frais Forfaitaires'!$E370*Listes!$D$71,(('Instruction Frais Forfaitaires'!$E370*Listes!$B$71)+Listes!$C$71)))))))</f>
        <v/>
      </c>
      <c r="M370" s="202" t="str">
        <f>IF('Frais Forfaitaires'!M369="","",'Frais Forfaitaires'!M369)</f>
        <v/>
      </c>
      <c r="N370" s="42" t="str">
        <f t="shared" si="21"/>
        <v/>
      </c>
      <c r="O370" s="203" t="str">
        <f t="shared" si="22"/>
        <v/>
      </c>
      <c r="P370" s="204" t="str">
        <f t="shared" si="23"/>
        <v/>
      </c>
      <c r="Q370" s="205" t="str">
        <f t="shared" si="24"/>
        <v/>
      </c>
      <c r="R370" s="206"/>
      <c r="S370" s="66"/>
    </row>
    <row r="371" spans="1:19" ht="20.100000000000001" customHeight="1" x14ac:dyDescent="0.25">
      <c r="A371" s="191">
        <v>365</v>
      </c>
      <c r="B371" s="200" t="str">
        <f>IF('Frais Forfaitaires'!B370="","",'Frais Forfaitaires'!B370)</f>
        <v/>
      </c>
      <c r="C371" s="200" t="str">
        <f>IF('Frais Forfaitaires'!C370="","",'Frais Forfaitaires'!C370)</f>
        <v/>
      </c>
      <c r="D371" s="200" t="str">
        <f>IF('Frais Forfaitaires'!D370="","",'Frais Forfaitaires'!D370)</f>
        <v/>
      </c>
      <c r="E371" s="200" t="str">
        <f>IF('Frais Forfaitaires'!E370="","",'Frais Forfaitaires'!E370)</f>
        <v/>
      </c>
      <c r="F371" s="200" t="str">
        <f>IF('Frais Forfaitaires'!F370="","",'Frais Forfaitaires'!F370)</f>
        <v/>
      </c>
      <c r="G371" s="200" t="str">
        <f>IF('Frais Forfaitaires'!G370="","",'Frais Forfaitaires'!G370)</f>
        <v/>
      </c>
      <c r="H371" s="200" t="str">
        <f>IF('Frais Forfaitaires'!H370="","",'Frais Forfaitaires'!H370)</f>
        <v/>
      </c>
      <c r="I371" s="200" t="str">
        <f>IF('Frais Forfaitaires'!I370="","",'Frais Forfaitaires'!I370)</f>
        <v/>
      </c>
      <c r="J371" s="189" t="str">
        <f>IF($G371="","",IF($C371=Listes!$B$38,IF('Instruction Frais Forfaitaires'!$E371&lt;=Listes!$B$59,('Instruction Frais Forfaitaires'!$E371*(VLOOKUP('Instruction Frais Forfaitaires'!$D371,Listes!$A$60:$E$66,2,FALSE))),IF('Instruction Frais Forfaitaires'!$E371&gt;Listes!$E$59,('Instruction Frais Forfaitaires'!$E371*(VLOOKUP('Instruction Frais Forfaitaires'!$D371,Listes!$A$60:$E$66,5,FALSE))),('Instruction Frais Forfaitaires'!$E371*(VLOOKUP('Instruction Frais Forfaitaires'!$D371,Listes!$A$60:$E$66,3,FALSE))+(VLOOKUP('Instruction Frais Forfaitaires'!$D371,Listes!$A$60:$E$66,4,FALSE)))))))</f>
        <v/>
      </c>
      <c r="K371" s="189" t="str">
        <f>IF($G371="","",IF($C371=Listes!$B$37,IF('Instruction Frais Forfaitaires'!$E371&lt;=Listes!$B$48,('Instruction Frais Forfaitaires'!$E371*(VLOOKUP('Instruction Frais Forfaitaires'!$D371,Listes!$A$49:$E$55,2,FALSE))),IF('Instruction Frais Forfaitaires'!$E371&gt;Listes!$D$48,('Instruction Frais Forfaitaires'!$E371*(VLOOKUP('Instruction Frais Forfaitaires'!$D371,Listes!$A$49:$E$55,5,FALSE))),('Instruction Frais Forfaitaires'!$E371*(VLOOKUP('Instruction Frais Forfaitaires'!$D371,Listes!$A$49:$E$55,3,FALSE))+(VLOOKUP('Instruction Frais Forfaitaires'!$D371,Listes!$A$49:$E$55,4,FALSE)))))))</f>
        <v/>
      </c>
      <c r="L371" s="190" t="str">
        <f>IF($G371="","",IF($C371=Listes!$B$40,Listes!$I$37,IF($C371=Listes!$B$41,(VLOOKUP('Instruction Frais Forfaitaires'!$F371,Listes!$E$37:$F$42,2,FALSE)),IF($C371=Listes!$B$39,IF('Instruction Frais Forfaitaires'!$E371&lt;=Listes!$A$70,'Instruction Frais Forfaitaires'!$E371*Listes!$A$71,IF('Instruction Frais Forfaitaires'!$E371&gt;Listes!$D$70,'Instruction Frais Forfaitaires'!$E371*Listes!$D$71,(('Instruction Frais Forfaitaires'!$E371*Listes!$B$71)+Listes!$C$71)))))))</f>
        <v/>
      </c>
      <c r="M371" s="202" t="str">
        <f>IF('Frais Forfaitaires'!M370="","",'Frais Forfaitaires'!M370)</f>
        <v/>
      </c>
      <c r="N371" s="42" t="str">
        <f t="shared" si="21"/>
        <v/>
      </c>
      <c r="O371" s="203" t="str">
        <f t="shared" si="22"/>
        <v/>
      </c>
      <c r="P371" s="204" t="str">
        <f t="shared" si="23"/>
        <v/>
      </c>
      <c r="Q371" s="205" t="str">
        <f t="shared" si="24"/>
        <v/>
      </c>
      <c r="R371" s="206"/>
      <c r="S371" s="66"/>
    </row>
    <row r="372" spans="1:19" ht="20.100000000000001" customHeight="1" x14ac:dyDescent="0.25">
      <c r="A372" s="191">
        <v>366</v>
      </c>
      <c r="B372" s="200" t="str">
        <f>IF('Frais Forfaitaires'!B371="","",'Frais Forfaitaires'!B371)</f>
        <v/>
      </c>
      <c r="C372" s="200" t="str">
        <f>IF('Frais Forfaitaires'!C371="","",'Frais Forfaitaires'!C371)</f>
        <v/>
      </c>
      <c r="D372" s="200" t="str">
        <f>IF('Frais Forfaitaires'!D371="","",'Frais Forfaitaires'!D371)</f>
        <v/>
      </c>
      <c r="E372" s="200" t="str">
        <f>IF('Frais Forfaitaires'!E371="","",'Frais Forfaitaires'!E371)</f>
        <v/>
      </c>
      <c r="F372" s="200" t="str">
        <f>IF('Frais Forfaitaires'!F371="","",'Frais Forfaitaires'!F371)</f>
        <v/>
      </c>
      <c r="G372" s="200" t="str">
        <f>IF('Frais Forfaitaires'!G371="","",'Frais Forfaitaires'!G371)</f>
        <v/>
      </c>
      <c r="H372" s="200" t="str">
        <f>IF('Frais Forfaitaires'!H371="","",'Frais Forfaitaires'!H371)</f>
        <v/>
      </c>
      <c r="I372" s="200" t="str">
        <f>IF('Frais Forfaitaires'!I371="","",'Frais Forfaitaires'!I371)</f>
        <v/>
      </c>
      <c r="J372" s="189" t="str">
        <f>IF($G372="","",IF($C372=Listes!$B$38,IF('Instruction Frais Forfaitaires'!$E372&lt;=Listes!$B$59,('Instruction Frais Forfaitaires'!$E372*(VLOOKUP('Instruction Frais Forfaitaires'!$D372,Listes!$A$60:$E$66,2,FALSE))),IF('Instruction Frais Forfaitaires'!$E372&gt;Listes!$E$59,('Instruction Frais Forfaitaires'!$E372*(VLOOKUP('Instruction Frais Forfaitaires'!$D372,Listes!$A$60:$E$66,5,FALSE))),('Instruction Frais Forfaitaires'!$E372*(VLOOKUP('Instruction Frais Forfaitaires'!$D372,Listes!$A$60:$E$66,3,FALSE))+(VLOOKUP('Instruction Frais Forfaitaires'!$D372,Listes!$A$60:$E$66,4,FALSE)))))))</f>
        <v/>
      </c>
      <c r="K372" s="189" t="str">
        <f>IF($G372="","",IF($C372=Listes!$B$37,IF('Instruction Frais Forfaitaires'!$E372&lt;=Listes!$B$48,('Instruction Frais Forfaitaires'!$E372*(VLOOKUP('Instruction Frais Forfaitaires'!$D372,Listes!$A$49:$E$55,2,FALSE))),IF('Instruction Frais Forfaitaires'!$E372&gt;Listes!$D$48,('Instruction Frais Forfaitaires'!$E372*(VLOOKUP('Instruction Frais Forfaitaires'!$D372,Listes!$A$49:$E$55,5,FALSE))),('Instruction Frais Forfaitaires'!$E372*(VLOOKUP('Instruction Frais Forfaitaires'!$D372,Listes!$A$49:$E$55,3,FALSE))+(VLOOKUP('Instruction Frais Forfaitaires'!$D372,Listes!$A$49:$E$55,4,FALSE)))))))</f>
        <v/>
      </c>
      <c r="L372" s="190" t="str">
        <f>IF($G372="","",IF($C372=Listes!$B$40,Listes!$I$37,IF($C372=Listes!$B$41,(VLOOKUP('Instruction Frais Forfaitaires'!$F372,Listes!$E$37:$F$42,2,FALSE)),IF($C372=Listes!$B$39,IF('Instruction Frais Forfaitaires'!$E372&lt;=Listes!$A$70,'Instruction Frais Forfaitaires'!$E372*Listes!$A$71,IF('Instruction Frais Forfaitaires'!$E372&gt;Listes!$D$70,'Instruction Frais Forfaitaires'!$E372*Listes!$D$71,(('Instruction Frais Forfaitaires'!$E372*Listes!$B$71)+Listes!$C$71)))))))</f>
        <v/>
      </c>
      <c r="M372" s="202" t="str">
        <f>IF('Frais Forfaitaires'!M371="","",'Frais Forfaitaires'!M371)</f>
        <v/>
      </c>
      <c r="N372" s="42" t="str">
        <f t="shared" si="21"/>
        <v/>
      </c>
      <c r="O372" s="203" t="str">
        <f t="shared" si="22"/>
        <v/>
      </c>
      <c r="P372" s="204" t="str">
        <f t="shared" si="23"/>
        <v/>
      </c>
      <c r="Q372" s="205" t="str">
        <f t="shared" si="24"/>
        <v/>
      </c>
      <c r="R372" s="206"/>
      <c r="S372" s="66"/>
    </row>
    <row r="373" spans="1:19" ht="20.100000000000001" customHeight="1" x14ac:dyDescent="0.25">
      <c r="A373" s="191">
        <v>367</v>
      </c>
      <c r="B373" s="200" t="str">
        <f>IF('Frais Forfaitaires'!B372="","",'Frais Forfaitaires'!B372)</f>
        <v/>
      </c>
      <c r="C373" s="200" t="str">
        <f>IF('Frais Forfaitaires'!C372="","",'Frais Forfaitaires'!C372)</f>
        <v/>
      </c>
      <c r="D373" s="200" t="str">
        <f>IF('Frais Forfaitaires'!D372="","",'Frais Forfaitaires'!D372)</f>
        <v/>
      </c>
      <c r="E373" s="200" t="str">
        <f>IF('Frais Forfaitaires'!E372="","",'Frais Forfaitaires'!E372)</f>
        <v/>
      </c>
      <c r="F373" s="200" t="str">
        <f>IF('Frais Forfaitaires'!F372="","",'Frais Forfaitaires'!F372)</f>
        <v/>
      </c>
      <c r="G373" s="200" t="str">
        <f>IF('Frais Forfaitaires'!G372="","",'Frais Forfaitaires'!G372)</f>
        <v/>
      </c>
      <c r="H373" s="200" t="str">
        <f>IF('Frais Forfaitaires'!H372="","",'Frais Forfaitaires'!H372)</f>
        <v/>
      </c>
      <c r="I373" s="200" t="str">
        <f>IF('Frais Forfaitaires'!I372="","",'Frais Forfaitaires'!I372)</f>
        <v/>
      </c>
      <c r="J373" s="189" t="str">
        <f>IF($G373="","",IF($C373=Listes!$B$38,IF('Instruction Frais Forfaitaires'!$E373&lt;=Listes!$B$59,('Instruction Frais Forfaitaires'!$E373*(VLOOKUP('Instruction Frais Forfaitaires'!$D373,Listes!$A$60:$E$66,2,FALSE))),IF('Instruction Frais Forfaitaires'!$E373&gt;Listes!$E$59,('Instruction Frais Forfaitaires'!$E373*(VLOOKUP('Instruction Frais Forfaitaires'!$D373,Listes!$A$60:$E$66,5,FALSE))),('Instruction Frais Forfaitaires'!$E373*(VLOOKUP('Instruction Frais Forfaitaires'!$D373,Listes!$A$60:$E$66,3,FALSE))+(VLOOKUP('Instruction Frais Forfaitaires'!$D373,Listes!$A$60:$E$66,4,FALSE)))))))</f>
        <v/>
      </c>
      <c r="K373" s="189" t="str">
        <f>IF($G373="","",IF($C373=Listes!$B$37,IF('Instruction Frais Forfaitaires'!$E373&lt;=Listes!$B$48,('Instruction Frais Forfaitaires'!$E373*(VLOOKUP('Instruction Frais Forfaitaires'!$D373,Listes!$A$49:$E$55,2,FALSE))),IF('Instruction Frais Forfaitaires'!$E373&gt;Listes!$D$48,('Instruction Frais Forfaitaires'!$E373*(VLOOKUP('Instruction Frais Forfaitaires'!$D373,Listes!$A$49:$E$55,5,FALSE))),('Instruction Frais Forfaitaires'!$E373*(VLOOKUP('Instruction Frais Forfaitaires'!$D373,Listes!$A$49:$E$55,3,FALSE))+(VLOOKUP('Instruction Frais Forfaitaires'!$D373,Listes!$A$49:$E$55,4,FALSE)))))))</f>
        <v/>
      </c>
      <c r="L373" s="190" t="str">
        <f>IF($G373="","",IF($C373=Listes!$B$40,Listes!$I$37,IF($C373=Listes!$B$41,(VLOOKUP('Instruction Frais Forfaitaires'!$F373,Listes!$E$37:$F$42,2,FALSE)),IF($C373=Listes!$B$39,IF('Instruction Frais Forfaitaires'!$E373&lt;=Listes!$A$70,'Instruction Frais Forfaitaires'!$E373*Listes!$A$71,IF('Instruction Frais Forfaitaires'!$E373&gt;Listes!$D$70,'Instruction Frais Forfaitaires'!$E373*Listes!$D$71,(('Instruction Frais Forfaitaires'!$E373*Listes!$B$71)+Listes!$C$71)))))))</f>
        <v/>
      </c>
      <c r="M373" s="202" t="str">
        <f>IF('Frais Forfaitaires'!M372="","",'Frais Forfaitaires'!M372)</f>
        <v/>
      </c>
      <c r="N373" s="42" t="str">
        <f t="shared" si="21"/>
        <v/>
      </c>
      <c r="O373" s="203" t="str">
        <f t="shared" si="22"/>
        <v/>
      </c>
      <c r="P373" s="204" t="str">
        <f t="shared" si="23"/>
        <v/>
      </c>
      <c r="Q373" s="205" t="str">
        <f t="shared" si="24"/>
        <v/>
      </c>
      <c r="R373" s="206"/>
      <c r="S373" s="66"/>
    </row>
    <row r="374" spans="1:19" ht="20.100000000000001" customHeight="1" x14ac:dyDescent="0.25">
      <c r="A374" s="191">
        <v>368</v>
      </c>
      <c r="B374" s="200" t="str">
        <f>IF('Frais Forfaitaires'!B373="","",'Frais Forfaitaires'!B373)</f>
        <v/>
      </c>
      <c r="C374" s="200" t="str">
        <f>IF('Frais Forfaitaires'!C373="","",'Frais Forfaitaires'!C373)</f>
        <v/>
      </c>
      <c r="D374" s="200" t="str">
        <f>IF('Frais Forfaitaires'!D373="","",'Frais Forfaitaires'!D373)</f>
        <v/>
      </c>
      <c r="E374" s="200" t="str">
        <f>IF('Frais Forfaitaires'!E373="","",'Frais Forfaitaires'!E373)</f>
        <v/>
      </c>
      <c r="F374" s="200" t="str">
        <f>IF('Frais Forfaitaires'!F373="","",'Frais Forfaitaires'!F373)</f>
        <v/>
      </c>
      <c r="G374" s="200" t="str">
        <f>IF('Frais Forfaitaires'!G373="","",'Frais Forfaitaires'!G373)</f>
        <v/>
      </c>
      <c r="H374" s="200" t="str">
        <f>IF('Frais Forfaitaires'!H373="","",'Frais Forfaitaires'!H373)</f>
        <v/>
      </c>
      <c r="I374" s="200" t="str">
        <f>IF('Frais Forfaitaires'!I373="","",'Frais Forfaitaires'!I373)</f>
        <v/>
      </c>
      <c r="J374" s="189" t="str">
        <f>IF($G374="","",IF($C374=Listes!$B$38,IF('Instruction Frais Forfaitaires'!$E374&lt;=Listes!$B$59,('Instruction Frais Forfaitaires'!$E374*(VLOOKUP('Instruction Frais Forfaitaires'!$D374,Listes!$A$60:$E$66,2,FALSE))),IF('Instruction Frais Forfaitaires'!$E374&gt;Listes!$E$59,('Instruction Frais Forfaitaires'!$E374*(VLOOKUP('Instruction Frais Forfaitaires'!$D374,Listes!$A$60:$E$66,5,FALSE))),('Instruction Frais Forfaitaires'!$E374*(VLOOKUP('Instruction Frais Forfaitaires'!$D374,Listes!$A$60:$E$66,3,FALSE))+(VLOOKUP('Instruction Frais Forfaitaires'!$D374,Listes!$A$60:$E$66,4,FALSE)))))))</f>
        <v/>
      </c>
      <c r="K374" s="189" t="str">
        <f>IF($G374="","",IF($C374=Listes!$B$37,IF('Instruction Frais Forfaitaires'!$E374&lt;=Listes!$B$48,('Instruction Frais Forfaitaires'!$E374*(VLOOKUP('Instruction Frais Forfaitaires'!$D374,Listes!$A$49:$E$55,2,FALSE))),IF('Instruction Frais Forfaitaires'!$E374&gt;Listes!$D$48,('Instruction Frais Forfaitaires'!$E374*(VLOOKUP('Instruction Frais Forfaitaires'!$D374,Listes!$A$49:$E$55,5,FALSE))),('Instruction Frais Forfaitaires'!$E374*(VLOOKUP('Instruction Frais Forfaitaires'!$D374,Listes!$A$49:$E$55,3,FALSE))+(VLOOKUP('Instruction Frais Forfaitaires'!$D374,Listes!$A$49:$E$55,4,FALSE)))))))</f>
        <v/>
      </c>
      <c r="L374" s="190" t="str">
        <f>IF($G374="","",IF($C374=Listes!$B$40,Listes!$I$37,IF($C374=Listes!$B$41,(VLOOKUP('Instruction Frais Forfaitaires'!$F374,Listes!$E$37:$F$42,2,FALSE)),IF($C374=Listes!$B$39,IF('Instruction Frais Forfaitaires'!$E374&lt;=Listes!$A$70,'Instruction Frais Forfaitaires'!$E374*Listes!$A$71,IF('Instruction Frais Forfaitaires'!$E374&gt;Listes!$D$70,'Instruction Frais Forfaitaires'!$E374*Listes!$D$71,(('Instruction Frais Forfaitaires'!$E374*Listes!$B$71)+Listes!$C$71)))))))</f>
        <v/>
      </c>
      <c r="M374" s="202" t="str">
        <f>IF('Frais Forfaitaires'!M373="","",'Frais Forfaitaires'!M373)</f>
        <v/>
      </c>
      <c r="N374" s="42" t="str">
        <f t="shared" si="21"/>
        <v/>
      </c>
      <c r="O374" s="203" t="str">
        <f t="shared" si="22"/>
        <v/>
      </c>
      <c r="P374" s="204" t="str">
        <f t="shared" si="23"/>
        <v/>
      </c>
      <c r="Q374" s="205" t="str">
        <f t="shared" si="24"/>
        <v/>
      </c>
      <c r="R374" s="206"/>
      <c r="S374" s="66"/>
    </row>
    <row r="375" spans="1:19" ht="20.100000000000001" customHeight="1" x14ac:dyDescent="0.25">
      <c r="A375" s="191">
        <v>369</v>
      </c>
      <c r="B375" s="200" t="str">
        <f>IF('Frais Forfaitaires'!B374="","",'Frais Forfaitaires'!B374)</f>
        <v/>
      </c>
      <c r="C375" s="200" t="str">
        <f>IF('Frais Forfaitaires'!C374="","",'Frais Forfaitaires'!C374)</f>
        <v/>
      </c>
      <c r="D375" s="200" t="str">
        <f>IF('Frais Forfaitaires'!D374="","",'Frais Forfaitaires'!D374)</f>
        <v/>
      </c>
      <c r="E375" s="200" t="str">
        <f>IF('Frais Forfaitaires'!E374="","",'Frais Forfaitaires'!E374)</f>
        <v/>
      </c>
      <c r="F375" s="200" t="str">
        <f>IF('Frais Forfaitaires'!F374="","",'Frais Forfaitaires'!F374)</f>
        <v/>
      </c>
      <c r="G375" s="200" t="str">
        <f>IF('Frais Forfaitaires'!G374="","",'Frais Forfaitaires'!G374)</f>
        <v/>
      </c>
      <c r="H375" s="200" t="str">
        <f>IF('Frais Forfaitaires'!H374="","",'Frais Forfaitaires'!H374)</f>
        <v/>
      </c>
      <c r="I375" s="200" t="str">
        <f>IF('Frais Forfaitaires'!I374="","",'Frais Forfaitaires'!I374)</f>
        <v/>
      </c>
      <c r="J375" s="189" t="str">
        <f>IF($G375="","",IF($C375=Listes!$B$38,IF('Instruction Frais Forfaitaires'!$E375&lt;=Listes!$B$59,('Instruction Frais Forfaitaires'!$E375*(VLOOKUP('Instruction Frais Forfaitaires'!$D375,Listes!$A$60:$E$66,2,FALSE))),IF('Instruction Frais Forfaitaires'!$E375&gt;Listes!$E$59,('Instruction Frais Forfaitaires'!$E375*(VLOOKUP('Instruction Frais Forfaitaires'!$D375,Listes!$A$60:$E$66,5,FALSE))),('Instruction Frais Forfaitaires'!$E375*(VLOOKUP('Instruction Frais Forfaitaires'!$D375,Listes!$A$60:$E$66,3,FALSE))+(VLOOKUP('Instruction Frais Forfaitaires'!$D375,Listes!$A$60:$E$66,4,FALSE)))))))</f>
        <v/>
      </c>
      <c r="K375" s="189" t="str">
        <f>IF($G375="","",IF($C375=Listes!$B$37,IF('Instruction Frais Forfaitaires'!$E375&lt;=Listes!$B$48,('Instruction Frais Forfaitaires'!$E375*(VLOOKUP('Instruction Frais Forfaitaires'!$D375,Listes!$A$49:$E$55,2,FALSE))),IF('Instruction Frais Forfaitaires'!$E375&gt;Listes!$D$48,('Instruction Frais Forfaitaires'!$E375*(VLOOKUP('Instruction Frais Forfaitaires'!$D375,Listes!$A$49:$E$55,5,FALSE))),('Instruction Frais Forfaitaires'!$E375*(VLOOKUP('Instruction Frais Forfaitaires'!$D375,Listes!$A$49:$E$55,3,FALSE))+(VLOOKUP('Instruction Frais Forfaitaires'!$D375,Listes!$A$49:$E$55,4,FALSE)))))))</f>
        <v/>
      </c>
      <c r="L375" s="190" t="str">
        <f>IF($G375="","",IF($C375=Listes!$B$40,Listes!$I$37,IF($C375=Listes!$B$41,(VLOOKUP('Instruction Frais Forfaitaires'!$F375,Listes!$E$37:$F$42,2,FALSE)),IF($C375=Listes!$B$39,IF('Instruction Frais Forfaitaires'!$E375&lt;=Listes!$A$70,'Instruction Frais Forfaitaires'!$E375*Listes!$A$71,IF('Instruction Frais Forfaitaires'!$E375&gt;Listes!$D$70,'Instruction Frais Forfaitaires'!$E375*Listes!$D$71,(('Instruction Frais Forfaitaires'!$E375*Listes!$B$71)+Listes!$C$71)))))))</f>
        <v/>
      </c>
      <c r="M375" s="202" t="str">
        <f>IF('Frais Forfaitaires'!M374="","",'Frais Forfaitaires'!M374)</f>
        <v/>
      </c>
      <c r="N375" s="42" t="str">
        <f t="shared" si="21"/>
        <v/>
      </c>
      <c r="O375" s="203" t="str">
        <f t="shared" si="22"/>
        <v/>
      </c>
      <c r="P375" s="204" t="str">
        <f t="shared" si="23"/>
        <v/>
      </c>
      <c r="Q375" s="205" t="str">
        <f t="shared" si="24"/>
        <v/>
      </c>
      <c r="R375" s="206"/>
      <c r="S375" s="66"/>
    </row>
    <row r="376" spans="1:19" ht="20.100000000000001" customHeight="1" x14ac:dyDescent="0.25">
      <c r="A376" s="191">
        <v>370</v>
      </c>
      <c r="B376" s="200" t="str">
        <f>IF('Frais Forfaitaires'!B375="","",'Frais Forfaitaires'!B375)</f>
        <v/>
      </c>
      <c r="C376" s="200" t="str">
        <f>IF('Frais Forfaitaires'!C375="","",'Frais Forfaitaires'!C375)</f>
        <v/>
      </c>
      <c r="D376" s="200" t="str">
        <f>IF('Frais Forfaitaires'!D375="","",'Frais Forfaitaires'!D375)</f>
        <v/>
      </c>
      <c r="E376" s="200" t="str">
        <f>IF('Frais Forfaitaires'!E375="","",'Frais Forfaitaires'!E375)</f>
        <v/>
      </c>
      <c r="F376" s="200" t="str">
        <f>IF('Frais Forfaitaires'!F375="","",'Frais Forfaitaires'!F375)</f>
        <v/>
      </c>
      <c r="G376" s="200" t="str">
        <f>IF('Frais Forfaitaires'!G375="","",'Frais Forfaitaires'!G375)</f>
        <v/>
      </c>
      <c r="H376" s="200" t="str">
        <f>IF('Frais Forfaitaires'!H375="","",'Frais Forfaitaires'!H375)</f>
        <v/>
      </c>
      <c r="I376" s="200" t="str">
        <f>IF('Frais Forfaitaires'!I375="","",'Frais Forfaitaires'!I375)</f>
        <v/>
      </c>
      <c r="J376" s="189" t="str">
        <f>IF($G376="","",IF($C376=Listes!$B$38,IF('Instruction Frais Forfaitaires'!$E376&lt;=Listes!$B$59,('Instruction Frais Forfaitaires'!$E376*(VLOOKUP('Instruction Frais Forfaitaires'!$D376,Listes!$A$60:$E$66,2,FALSE))),IF('Instruction Frais Forfaitaires'!$E376&gt;Listes!$E$59,('Instruction Frais Forfaitaires'!$E376*(VLOOKUP('Instruction Frais Forfaitaires'!$D376,Listes!$A$60:$E$66,5,FALSE))),('Instruction Frais Forfaitaires'!$E376*(VLOOKUP('Instruction Frais Forfaitaires'!$D376,Listes!$A$60:$E$66,3,FALSE))+(VLOOKUP('Instruction Frais Forfaitaires'!$D376,Listes!$A$60:$E$66,4,FALSE)))))))</f>
        <v/>
      </c>
      <c r="K376" s="189" t="str">
        <f>IF($G376="","",IF($C376=Listes!$B$37,IF('Instruction Frais Forfaitaires'!$E376&lt;=Listes!$B$48,('Instruction Frais Forfaitaires'!$E376*(VLOOKUP('Instruction Frais Forfaitaires'!$D376,Listes!$A$49:$E$55,2,FALSE))),IF('Instruction Frais Forfaitaires'!$E376&gt;Listes!$D$48,('Instruction Frais Forfaitaires'!$E376*(VLOOKUP('Instruction Frais Forfaitaires'!$D376,Listes!$A$49:$E$55,5,FALSE))),('Instruction Frais Forfaitaires'!$E376*(VLOOKUP('Instruction Frais Forfaitaires'!$D376,Listes!$A$49:$E$55,3,FALSE))+(VLOOKUP('Instruction Frais Forfaitaires'!$D376,Listes!$A$49:$E$55,4,FALSE)))))))</f>
        <v/>
      </c>
      <c r="L376" s="190" t="str">
        <f>IF($G376="","",IF($C376=Listes!$B$40,Listes!$I$37,IF($C376=Listes!$B$41,(VLOOKUP('Instruction Frais Forfaitaires'!$F376,Listes!$E$37:$F$42,2,FALSE)),IF($C376=Listes!$B$39,IF('Instruction Frais Forfaitaires'!$E376&lt;=Listes!$A$70,'Instruction Frais Forfaitaires'!$E376*Listes!$A$71,IF('Instruction Frais Forfaitaires'!$E376&gt;Listes!$D$70,'Instruction Frais Forfaitaires'!$E376*Listes!$D$71,(('Instruction Frais Forfaitaires'!$E376*Listes!$B$71)+Listes!$C$71)))))))</f>
        <v/>
      </c>
      <c r="M376" s="202" t="str">
        <f>IF('Frais Forfaitaires'!M375="","",'Frais Forfaitaires'!M375)</f>
        <v/>
      </c>
      <c r="N376" s="42" t="str">
        <f t="shared" si="21"/>
        <v/>
      </c>
      <c r="O376" s="203" t="str">
        <f t="shared" si="22"/>
        <v/>
      </c>
      <c r="P376" s="204" t="str">
        <f t="shared" si="23"/>
        <v/>
      </c>
      <c r="Q376" s="205" t="str">
        <f t="shared" si="24"/>
        <v/>
      </c>
      <c r="R376" s="206"/>
      <c r="S376" s="66"/>
    </row>
    <row r="377" spans="1:19" ht="20.100000000000001" customHeight="1" x14ac:dyDescent="0.25">
      <c r="A377" s="191">
        <v>371</v>
      </c>
      <c r="B377" s="200" t="str">
        <f>IF('Frais Forfaitaires'!B376="","",'Frais Forfaitaires'!B376)</f>
        <v/>
      </c>
      <c r="C377" s="200" t="str">
        <f>IF('Frais Forfaitaires'!C376="","",'Frais Forfaitaires'!C376)</f>
        <v/>
      </c>
      <c r="D377" s="200" t="str">
        <f>IF('Frais Forfaitaires'!D376="","",'Frais Forfaitaires'!D376)</f>
        <v/>
      </c>
      <c r="E377" s="200" t="str">
        <f>IF('Frais Forfaitaires'!E376="","",'Frais Forfaitaires'!E376)</f>
        <v/>
      </c>
      <c r="F377" s="200" t="str">
        <f>IF('Frais Forfaitaires'!F376="","",'Frais Forfaitaires'!F376)</f>
        <v/>
      </c>
      <c r="G377" s="200" t="str">
        <f>IF('Frais Forfaitaires'!G376="","",'Frais Forfaitaires'!G376)</f>
        <v/>
      </c>
      <c r="H377" s="200" t="str">
        <f>IF('Frais Forfaitaires'!H376="","",'Frais Forfaitaires'!H376)</f>
        <v/>
      </c>
      <c r="I377" s="200" t="str">
        <f>IF('Frais Forfaitaires'!I376="","",'Frais Forfaitaires'!I376)</f>
        <v/>
      </c>
      <c r="J377" s="189" t="str">
        <f>IF($G377="","",IF($C377=Listes!$B$38,IF('Instruction Frais Forfaitaires'!$E377&lt;=Listes!$B$59,('Instruction Frais Forfaitaires'!$E377*(VLOOKUP('Instruction Frais Forfaitaires'!$D377,Listes!$A$60:$E$66,2,FALSE))),IF('Instruction Frais Forfaitaires'!$E377&gt;Listes!$E$59,('Instruction Frais Forfaitaires'!$E377*(VLOOKUP('Instruction Frais Forfaitaires'!$D377,Listes!$A$60:$E$66,5,FALSE))),('Instruction Frais Forfaitaires'!$E377*(VLOOKUP('Instruction Frais Forfaitaires'!$D377,Listes!$A$60:$E$66,3,FALSE))+(VLOOKUP('Instruction Frais Forfaitaires'!$D377,Listes!$A$60:$E$66,4,FALSE)))))))</f>
        <v/>
      </c>
      <c r="K377" s="189" t="str">
        <f>IF($G377="","",IF($C377=Listes!$B$37,IF('Instruction Frais Forfaitaires'!$E377&lt;=Listes!$B$48,('Instruction Frais Forfaitaires'!$E377*(VLOOKUP('Instruction Frais Forfaitaires'!$D377,Listes!$A$49:$E$55,2,FALSE))),IF('Instruction Frais Forfaitaires'!$E377&gt;Listes!$D$48,('Instruction Frais Forfaitaires'!$E377*(VLOOKUP('Instruction Frais Forfaitaires'!$D377,Listes!$A$49:$E$55,5,FALSE))),('Instruction Frais Forfaitaires'!$E377*(VLOOKUP('Instruction Frais Forfaitaires'!$D377,Listes!$A$49:$E$55,3,FALSE))+(VLOOKUP('Instruction Frais Forfaitaires'!$D377,Listes!$A$49:$E$55,4,FALSE)))))))</f>
        <v/>
      </c>
      <c r="L377" s="190" t="str">
        <f>IF($G377="","",IF($C377=Listes!$B$40,Listes!$I$37,IF($C377=Listes!$B$41,(VLOOKUP('Instruction Frais Forfaitaires'!$F377,Listes!$E$37:$F$42,2,FALSE)),IF($C377=Listes!$B$39,IF('Instruction Frais Forfaitaires'!$E377&lt;=Listes!$A$70,'Instruction Frais Forfaitaires'!$E377*Listes!$A$71,IF('Instruction Frais Forfaitaires'!$E377&gt;Listes!$D$70,'Instruction Frais Forfaitaires'!$E377*Listes!$D$71,(('Instruction Frais Forfaitaires'!$E377*Listes!$B$71)+Listes!$C$71)))))))</f>
        <v/>
      </c>
      <c r="M377" s="202" t="str">
        <f>IF('Frais Forfaitaires'!M376="","",'Frais Forfaitaires'!M376)</f>
        <v/>
      </c>
      <c r="N377" s="42" t="str">
        <f t="shared" si="21"/>
        <v/>
      </c>
      <c r="O377" s="203" t="str">
        <f t="shared" si="22"/>
        <v/>
      </c>
      <c r="P377" s="204" t="str">
        <f t="shared" si="23"/>
        <v/>
      </c>
      <c r="Q377" s="205" t="str">
        <f t="shared" si="24"/>
        <v/>
      </c>
      <c r="R377" s="206"/>
      <c r="S377" s="66"/>
    </row>
    <row r="378" spans="1:19" ht="20.100000000000001" customHeight="1" x14ac:dyDescent="0.25">
      <c r="A378" s="191">
        <v>372</v>
      </c>
      <c r="B378" s="200" t="str">
        <f>IF('Frais Forfaitaires'!B377="","",'Frais Forfaitaires'!B377)</f>
        <v/>
      </c>
      <c r="C378" s="200" t="str">
        <f>IF('Frais Forfaitaires'!C377="","",'Frais Forfaitaires'!C377)</f>
        <v/>
      </c>
      <c r="D378" s="200" t="str">
        <f>IF('Frais Forfaitaires'!D377="","",'Frais Forfaitaires'!D377)</f>
        <v/>
      </c>
      <c r="E378" s="200" t="str">
        <f>IF('Frais Forfaitaires'!E377="","",'Frais Forfaitaires'!E377)</f>
        <v/>
      </c>
      <c r="F378" s="200" t="str">
        <f>IF('Frais Forfaitaires'!F377="","",'Frais Forfaitaires'!F377)</f>
        <v/>
      </c>
      <c r="G378" s="200" t="str">
        <f>IF('Frais Forfaitaires'!G377="","",'Frais Forfaitaires'!G377)</f>
        <v/>
      </c>
      <c r="H378" s="200" t="str">
        <f>IF('Frais Forfaitaires'!H377="","",'Frais Forfaitaires'!H377)</f>
        <v/>
      </c>
      <c r="I378" s="200" t="str">
        <f>IF('Frais Forfaitaires'!I377="","",'Frais Forfaitaires'!I377)</f>
        <v/>
      </c>
      <c r="J378" s="189" t="str">
        <f>IF($G378="","",IF($C378=Listes!$B$38,IF('Instruction Frais Forfaitaires'!$E378&lt;=Listes!$B$59,('Instruction Frais Forfaitaires'!$E378*(VLOOKUP('Instruction Frais Forfaitaires'!$D378,Listes!$A$60:$E$66,2,FALSE))),IF('Instruction Frais Forfaitaires'!$E378&gt;Listes!$E$59,('Instruction Frais Forfaitaires'!$E378*(VLOOKUP('Instruction Frais Forfaitaires'!$D378,Listes!$A$60:$E$66,5,FALSE))),('Instruction Frais Forfaitaires'!$E378*(VLOOKUP('Instruction Frais Forfaitaires'!$D378,Listes!$A$60:$E$66,3,FALSE))+(VLOOKUP('Instruction Frais Forfaitaires'!$D378,Listes!$A$60:$E$66,4,FALSE)))))))</f>
        <v/>
      </c>
      <c r="K378" s="189" t="str">
        <f>IF($G378="","",IF($C378=Listes!$B$37,IF('Instruction Frais Forfaitaires'!$E378&lt;=Listes!$B$48,('Instruction Frais Forfaitaires'!$E378*(VLOOKUP('Instruction Frais Forfaitaires'!$D378,Listes!$A$49:$E$55,2,FALSE))),IF('Instruction Frais Forfaitaires'!$E378&gt;Listes!$D$48,('Instruction Frais Forfaitaires'!$E378*(VLOOKUP('Instruction Frais Forfaitaires'!$D378,Listes!$A$49:$E$55,5,FALSE))),('Instruction Frais Forfaitaires'!$E378*(VLOOKUP('Instruction Frais Forfaitaires'!$D378,Listes!$A$49:$E$55,3,FALSE))+(VLOOKUP('Instruction Frais Forfaitaires'!$D378,Listes!$A$49:$E$55,4,FALSE)))))))</f>
        <v/>
      </c>
      <c r="L378" s="190" t="str">
        <f>IF($G378="","",IF($C378=Listes!$B$40,Listes!$I$37,IF($C378=Listes!$B$41,(VLOOKUP('Instruction Frais Forfaitaires'!$F378,Listes!$E$37:$F$42,2,FALSE)),IF($C378=Listes!$B$39,IF('Instruction Frais Forfaitaires'!$E378&lt;=Listes!$A$70,'Instruction Frais Forfaitaires'!$E378*Listes!$A$71,IF('Instruction Frais Forfaitaires'!$E378&gt;Listes!$D$70,'Instruction Frais Forfaitaires'!$E378*Listes!$D$71,(('Instruction Frais Forfaitaires'!$E378*Listes!$B$71)+Listes!$C$71)))))))</f>
        <v/>
      </c>
      <c r="M378" s="202" t="str">
        <f>IF('Frais Forfaitaires'!M377="","",'Frais Forfaitaires'!M377)</f>
        <v/>
      </c>
      <c r="N378" s="42" t="str">
        <f t="shared" si="21"/>
        <v/>
      </c>
      <c r="O378" s="203" t="str">
        <f t="shared" si="22"/>
        <v/>
      </c>
      <c r="P378" s="204" t="str">
        <f t="shared" si="23"/>
        <v/>
      </c>
      <c r="Q378" s="205" t="str">
        <f t="shared" si="24"/>
        <v/>
      </c>
      <c r="R378" s="206"/>
      <c r="S378" s="66"/>
    </row>
    <row r="379" spans="1:19" ht="20.100000000000001" customHeight="1" x14ac:dyDescent="0.25">
      <c r="A379" s="191">
        <v>373</v>
      </c>
      <c r="B379" s="200" t="str">
        <f>IF('Frais Forfaitaires'!B378="","",'Frais Forfaitaires'!B378)</f>
        <v/>
      </c>
      <c r="C379" s="200" t="str">
        <f>IF('Frais Forfaitaires'!C378="","",'Frais Forfaitaires'!C378)</f>
        <v/>
      </c>
      <c r="D379" s="200" t="str">
        <f>IF('Frais Forfaitaires'!D378="","",'Frais Forfaitaires'!D378)</f>
        <v/>
      </c>
      <c r="E379" s="200" t="str">
        <f>IF('Frais Forfaitaires'!E378="","",'Frais Forfaitaires'!E378)</f>
        <v/>
      </c>
      <c r="F379" s="200" t="str">
        <f>IF('Frais Forfaitaires'!F378="","",'Frais Forfaitaires'!F378)</f>
        <v/>
      </c>
      <c r="G379" s="200" t="str">
        <f>IF('Frais Forfaitaires'!G378="","",'Frais Forfaitaires'!G378)</f>
        <v/>
      </c>
      <c r="H379" s="200" t="str">
        <f>IF('Frais Forfaitaires'!H378="","",'Frais Forfaitaires'!H378)</f>
        <v/>
      </c>
      <c r="I379" s="200" t="str">
        <f>IF('Frais Forfaitaires'!I378="","",'Frais Forfaitaires'!I378)</f>
        <v/>
      </c>
      <c r="J379" s="189" t="str">
        <f>IF($G379="","",IF($C379=Listes!$B$38,IF('Instruction Frais Forfaitaires'!$E379&lt;=Listes!$B$59,('Instruction Frais Forfaitaires'!$E379*(VLOOKUP('Instruction Frais Forfaitaires'!$D379,Listes!$A$60:$E$66,2,FALSE))),IF('Instruction Frais Forfaitaires'!$E379&gt;Listes!$E$59,('Instruction Frais Forfaitaires'!$E379*(VLOOKUP('Instruction Frais Forfaitaires'!$D379,Listes!$A$60:$E$66,5,FALSE))),('Instruction Frais Forfaitaires'!$E379*(VLOOKUP('Instruction Frais Forfaitaires'!$D379,Listes!$A$60:$E$66,3,FALSE))+(VLOOKUP('Instruction Frais Forfaitaires'!$D379,Listes!$A$60:$E$66,4,FALSE)))))))</f>
        <v/>
      </c>
      <c r="K379" s="189" t="str">
        <f>IF($G379="","",IF($C379=Listes!$B$37,IF('Instruction Frais Forfaitaires'!$E379&lt;=Listes!$B$48,('Instruction Frais Forfaitaires'!$E379*(VLOOKUP('Instruction Frais Forfaitaires'!$D379,Listes!$A$49:$E$55,2,FALSE))),IF('Instruction Frais Forfaitaires'!$E379&gt;Listes!$D$48,('Instruction Frais Forfaitaires'!$E379*(VLOOKUP('Instruction Frais Forfaitaires'!$D379,Listes!$A$49:$E$55,5,FALSE))),('Instruction Frais Forfaitaires'!$E379*(VLOOKUP('Instruction Frais Forfaitaires'!$D379,Listes!$A$49:$E$55,3,FALSE))+(VLOOKUP('Instruction Frais Forfaitaires'!$D379,Listes!$A$49:$E$55,4,FALSE)))))))</f>
        <v/>
      </c>
      <c r="L379" s="190" t="str">
        <f>IF($G379="","",IF($C379=Listes!$B$40,Listes!$I$37,IF($C379=Listes!$B$41,(VLOOKUP('Instruction Frais Forfaitaires'!$F379,Listes!$E$37:$F$42,2,FALSE)),IF($C379=Listes!$B$39,IF('Instruction Frais Forfaitaires'!$E379&lt;=Listes!$A$70,'Instruction Frais Forfaitaires'!$E379*Listes!$A$71,IF('Instruction Frais Forfaitaires'!$E379&gt;Listes!$D$70,'Instruction Frais Forfaitaires'!$E379*Listes!$D$71,(('Instruction Frais Forfaitaires'!$E379*Listes!$B$71)+Listes!$C$71)))))))</f>
        <v/>
      </c>
      <c r="M379" s="202" t="str">
        <f>IF('Frais Forfaitaires'!M378="","",'Frais Forfaitaires'!M378)</f>
        <v/>
      </c>
      <c r="N379" s="42" t="str">
        <f t="shared" si="21"/>
        <v/>
      </c>
      <c r="O379" s="203" t="str">
        <f t="shared" si="22"/>
        <v/>
      </c>
      <c r="P379" s="204" t="str">
        <f t="shared" si="23"/>
        <v/>
      </c>
      <c r="Q379" s="205" t="str">
        <f t="shared" si="24"/>
        <v/>
      </c>
      <c r="R379" s="206"/>
      <c r="S379" s="66"/>
    </row>
    <row r="380" spans="1:19" ht="20.100000000000001" customHeight="1" x14ac:dyDescent="0.25">
      <c r="A380" s="191">
        <v>374</v>
      </c>
      <c r="B380" s="200" t="str">
        <f>IF('Frais Forfaitaires'!B379="","",'Frais Forfaitaires'!B379)</f>
        <v/>
      </c>
      <c r="C380" s="200" t="str">
        <f>IF('Frais Forfaitaires'!C379="","",'Frais Forfaitaires'!C379)</f>
        <v/>
      </c>
      <c r="D380" s="200" t="str">
        <f>IF('Frais Forfaitaires'!D379="","",'Frais Forfaitaires'!D379)</f>
        <v/>
      </c>
      <c r="E380" s="200" t="str">
        <f>IF('Frais Forfaitaires'!E379="","",'Frais Forfaitaires'!E379)</f>
        <v/>
      </c>
      <c r="F380" s="200" t="str">
        <f>IF('Frais Forfaitaires'!F379="","",'Frais Forfaitaires'!F379)</f>
        <v/>
      </c>
      <c r="G380" s="200" t="str">
        <f>IF('Frais Forfaitaires'!G379="","",'Frais Forfaitaires'!G379)</f>
        <v/>
      </c>
      <c r="H380" s="200" t="str">
        <f>IF('Frais Forfaitaires'!H379="","",'Frais Forfaitaires'!H379)</f>
        <v/>
      </c>
      <c r="I380" s="200" t="str">
        <f>IF('Frais Forfaitaires'!I379="","",'Frais Forfaitaires'!I379)</f>
        <v/>
      </c>
      <c r="J380" s="189" t="str">
        <f>IF($G380="","",IF($C380=Listes!$B$38,IF('Instruction Frais Forfaitaires'!$E380&lt;=Listes!$B$59,('Instruction Frais Forfaitaires'!$E380*(VLOOKUP('Instruction Frais Forfaitaires'!$D380,Listes!$A$60:$E$66,2,FALSE))),IF('Instruction Frais Forfaitaires'!$E380&gt;Listes!$E$59,('Instruction Frais Forfaitaires'!$E380*(VLOOKUP('Instruction Frais Forfaitaires'!$D380,Listes!$A$60:$E$66,5,FALSE))),('Instruction Frais Forfaitaires'!$E380*(VLOOKUP('Instruction Frais Forfaitaires'!$D380,Listes!$A$60:$E$66,3,FALSE))+(VLOOKUP('Instruction Frais Forfaitaires'!$D380,Listes!$A$60:$E$66,4,FALSE)))))))</f>
        <v/>
      </c>
      <c r="K380" s="189" t="str">
        <f>IF($G380="","",IF($C380=Listes!$B$37,IF('Instruction Frais Forfaitaires'!$E380&lt;=Listes!$B$48,('Instruction Frais Forfaitaires'!$E380*(VLOOKUP('Instruction Frais Forfaitaires'!$D380,Listes!$A$49:$E$55,2,FALSE))),IF('Instruction Frais Forfaitaires'!$E380&gt;Listes!$D$48,('Instruction Frais Forfaitaires'!$E380*(VLOOKUP('Instruction Frais Forfaitaires'!$D380,Listes!$A$49:$E$55,5,FALSE))),('Instruction Frais Forfaitaires'!$E380*(VLOOKUP('Instruction Frais Forfaitaires'!$D380,Listes!$A$49:$E$55,3,FALSE))+(VLOOKUP('Instruction Frais Forfaitaires'!$D380,Listes!$A$49:$E$55,4,FALSE)))))))</f>
        <v/>
      </c>
      <c r="L380" s="190" t="str">
        <f>IF($G380="","",IF($C380=Listes!$B$40,Listes!$I$37,IF($C380=Listes!$B$41,(VLOOKUP('Instruction Frais Forfaitaires'!$F380,Listes!$E$37:$F$42,2,FALSE)),IF($C380=Listes!$B$39,IF('Instruction Frais Forfaitaires'!$E380&lt;=Listes!$A$70,'Instruction Frais Forfaitaires'!$E380*Listes!$A$71,IF('Instruction Frais Forfaitaires'!$E380&gt;Listes!$D$70,'Instruction Frais Forfaitaires'!$E380*Listes!$D$71,(('Instruction Frais Forfaitaires'!$E380*Listes!$B$71)+Listes!$C$71)))))))</f>
        <v/>
      </c>
      <c r="M380" s="202" t="str">
        <f>IF('Frais Forfaitaires'!M379="","",'Frais Forfaitaires'!M379)</f>
        <v/>
      </c>
      <c r="N380" s="42" t="str">
        <f t="shared" si="21"/>
        <v/>
      </c>
      <c r="O380" s="203" t="str">
        <f t="shared" si="22"/>
        <v/>
      </c>
      <c r="P380" s="204" t="str">
        <f t="shared" si="23"/>
        <v/>
      </c>
      <c r="Q380" s="205" t="str">
        <f t="shared" si="24"/>
        <v/>
      </c>
      <c r="R380" s="206"/>
      <c r="S380" s="66"/>
    </row>
    <row r="381" spans="1:19" ht="20.100000000000001" customHeight="1" x14ac:dyDescent="0.25">
      <c r="A381" s="191">
        <v>375</v>
      </c>
      <c r="B381" s="200" t="str">
        <f>IF('Frais Forfaitaires'!B380="","",'Frais Forfaitaires'!B380)</f>
        <v/>
      </c>
      <c r="C381" s="200" t="str">
        <f>IF('Frais Forfaitaires'!C380="","",'Frais Forfaitaires'!C380)</f>
        <v/>
      </c>
      <c r="D381" s="200" t="str">
        <f>IF('Frais Forfaitaires'!D380="","",'Frais Forfaitaires'!D380)</f>
        <v/>
      </c>
      <c r="E381" s="200" t="str">
        <f>IF('Frais Forfaitaires'!E380="","",'Frais Forfaitaires'!E380)</f>
        <v/>
      </c>
      <c r="F381" s="200" t="str">
        <f>IF('Frais Forfaitaires'!F380="","",'Frais Forfaitaires'!F380)</f>
        <v/>
      </c>
      <c r="G381" s="200" t="str">
        <f>IF('Frais Forfaitaires'!G380="","",'Frais Forfaitaires'!G380)</f>
        <v/>
      </c>
      <c r="H381" s="200" t="str">
        <f>IF('Frais Forfaitaires'!H380="","",'Frais Forfaitaires'!H380)</f>
        <v/>
      </c>
      <c r="I381" s="200" t="str">
        <f>IF('Frais Forfaitaires'!I380="","",'Frais Forfaitaires'!I380)</f>
        <v/>
      </c>
      <c r="J381" s="189" t="str">
        <f>IF($G381="","",IF($C381=Listes!$B$38,IF('Instruction Frais Forfaitaires'!$E381&lt;=Listes!$B$59,('Instruction Frais Forfaitaires'!$E381*(VLOOKUP('Instruction Frais Forfaitaires'!$D381,Listes!$A$60:$E$66,2,FALSE))),IF('Instruction Frais Forfaitaires'!$E381&gt;Listes!$E$59,('Instruction Frais Forfaitaires'!$E381*(VLOOKUP('Instruction Frais Forfaitaires'!$D381,Listes!$A$60:$E$66,5,FALSE))),('Instruction Frais Forfaitaires'!$E381*(VLOOKUP('Instruction Frais Forfaitaires'!$D381,Listes!$A$60:$E$66,3,FALSE))+(VLOOKUP('Instruction Frais Forfaitaires'!$D381,Listes!$A$60:$E$66,4,FALSE)))))))</f>
        <v/>
      </c>
      <c r="K381" s="189" t="str">
        <f>IF($G381="","",IF($C381=Listes!$B$37,IF('Instruction Frais Forfaitaires'!$E381&lt;=Listes!$B$48,('Instruction Frais Forfaitaires'!$E381*(VLOOKUP('Instruction Frais Forfaitaires'!$D381,Listes!$A$49:$E$55,2,FALSE))),IF('Instruction Frais Forfaitaires'!$E381&gt;Listes!$D$48,('Instruction Frais Forfaitaires'!$E381*(VLOOKUP('Instruction Frais Forfaitaires'!$D381,Listes!$A$49:$E$55,5,FALSE))),('Instruction Frais Forfaitaires'!$E381*(VLOOKUP('Instruction Frais Forfaitaires'!$D381,Listes!$A$49:$E$55,3,FALSE))+(VLOOKUP('Instruction Frais Forfaitaires'!$D381,Listes!$A$49:$E$55,4,FALSE)))))))</f>
        <v/>
      </c>
      <c r="L381" s="190" t="str">
        <f>IF($G381="","",IF($C381=Listes!$B$40,Listes!$I$37,IF($C381=Listes!$B$41,(VLOOKUP('Instruction Frais Forfaitaires'!$F381,Listes!$E$37:$F$42,2,FALSE)),IF($C381=Listes!$B$39,IF('Instruction Frais Forfaitaires'!$E381&lt;=Listes!$A$70,'Instruction Frais Forfaitaires'!$E381*Listes!$A$71,IF('Instruction Frais Forfaitaires'!$E381&gt;Listes!$D$70,'Instruction Frais Forfaitaires'!$E381*Listes!$D$71,(('Instruction Frais Forfaitaires'!$E381*Listes!$B$71)+Listes!$C$71)))))))</f>
        <v/>
      </c>
      <c r="M381" s="202" t="str">
        <f>IF('Frais Forfaitaires'!M380="","",'Frais Forfaitaires'!M380)</f>
        <v/>
      </c>
      <c r="N381" s="42" t="str">
        <f t="shared" si="21"/>
        <v/>
      </c>
      <c r="O381" s="203" t="str">
        <f t="shared" si="22"/>
        <v/>
      </c>
      <c r="P381" s="204" t="str">
        <f t="shared" si="23"/>
        <v/>
      </c>
      <c r="Q381" s="205" t="str">
        <f t="shared" si="24"/>
        <v/>
      </c>
      <c r="R381" s="206"/>
      <c r="S381" s="66"/>
    </row>
    <row r="382" spans="1:19" ht="20.100000000000001" customHeight="1" x14ac:dyDescent="0.25">
      <c r="A382" s="191">
        <v>376</v>
      </c>
      <c r="B382" s="200" t="str">
        <f>IF('Frais Forfaitaires'!B381="","",'Frais Forfaitaires'!B381)</f>
        <v/>
      </c>
      <c r="C382" s="200" t="str">
        <f>IF('Frais Forfaitaires'!C381="","",'Frais Forfaitaires'!C381)</f>
        <v/>
      </c>
      <c r="D382" s="200" t="str">
        <f>IF('Frais Forfaitaires'!D381="","",'Frais Forfaitaires'!D381)</f>
        <v/>
      </c>
      <c r="E382" s="200" t="str">
        <f>IF('Frais Forfaitaires'!E381="","",'Frais Forfaitaires'!E381)</f>
        <v/>
      </c>
      <c r="F382" s="200" t="str">
        <f>IF('Frais Forfaitaires'!F381="","",'Frais Forfaitaires'!F381)</f>
        <v/>
      </c>
      <c r="G382" s="200" t="str">
        <f>IF('Frais Forfaitaires'!G381="","",'Frais Forfaitaires'!G381)</f>
        <v/>
      </c>
      <c r="H382" s="200" t="str">
        <f>IF('Frais Forfaitaires'!H381="","",'Frais Forfaitaires'!H381)</f>
        <v/>
      </c>
      <c r="I382" s="200" t="str">
        <f>IF('Frais Forfaitaires'!I381="","",'Frais Forfaitaires'!I381)</f>
        <v/>
      </c>
      <c r="J382" s="189" t="str">
        <f>IF($G382="","",IF($C382=Listes!$B$38,IF('Instruction Frais Forfaitaires'!$E382&lt;=Listes!$B$59,('Instruction Frais Forfaitaires'!$E382*(VLOOKUP('Instruction Frais Forfaitaires'!$D382,Listes!$A$60:$E$66,2,FALSE))),IF('Instruction Frais Forfaitaires'!$E382&gt;Listes!$E$59,('Instruction Frais Forfaitaires'!$E382*(VLOOKUP('Instruction Frais Forfaitaires'!$D382,Listes!$A$60:$E$66,5,FALSE))),('Instruction Frais Forfaitaires'!$E382*(VLOOKUP('Instruction Frais Forfaitaires'!$D382,Listes!$A$60:$E$66,3,FALSE))+(VLOOKUP('Instruction Frais Forfaitaires'!$D382,Listes!$A$60:$E$66,4,FALSE)))))))</f>
        <v/>
      </c>
      <c r="K382" s="189" t="str">
        <f>IF($G382="","",IF($C382=Listes!$B$37,IF('Instruction Frais Forfaitaires'!$E382&lt;=Listes!$B$48,('Instruction Frais Forfaitaires'!$E382*(VLOOKUP('Instruction Frais Forfaitaires'!$D382,Listes!$A$49:$E$55,2,FALSE))),IF('Instruction Frais Forfaitaires'!$E382&gt;Listes!$D$48,('Instruction Frais Forfaitaires'!$E382*(VLOOKUP('Instruction Frais Forfaitaires'!$D382,Listes!$A$49:$E$55,5,FALSE))),('Instruction Frais Forfaitaires'!$E382*(VLOOKUP('Instruction Frais Forfaitaires'!$D382,Listes!$A$49:$E$55,3,FALSE))+(VLOOKUP('Instruction Frais Forfaitaires'!$D382,Listes!$A$49:$E$55,4,FALSE)))))))</f>
        <v/>
      </c>
      <c r="L382" s="190" t="str">
        <f>IF($G382="","",IF($C382=Listes!$B$40,Listes!$I$37,IF($C382=Listes!$B$41,(VLOOKUP('Instruction Frais Forfaitaires'!$F382,Listes!$E$37:$F$42,2,FALSE)),IF($C382=Listes!$B$39,IF('Instruction Frais Forfaitaires'!$E382&lt;=Listes!$A$70,'Instruction Frais Forfaitaires'!$E382*Listes!$A$71,IF('Instruction Frais Forfaitaires'!$E382&gt;Listes!$D$70,'Instruction Frais Forfaitaires'!$E382*Listes!$D$71,(('Instruction Frais Forfaitaires'!$E382*Listes!$B$71)+Listes!$C$71)))))))</f>
        <v/>
      </c>
      <c r="M382" s="202" t="str">
        <f>IF('Frais Forfaitaires'!M381="","",'Frais Forfaitaires'!M381)</f>
        <v/>
      </c>
      <c r="N382" s="42" t="str">
        <f t="shared" si="21"/>
        <v/>
      </c>
      <c r="O382" s="203" t="str">
        <f t="shared" si="22"/>
        <v/>
      </c>
      <c r="P382" s="204" t="str">
        <f t="shared" si="23"/>
        <v/>
      </c>
      <c r="Q382" s="205" t="str">
        <f t="shared" si="24"/>
        <v/>
      </c>
      <c r="R382" s="206"/>
      <c r="S382" s="66"/>
    </row>
    <row r="383" spans="1:19" ht="20.100000000000001" customHeight="1" x14ac:dyDescent="0.25">
      <c r="A383" s="191">
        <v>377</v>
      </c>
      <c r="B383" s="200" t="str">
        <f>IF('Frais Forfaitaires'!B382="","",'Frais Forfaitaires'!B382)</f>
        <v/>
      </c>
      <c r="C383" s="200" t="str">
        <f>IF('Frais Forfaitaires'!C382="","",'Frais Forfaitaires'!C382)</f>
        <v/>
      </c>
      <c r="D383" s="200" t="str">
        <f>IF('Frais Forfaitaires'!D382="","",'Frais Forfaitaires'!D382)</f>
        <v/>
      </c>
      <c r="E383" s="200" t="str">
        <f>IF('Frais Forfaitaires'!E382="","",'Frais Forfaitaires'!E382)</f>
        <v/>
      </c>
      <c r="F383" s="200" t="str">
        <f>IF('Frais Forfaitaires'!F382="","",'Frais Forfaitaires'!F382)</f>
        <v/>
      </c>
      <c r="G383" s="200" t="str">
        <f>IF('Frais Forfaitaires'!G382="","",'Frais Forfaitaires'!G382)</f>
        <v/>
      </c>
      <c r="H383" s="200" t="str">
        <f>IF('Frais Forfaitaires'!H382="","",'Frais Forfaitaires'!H382)</f>
        <v/>
      </c>
      <c r="I383" s="200" t="str">
        <f>IF('Frais Forfaitaires'!I382="","",'Frais Forfaitaires'!I382)</f>
        <v/>
      </c>
      <c r="J383" s="189" t="str">
        <f>IF($G383="","",IF($C383=Listes!$B$38,IF('Instruction Frais Forfaitaires'!$E383&lt;=Listes!$B$59,('Instruction Frais Forfaitaires'!$E383*(VLOOKUP('Instruction Frais Forfaitaires'!$D383,Listes!$A$60:$E$66,2,FALSE))),IF('Instruction Frais Forfaitaires'!$E383&gt;Listes!$E$59,('Instruction Frais Forfaitaires'!$E383*(VLOOKUP('Instruction Frais Forfaitaires'!$D383,Listes!$A$60:$E$66,5,FALSE))),('Instruction Frais Forfaitaires'!$E383*(VLOOKUP('Instruction Frais Forfaitaires'!$D383,Listes!$A$60:$E$66,3,FALSE))+(VLOOKUP('Instruction Frais Forfaitaires'!$D383,Listes!$A$60:$E$66,4,FALSE)))))))</f>
        <v/>
      </c>
      <c r="K383" s="189" t="str">
        <f>IF($G383="","",IF($C383=Listes!$B$37,IF('Instruction Frais Forfaitaires'!$E383&lt;=Listes!$B$48,('Instruction Frais Forfaitaires'!$E383*(VLOOKUP('Instruction Frais Forfaitaires'!$D383,Listes!$A$49:$E$55,2,FALSE))),IF('Instruction Frais Forfaitaires'!$E383&gt;Listes!$D$48,('Instruction Frais Forfaitaires'!$E383*(VLOOKUP('Instruction Frais Forfaitaires'!$D383,Listes!$A$49:$E$55,5,FALSE))),('Instruction Frais Forfaitaires'!$E383*(VLOOKUP('Instruction Frais Forfaitaires'!$D383,Listes!$A$49:$E$55,3,FALSE))+(VLOOKUP('Instruction Frais Forfaitaires'!$D383,Listes!$A$49:$E$55,4,FALSE)))))))</f>
        <v/>
      </c>
      <c r="L383" s="190" t="str">
        <f>IF($G383="","",IF($C383=Listes!$B$40,Listes!$I$37,IF($C383=Listes!$B$41,(VLOOKUP('Instruction Frais Forfaitaires'!$F383,Listes!$E$37:$F$42,2,FALSE)),IF($C383=Listes!$B$39,IF('Instruction Frais Forfaitaires'!$E383&lt;=Listes!$A$70,'Instruction Frais Forfaitaires'!$E383*Listes!$A$71,IF('Instruction Frais Forfaitaires'!$E383&gt;Listes!$D$70,'Instruction Frais Forfaitaires'!$E383*Listes!$D$71,(('Instruction Frais Forfaitaires'!$E383*Listes!$B$71)+Listes!$C$71)))))))</f>
        <v/>
      </c>
      <c r="M383" s="202" t="str">
        <f>IF('Frais Forfaitaires'!M382="","",'Frais Forfaitaires'!M382)</f>
        <v/>
      </c>
      <c r="N383" s="42" t="str">
        <f t="shared" si="21"/>
        <v/>
      </c>
      <c r="O383" s="203" t="str">
        <f t="shared" si="22"/>
        <v/>
      </c>
      <c r="P383" s="204" t="str">
        <f t="shared" si="23"/>
        <v/>
      </c>
      <c r="Q383" s="205" t="str">
        <f t="shared" si="24"/>
        <v/>
      </c>
      <c r="R383" s="206"/>
      <c r="S383" s="66"/>
    </row>
    <row r="384" spans="1:19" ht="20.100000000000001" customHeight="1" x14ac:dyDescent="0.25">
      <c r="A384" s="191">
        <v>378</v>
      </c>
      <c r="B384" s="200" t="str">
        <f>IF('Frais Forfaitaires'!B383="","",'Frais Forfaitaires'!B383)</f>
        <v/>
      </c>
      <c r="C384" s="200" t="str">
        <f>IF('Frais Forfaitaires'!C383="","",'Frais Forfaitaires'!C383)</f>
        <v/>
      </c>
      <c r="D384" s="200" t="str">
        <f>IF('Frais Forfaitaires'!D383="","",'Frais Forfaitaires'!D383)</f>
        <v/>
      </c>
      <c r="E384" s="200" t="str">
        <f>IF('Frais Forfaitaires'!E383="","",'Frais Forfaitaires'!E383)</f>
        <v/>
      </c>
      <c r="F384" s="200" t="str">
        <f>IF('Frais Forfaitaires'!F383="","",'Frais Forfaitaires'!F383)</f>
        <v/>
      </c>
      <c r="G384" s="200" t="str">
        <f>IF('Frais Forfaitaires'!G383="","",'Frais Forfaitaires'!G383)</f>
        <v/>
      </c>
      <c r="H384" s="200" t="str">
        <f>IF('Frais Forfaitaires'!H383="","",'Frais Forfaitaires'!H383)</f>
        <v/>
      </c>
      <c r="I384" s="200" t="str">
        <f>IF('Frais Forfaitaires'!I383="","",'Frais Forfaitaires'!I383)</f>
        <v/>
      </c>
      <c r="J384" s="189" t="str">
        <f>IF($G384="","",IF($C384=Listes!$B$38,IF('Instruction Frais Forfaitaires'!$E384&lt;=Listes!$B$59,('Instruction Frais Forfaitaires'!$E384*(VLOOKUP('Instruction Frais Forfaitaires'!$D384,Listes!$A$60:$E$66,2,FALSE))),IF('Instruction Frais Forfaitaires'!$E384&gt;Listes!$E$59,('Instruction Frais Forfaitaires'!$E384*(VLOOKUP('Instruction Frais Forfaitaires'!$D384,Listes!$A$60:$E$66,5,FALSE))),('Instruction Frais Forfaitaires'!$E384*(VLOOKUP('Instruction Frais Forfaitaires'!$D384,Listes!$A$60:$E$66,3,FALSE))+(VLOOKUP('Instruction Frais Forfaitaires'!$D384,Listes!$A$60:$E$66,4,FALSE)))))))</f>
        <v/>
      </c>
      <c r="K384" s="189" t="str">
        <f>IF($G384="","",IF($C384=Listes!$B$37,IF('Instruction Frais Forfaitaires'!$E384&lt;=Listes!$B$48,('Instruction Frais Forfaitaires'!$E384*(VLOOKUP('Instruction Frais Forfaitaires'!$D384,Listes!$A$49:$E$55,2,FALSE))),IF('Instruction Frais Forfaitaires'!$E384&gt;Listes!$D$48,('Instruction Frais Forfaitaires'!$E384*(VLOOKUP('Instruction Frais Forfaitaires'!$D384,Listes!$A$49:$E$55,5,FALSE))),('Instruction Frais Forfaitaires'!$E384*(VLOOKUP('Instruction Frais Forfaitaires'!$D384,Listes!$A$49:$E$55,3,FALSE))+(VLOOKUP('Instruction Frais Forfaitaires'!$D384,Listes!$A$49:$E$55,4,FALSE)))))))</f>
        <v/>
      </c>
      <c r="L384" s="190" t="str">
        <f>IF($G384="","",IF($C384=Listes!$B$40,Listes!$I$37,IF($C384=Listes!$B$41,(VLOOKUP('Instruction Frais Forfaitaires'!$F384,Listes!$E$37:$F$42,2,FALSE)),IF($C384=Listes!$B$39,IF('Instruction Frais Forfaitaires'!$E384&lt;=Listes!$A$70,'Instruction Frais Forfaitaires'!$E384*Listes!$A$71,IF('Instruction Frais Forfaitaires'!$E384&gt;Listes!$D$70,'Instruction Frais Forfaitaires'!$E384*Listes!$D$71,(('Instruction Frais Forfaitaires'!$E384*Listes!$B$71)+Listes!$C$71)))))))</f>
        <v/>
      </c>
      <c r="M384" s="202" t="str">
        <f>IF('Frais Forfaitaires'!M383="","",'Frais Forfaitaires'!M383)</f>
        <v/>
      </c>
      <c r="N384" s="42" t="str">
        <f t="shared" si="21"/>
        <v/>
      </c>
      <c r="O384" s="203" t="str">
        <f t="shared" si="22"/>
        <v/>
      </c>
      <c r="P384" s="204" t="str">
        <f t="shared" si="23"/>
        <v/>
      </c>
      <c r="Q384" s="205" t="str">
        <f t="shared" si="24"/>
        <v/>
      </c>
      <c r="R384" s="206"/>
      <c r="S384" s="66"/>
    </row>
    <row r="385" spans="1:19" ht="20.100000000000001" customHeight="1" x14ac:dyDescent="0.25">
      <c r="A385" s="191">
        <v>379</v>
      </c>
      <c r="B385" s="200" t="str">
        <f>IF('Frais Forfaitaires'!B384="","",'Frais Forfaitaires'!B384)</f>
        <v/>
      </c>
      <c r="C385" s="200" t="str">
        <f>IF('Frais Forfaitaires'!C384="","",'Frais Forfaitaires'!C384)</f>
        <v/>
      </c>
      <c r="D385" s="200" t="str">
        <f>IF('Frais Forfaitaires'!D384="","",'Frais Forfaitaires'!D384)</f>
        <v/>
      </c>
      <c r="E385" s="200" t="str">
        <f>IF('Frais Forfaitaires'!E384="","",'Frais Forfaitaires'!E384)</f>
        <v/>
      </c>
      <c r="F385" s="200" t="str">
        <f>IF('Frais Forfaitaires'!F384="","",'Frais Forfaitaires'!F384)</f>
        <v/>
      </c>
      <c r="G385" s="200" t="str">
        <f>IF('Frais Forfaitaires'!G384="","",'Frais Forfaitaires'!G384)</f>
        <v/>
      </c>
      <c r="H385" s="200" t="str">
        <f>IF('Frais Forfaitaires'!H384="","",'Frais Forfaitaires'!H384)</f>
        <v/>
      </c>
      <c r="I385" s="200" t="str">
        <f>IF('Frais Forfaitaires'!I384="","",'Frais Forfaitaires'!I384)</f>
        <v/>
      </c>
      <c r="J385" s="189" t="str">
        <f>IF($G385="","",IF($C385=Listes!$B$38,IF('Instruction Frais Forfaitaires'!$E385&lt;=Listes!$B$59,('Instruction Frais Forfaitaires'!$E385*(VLOOKUP('Instruction Frais Forfaitaires'!$D385,Listes!$A$60:$E$66,2,FALSE))),IF('Instruction Frais Forfaitaires'!$E385&gt;Listes!$E$59,('Instruction Frais Forfaitaires'!$E385*(VLOOKUP('Instruction Frais Forfaitaires'!$D385,Listes!$A$60:$E$66,5,FALSE))),('Instruction Frais Forfaitaires'!$E385*(VLOOKUP('Instruction Frais Forfaitaires'!$D385,Listes!$A$60:$E$66,3,FALSE))+(VLOOKUP('Instruction Frais Forfaitaires'!$D385,Listes!$A$60:$E$66,4,FALSE)))))))</f>
        <v/>
      </c>
      <c r="K385" s="189" t="str">
        <f>IF($G385="","",IF($C385=Listes!$B$37,IF('Instruction Frais Forfaitaires'!$E385&lt;=Listes!$B$48,('Instruction Frais Forfaitaires'!$E385*(VLOOKUP('Instruction Frais Forfaitaires'!$D385,Listes!$A$49:$E$55,2,FALSE))),IF('Instruction Frais Forfaitaires'!$E385&gt;Listes!$D$48,('Instruction Frais Forfaitaires'!$E385*(VLOOKUP('Instruction Frais Forfaitaires'!$D385,Listes!$A$49:$E$55,5,FALSE))),('Instruction Frais Forfaitaires'!$E385*(VLOOKUP('Instruction Frais Forfaitaires'!$D385,Listes!$A$49:$E$55,3,FALSE))+(VLOOKUP('Instruction Frais Forfaitaires'!$D385,Listes!$A$49:$E$55,4,FALSE)))))))</f>
        <v/>
      </c>
      <c r="L385" s="190" t="str">
        <f>IF($G385="","",IF($C385=Listes!$B$40,Listes!$I$37,IF($C385=Listes!$B$41,(VLOOKUP('Instruction Frais Forfaitaires'!$F385,Listes!$E$37:$F$42,2,FALSE)),IF($C385=Listes!$B$39,IF('Instruction Frais Forfaitaires'!$E385&lt;=Listes!$A$70,'Instruction Frais Forfaitaires'!$E385*Listes!$A$71,IF('Instruction Frais Forfaitaires'!$E385&gt;Listes!$D$70,'Instruction Frais Forfaitaires'!$E385*Listes!$D$71,(('Instruction Frais Forfaitaires'!$E385*Listes!$B$71)+Listes!$C$71)))))))</f>
        <v/>
      </c>
      <c r="M385" s="202" t="str">
        <f>IF('Frais Forfaitaires'!M384="","",'Frais Forfaitaires'!M384)</f>
        <v/>
      </c>
      <c r="N385" s="42" t="str">
        <f t="shared" si="21"/>
        <v/>
      </c>
      <c r="O385" s="203" t="str">
        <f t="shared" si="22"/>
        <v/>
      </c>
      <c r="P385" s="204" t="str">
        <f t="shared" si="23"/>
        <v/>
      </c>
      <c r="Q385" s="205" t="str">
        <f t="shared" si="24"/>
        <v/>
      </c>
      <c r="R385" s="206"/>
      <c r="S385" s="66"/>
    </row>
    <row r="386" spans="1:19" ht="20.100000000000001" customHeight="1" x14ac:dyDescent="0.25">
      <c r="A386" s="191">
        <v>380</v>
      </c>
      <c r="B386" s="200" t="str">
        <f>IF('Frais Forfaitaires'!B385="","",'Frais Forfaitaires'!B385)</f>
        <v/>
      </c>
      <c r="C386" s="200" t="str">
        <f>IF('Frais Forfaitaires'!C385="","",'Frais Forfaitaires'!C385)</f>
        <v/>
      </c>
      <c r="D386" s="200" t="str">
        <f>IF('Frais Forfaitaires'!D385="","",'Frais Forfaitaires'!D385)</f>
        <v/>
      </c>
      <c r="E386" s="200" t="str">
        <f>IF('Frais Forfaitaires'!E385="","",'Frais Forfaitaires'!E385)</f>
        <v/>
      </c>
      <c r="F386" s="200" t="str">
        <f>IF('Frais Forfaitaires'!F385="","",'Frais Forfaitaires'!F385)</f>
        <v/>
      </c>
      <c r="G386" s="200" t="str">
        <f>IF('Frais Forfaitaires'!G385="","",'Frais Forfaitaires'!G385)</f>
        <v/>
      </c>
      <c r="H386" s="200" t="str">
        <f>IF('Frais Forfaitaires'!H385="","",'Frais Forfaitaires'!H385)</f>
        <v/>
      </c>
      <c r="I386" s="200" t="str">
        <f>IF('Frais Forfaitaires'!I385="","",'Frais Forfaitaires'!I385)</f>
        <v/>
      </c>
      <c r="J386" s="189" t="str">
        <f>IF($G386="","",IF($C386=Listes!$B$38,IF('Instruction Frais Forfaitaires'!$E386&lt;=Listes!$B$59,('Instruction Frais Forfaitaires'!$E386*(VLOOKUP('Instruction Frais Forfaitaires'!$D386,Listes!$A$60:$E$66,2,FALSE))),IF('Instruction Frais Forfaitaires'!$E386&gt;Listes!$E$59,('Instruction Frais Forfaitaires'!$E386*(VLOOKUP('Instruction Frais Forfaitaires'!$D386,Listes!$A$60:$E$66,5,FALSE))),('Instruction Frais Forfaitaires'!$E386*(VLOOKUP('Instruction Frais Forfaitaires'!$D386,Listes!$A$60:$E$66,3,FALSE))+(VLOOKUP('Instruction Frais Forfaitaires'!$D386,Listes!$A$60:$E$66,4,FALSE)))))))</f>
        <v/>
      </c>
      <c r="K386" s="189" t="str">
        <f>IF($G386="","",IF($C386=Listes!$B$37,IF('Instruction Frais Forfaitaires'!$E386&lt;=Listes!$B$48,('Instruction Frais Forfaitaires'!$E386*(VLOOKUP('Instruction Frais Forfaitaires'!$D386,Listes!$A$49:$E$55,2,FALSE))),IF('Instruction Frais Forfaitaires'!$E386&gt;Listes!$D$48,('Instruction Frais Forfaitaires'!$E386*(VLOOKUP('Instruction Frais Forfaitaires'!$D386,Listes!$A$49:$E$55,5,FALSE))),('Instruction Frais Forfaitaires'!$E386*(VLOOKUP('Instruction Frais Forfaitaires'!$D386,Listes!$A$49:$E$55,3,FALSE))+(VLOOKUP('Instruction Frais Forfaitaires'!$D386,Listes!$A$49:$E$55,4,FALSE)))))))</f>
        <v/>
      </c>
      <c r="L386" s="190" t="str">
        <f>IF($G386="","",IF($C386=Listes!$B$40,Listes!$I$37,IF($C386=Listes!$B$41,(VLOOKUP('Instruction Frais Forfaitaires'!$F386,Listes!$E$37:$F$42,2,FALSE)),IF($C386=Listes!$B$39,IF('Instruction Frais Forfaitaires'!$E386&lt;=Listes!$A$70,'Instruction Frais Forfaitaires'!$E386*Listes!$A$71,IF('Instruction Frais Forfaitaires'!$E386&gt;Listes!$D$70,'Instruction Frais Forfaitaires'!$E386*Listes!$D$71,(('Instruction Frais Forfaitaires'!$E386*Listes!$B$71)+Listes!$C$71)))))))</f>
        <v/>
      </c>
      <c r="M386" s="202" t="str">
        <f>IF('Frais Forfaitaires'!M385="","",'Frais Forfaitaires'!M385)</f>
        <v/>
      </c>
      <c r="N386" s="42" t="str">
        <f t="shared" si="21"/>
        <v/>
      </c>
      <c r="O386" s="203" t="str">
        <f t="shared" si="22"/>
        <v/>
      </c>
      <c r="P386" s="204" t="str">
        <f t="shared" si="23"/>
        <v/>
      </c>
      <c r="Q386" s="205" t="str">
        <f t="shared" si="24"/>
        <v/>
      </c>
      <c r="R386" s="206"/>
      <c r="S386" s="66"/>
    </row>
    <row r="387" spans="1:19" ht="20.100000000000001" customHeight="1" x14ac:dyDescent="0.25">
      <c r="A387" s="191">
        <v>381</v>
      </c>
      <c r="B387" s="200" t="str">
        <f>IF('Frais Forfaitaires'!B386="","",'Frais Forfaitaires'!B386)</f>
        <v/>
      </c>
      <c r="C387" s="200" t="str">
        <f>IF('Frais Forfaitaires'!C386="","",'Frais Forfaitaires'!C386)</f>
        <v/>
      </c>
      <c r="D387" s="200" t="str">
        <f>IF('Frais Forfaitaires'!D386="","",'Frais Forfaitaires'!D386)</f>
        <v/>
      </c>
      <c r="E387" s="200" t="str">
        <f>IF('Frais Forfaitaires'!E386="","",'Frais Forfaitaires'!E386)</f>
        <v/>
      </c>
      <c r="F387" s="200" t="str">
        <f>IF('Frais Forfaitaires'!F386="","",'Frais Forfaitaires'!F386)</f>
        <v/>
      </c>
      <c r="G387" s="200" t="str">
        <f>IF('Frais Forfaitaires'!G386="","",'Frais Forfaitaires'!G386)</f>
        <v/>
      </c>
      <c r="H387" s="200" t="str">
        <f>IF('Frais Forfaitaires'!H386="","",'Frais Forfaitaires'!H386)</f>
        <v/>
      </c>
      <c r="I387" s="200" t="str">
        <f>IF('Frais Forfaitaires'!I386="","",'Frais Forfaitaires'!I386)</f>
        <v/>
      </c>
      <c r="J387" s="189" t="str">
        <f>IF($G387="","",IF($C387=Listes!$B$38,IF('Instruction Frais Forfaitaires'!$E387&lt;=Listes!$B$59,('Instruction Frais Forfaitaires'!$E387*(VLOOKUP('Instruction Frais Forfaitaires'!$D387,Listes!$A$60:$E$66,2,FALSE))),IF('Instruction Frais Forfaitaires'!$E387&gt;Listes!$E$59,('Instruction Frais Forfaitaires'!$E387*(VLOOKUP('Instruction Frais Forfaitaires'!$D387,Listes!$A$60:$E$66,5,FALSE))),('Instruction Frais Forfaitaires'!$E387*(VLOOKUP('Instruction Frais Forfaitaires'!$D387,Listes!$A$60:$E$66,3,FALSE))+(VLOOKUP('Instruction Frais Forfaitaires'!$D387,Listes!$A$60:$E$66,4,FALSE)))))))</f>
        <v/>
      </c>
      <c r="K387" s="189" t="str">
        <f>IF($G387="","",IF($C387=Listes!$B$37,IF('Instruction Frais Forfaitaires'!$E387&lt;=Listes!$B$48,('Instruction Frais Forfaitaires'!$E387*(VLOOKUP('Instruction Frais Forfaitaires'!$D387,Listes!$A$49:$E$55,2,FALSE))),IF('Instruction Frais Forfaitaires'!$E387&gt;Listes!$D$48,('Instruction Frais Forfaitaires'!$E387*(VLOOKUP('Instruction Frais Forfaitaires'!$D387,Listes!$A$49:$E$55,5,FALSE))),('Instruction Frais Forfaitaires'!$E387*(VLOOKUP('Instruction Frais Forfaitaires'!$D387,Listes!$A$49:$E$55,3,FALSE))+(VLOOKUP('Instruction Frais Forfaitaires'!$D387,Listes!$A$49:$E$55,4,FALSE)))))))</f>
        <v/>
      </c>
      <c r="L387" s="190" t="str">
        <f>IF($G387="","",IF($C387=Listes!$B$40,Listes!$I$37,IF($C387=Listes!$B$41,(VLOOKUP('Instruction Frais Forfaitaires'!$F387,Listes!$E$37:$F$42,2,FALSE)),IF($C387=Listes!$B$39,IF('Instruction Frais Forfaitaires'!$E387&lt;=Listes!$A$70,'Instruction Frais Forfaitaires'!$E387*Listes!$A$71,IF('Instruction Frais Forfaitaires'!$E387&gt;Listes!$D$70,'Instruction Frais Forfaitaires'!$E387*Listes!$D$71,(('Instruction Frais Forfaitaires'!$E387*Listes!$B$71)+Listes!$C$71)))))))</f>
        <v/>
      </c>
      <c r="M387" s="202" t="str">
        <f>IF('Frais Forfaitaires'!M386="","",'Frais Forfaitaires'!M386)</f>
        <v/>
      </c>
      <c r="N387" s="42" t="str">
        <f t="shared" si="21"/>
        <v/>
      </c>
      <c r="O387" s="203" t="str">
        <f t="shared" si="22"/>
        <v/>
      </c>
      <c r="P387" s="204" t="str">
        <f t="shared" si="23"/>
        <v/>
      </c>
      <c r="Q387" s="205" t="str">
        <f t="shared" si="24"/>
        <v/>
      </c>
      <c r="R387" s="206"/>
      <c r="S387" s="66"/>
    </row>
    <row r="388" spans="1:19" ht="20.100000000000001" customHeight="1" x14ac:dyDescent="0.25">
      <c r="A388" s="191">
        <v>382</v>
      </c>
      <c r="B388" s="200" t="str">
        <f>IF('Frais Forfaitaires'!B387="","",'Frais Forfaitaires'!B387)</f>
        <v/>
      </c>
      <c r="C388" s="200" t="str">
        <f>IF('Frais Forfaitaires'!C387="","",'Frais Forfaitaires'!C387)</f>
        <v/>
      </c>
      <c r="D388" s="200" t="str">
        <f>IF('Frais Forfaitaires'!D387="","",'Frais Forfaitaires'!D387)</f>
        <v/>
      </c>
      <c r="E388" s="200" t="str">
        <f>IF('Frais Forfaitaires'!E387="","",'Frais Forfaitaires'!E387)</f>
        <v/>
      </c>
      <c r="F388" s="200" t="str">
        <f>IF('Frais Forfaitaires'!F387="","",'Frais Forfaitaires'!F387)</f>
        <v/>
      </c>
      <c r="G388" s="200" t="str">
        <f>IF('Frais Forfaitaires'!G387="","",'Frais Forfaitaires'!G387)</f>
        <v/>
      </c>
      <c r="H388" s="200" t="str">
        <f>IF('Frais Forfaitaires'!H387="","",'Frais Forfaitaires'!H387)</f>
        <v/>
      </c>
      <c r="I388" s="200" t="str">
        <f>IF('Frais Forfaitaires'!I387="","",'Frais Forfaitaires'!I387)</f>
        <v/>
      </c>
      <c r="J388" s="189" t="str">
        <f>IF($G388="","",IF($C388=Listes!$B$38,IF('Instruction Frais Forfaitaires'!$E388&lt;=Listes!$B$59,('Instruction Frais Forfaitaires'!$E388*(VLOOKUP('Instruction Frais Forfaitaires'!$D388,Listes!$A$60:$E$66,2,FALSE))),IF('Instruction Frais Forfaitaires'!$E388&gt;Listes!$E$59,('Instruction Frais Forfaitaires'!$E388*(VLOOKUP('Instruction Frais Forfaitaires'!$D388,Listes!$A$60:$E$66,5,FALSE))),('Instruction Frais Forfaitaires'!$E388*(VLOOKUP('Instruction Frais Forfaitaires'!$D388,Listes!$A$60:$E$66,3,FALSE))+(VLOOKUP('Instruction Frais Forfaitaires'!$D388,Listes!$A$60:$E$66,4,FALSE)))))))</f>
        <v/>
      </c>
      <c r="K388" s="189" t="str">
        <f>IF($G388="","",IF($C388=Listes!$B$37,IF('Instruction Frais Forfaitaires'!$E388&lt;=Listes!$B$48,('Instruction Frais Forfaitaires'!$E388*(VLOOKUP('Instruction Frais Forfaitaires'!$D388,Listes!$A$49:$E$55,2,FALSE))),IF('Instruction Frais Forfaitaires'!$E388&gt;Listes!$D$48,('Instruction Frais Forfaitaires'!$E388*(VLOOKUP('Instruction Frais Forfaitaires'!$D388,Listes!$A$49:$E$55,5,FALSE))),('Instruction Frais Forfaitaires'!$E388*(VLOOKUP('Instruction Frais Forfaitaires'!$D388,Listes!$A$49:$E$55,3,FALSE))+(VLOOKUP('Instruction Frais Forfaitaires'!$D388,Listes!$A$49:$E$55,4,FALSE)))))))</f>
        <v/>
      </c>
      <c r="L388" s="190" t="str">
        <f>IF($G388="","",IF($C388=Listes!$B$40,Listes!$I$37,IF($C388=Listes!$B$41,(VLOOKUP('Instruction Frais Forfaitaires'!$F388,Listes!$E$37:$F$42,2,FALSE)),IF($C388=Listes!$B$39,IF('Instruction Frais Forfaitaires'!$E388&lt;=Listes!$A$70,'Instruction Frais Forfaitaires'!$E388*Listes!$A$71,IF('Instruction Frais Forfaitaires'!$E388&gt;Listes!$D$70,'Instruction Frais Forfaitaires'!$E388*Listes!$D$71,(('Instruction Frais Forfaitaires'!$E388*Listes!$B$71)+Listes!$C$71)))))))</f>
        <v/>
      </c>
      <c r="M388" s="202" t="str">
        <f>IF('Frais Forfaitaires'!M387="","",'Frais Forfaitaires'!M387)</f>
        <v/>
      </c>
      <c r="N388" s="42" t="str">
        <f t="shared" si="21"/>
        <v/>
      </c>
      <c r="O388" s="203" t="str">
        <f t="shared" si="22"/>
        <v/>
      </c>
      <c r="P388" s="204" t="str">
        <f t="shared" si="23"/>
        <v/>
      </c>
      <c r="Q388" s="205" t="str">
        <f t="shared" si="24"/>
        <v/>
      </c>
      <c r="R388" s="206"/>
      <c r="S388" s="66"/>
    </row>
    <row r="389" spans="1:19" ht="20.100000000000001" customHeight="1" x14ac:dyDescent="0.25">
      <c r="A389" s="191">
        <v>383</v>
      </c>
      <c r="B389" s="200" t="str">
        <f>IF('Frais Forfaitaires'!B388="","",'Frais Forfaitaires'!B388)</f>
        <v/>
      </c>
      <c r="C389" s="200" t="str">
        <f>IF('Frais Forfaitaires'!C388="","",'Frais Forfaitaires'!C388)</f>
        <v/>
      </c>
      <c r="D389" s="200" t="str">
        <f>IF('Frais Forfaitaires'!D388="","",'Frais Forfaitaires'!D388)</f>
        <v/>
      </c>
      <c r="E389" s="200" t="str">
        <f>IF('Frais Forfaitaires'!E388="","",'Frais Forfaitaires'!E388)</f>
        <v/>
      </c>
      <c r="F389" s="200" t="str">
        <f>IF('Frais Forfaitaires'!F388="","",'Frais Forfaitaires'!F388)</f>
        <v/>
      </c>
      <c r="G389" s="200" t="str">
        <f>IF('Frais Forfaitaires'!G388="","",'Frais Forfaitaires'!G388)</f>
        <v/>
      </c>
      <c r="H389" s="200" t="str">
        <f>IF('Frais Forfaitaires'!H388="","",'Frais Forfaitaires'!H388)</f>
        <v/>
      </c>
      <c r="I389" s="200" t="str">
        <f>IF('Frais Forfaitaires'!I388="","",'Frais Forfaitaires'!I388)</f>
        <v/>
      </c>
      <c r="J389" s="189" t="str">
        <f>IF($G389="","",IF($C389=Listes!$B$38,IF('Instruction Frais Forfaitaires'!$E389&lt;=Listes!$B$59,('Instruction Frais Forfaitaires'!$E389*(VLOOKUP('Instruction Frais Forfaitaires'!$D389,Listes!$A$60:$E$66,2,FALSE))),IF('Instruction Frais Forfaitaires'!$E389&gt;Listes!$E$59,('Instruction Frais Forfaitaires'!$E389*(VLOOKUP('Instruction Frais Forfaitaires'!$D389,Listes!$A$60:$E$66,5,FALSE))),('Instruction Frais Forfaitaires'!$E389*(VLOOKUP('Instruction Frais Forfaitaires'!$D389,Listes!$A$60:$E$66,3,FALSE))+(VLOOKUP('Instruction Frais Forfaitaires'!$D389,Listes!$A$60:$E$66,4,FALSE)))))))</f>
        <v/>
      </c>
      <c r="K389" s="189" t="str">
        <f>IF($G389="","",IF($C389=Listes!$B$37,IF('Instruction Frais Forfaitaires'!$E389&lt;=Listes!$B$48,('Instruction Frais Forfaitaires'!$E389*(VLOOKUP('Instruction Frais Forfaitaires'!$D389,Listes!$A$49:$E$55,2,FALSE))),IF('Instruction Frais Forfaitaires'!$E389&gt;Listes!$D$48,('Instruction Frais Forfaitaires'!$E389*(VLOOKUP('Instruction Frais Forfaitaires'!$D389,Listes!$A$49:$E$55,5,FALSE))),('Instruction Frais Forfaitaires'!$E389*(VLOOKUP('Instruction Frais Forfaitaires'!$D389,Listes!$A$49:$E$55,3,FALSE))+(VLOOKUP('Instruction Frais Forfaitaires'!$D389,Listes!$A$49:$E$55,4,FALSE)))))))</f>
        <v/>
      </c>
      <c r="L389" s="190" t="str">
        <f>IF($G389="","",IF($C389=Listes!$B$40,Listes!$I$37,IF($C389=Listes!$B$41,(VLOOKUP('Instruction Frais Forfaitaires'!$F389,Listes!$E$37:$F$42,2,FALSE)),IF($C389=Listes!$B$39,IF('Instruction Frais Forfaitaires'!$E389&lt;=Listes!$A$70,'Instruction Frais Forfaitaires'!$E389*Listes!$A$71,IF('Instruction Frais Forfaitaires'!$E389&gt;Listes!$D$70,'Instruction Frais Forfaitaires'!$E389*Listes!$D$71,(('Instruction Frais Forfaitaires'!$E389*Listes!$B$71)+Listes!$C$71)))))))</f>
        <v/>
      </c>
      <c r="M389" s="202" t="str">
        <f>IF('Frais Forfaitaires'!M388="","",'Frais Forfaitaires'!M388)</f>
        <v/>
      </c>
      <c r="N389" s="42" t="str">
        <f t="shared" si="21"/>
        <v/>
      </c>
      <c r="O389" s="203" t="str">
        <f t="shared" si="22"/>
        <v/>
      </c>
      <c r="P389" s="204" t="str">
        <f t="shared" si="23"/>
        <v/>
      </c>
      <c r="Q389" s="205" t="str">
        <f t="shared" si="24"/>
        <v/>
      </c>
      <c r="R389" s="206"/>
      <c r="S389" s="66"/>
    </row>
    <row r="390" spans="1:19" ht="20.100000000000001" customHeight="1" x14ac:dyDescent="0.25">
      <c r="A390" s="191">
        <v>384</v>
      </c>
      <c r="B390" s="200" t="str">
        <f>IF('Frais Forfaitaires'!B389="","",'Frais Forfaitaires'!B389)</f>
        <v/>
      </c>
      <c r="C390" s="200" t="str">
        <f>IF('Frais Forfaitaires'!C389="","",'Frais Forfaitaires'!C389)</f>
        <v/>
      </c>
      <c r="D390" s="200" t="str">
        <f>IF('Frais Forfaitaires'!D389="","",'Frais Forfaitaires'!D389)</f>
        <v/>
      </c>
      <c r="E390" s="200" t="str">
        <f>IF('Frais Forfaitaires'!E389="","",'Frais Forfaitaires'!E389)</f>
        <v/>
      </c>
      <c r="F390" s="200" t="str">
        <f>IF('Frais Forfaitaires'!F389="","",'Frais Forfaitaires'!F389)</f>
        <v/>
      </c>
      <c r="G390" s="200" t="str">
        <f>IF('Frais Forfaitaires'!G389="","",'Frais Forfaitaires'!G389)</f>
        <v/>
      </c>
      <c r="H390" s="200" t="str">
        <f>IF('Frais Forfaitaires'!H389="","",'Frais Forfaitaires'!H389)</f>
        <v/>
      </c>
      <c r="I390" s="200" t="str">
        <f>IF('Frais Forfaitaires'!I389="","",'Frais Forfaitaires'!I389)</f>
        <v/>
      </c>
      <c r="J390" s="189" t="str">
        <f>IF($G390="","",IF($C390=Listes!$B$38,IF('Instruction Frais Forfaitaires'!$E390&lt;=Listes!$B$59,('Instruction Frais Forfaitaires'!$E390*(VLOOKUP('Instruction Frais Forfaitaires'!$D390,Listes!$A$60:$E$66,2,FALSE))),IF('Instruction Frais Forfaitaires'!$E390&gt;Listes!$E$59,('Instruction Frais Forfaitaires'!$E390*(VLOOKUP('Instruction Frais Forfaitaires'!$D390,Listes!$A$60:$E$66,5,FALSE))),('Instruction Frais Forfaitaires'!$E390*(VLOOKUP('Instruction Frais Forfaitaires'!$D390,Listes!$A$60:$E$66,3,FALSE))+(VLOOKUP('Instruction Frais Forfaitaires'!$D390,Listes!$A$60:$E$66,4,FALSE)))))))</f>
        <v/>
      </c>
      <c r="K390" s="189" t="str">
        <f>IF($G390="","",IF($C390=Listes!$B$37,IF('Instruction Frais Forfaitaires'!$E390&lt;=Listes!$B$48,('Instruction Frais Forfaitaires'!$E390*(VLOOKUP('Instruction Frais Forfaitaires'!$D390,Listes!$A$49:$E$55,2,FALSE))),IF('Instruction Frais Forfaitaires'!$E390&gt;Listes!$D$48,('Instruction Frais Forfaitaires'!$E390*(VLOOKUP('Instruction Frais Forfaitaires'!$D390,Listes!$A$49:$E$55,5,FALSE))),('Instruction Frais Forfaitaires'!$E390*(VLOOKUP('Instruction Frais Forfaitaires'!$D390,Listes!$A$49:$E$55,3,FALSE))+(VLOOKUP('Instruction Frais Forfaitaires'!$D390,Listes!$A$49:$E$55,4,FALSE)))))))</f>
        <v/>
      </c>
      <c r="L390" s="190" t="str">
        <f>IF($G390="","",IF($C390=Listes!$B$40,Listes!$I$37,IF($C390=Listes!$B$41,(VLOOKUP('Instruction Frais Forfaitaires'!$F390,Listes!$E$37:$F$42,2,FALSE)),IF($C390=Listes!$B$39,IF('Instruction Frais Forfaitaires'!$E390&lt;=Listes!$A$70,'Instruction Frais Forfaitaires'!$E390*Listes!$A$71,IF('Instruction Frais Forfaitaires'!$E390&gt;Listes!$D$70,'Instruction Frais Forfaitaires'!$E390*Listes!$D$71,(('Instruction Frais Forfaitaires'!$E390*Listes!$B$71)+Listes!$C$71)))))))</f>
        <v/>
      </c>
      <c r="M390" s="202" t="str">
        <f>IF('Frais Forfaitaires'!M389="","",'Frais Forfaitaires'!M389)</f>
        <v/>
      </c>
      <c r="N390" s="42" t="str">
        <f t="shared" si="21"/>
        <v/>
      </c>
      <c r="O390" s="203" t="str">
        <f t="shared" si="22"/>
        <v/>
      </c>
      <c r="P390" s="204" t="str">
        <f t="shared" si="23"/>
        <v/>
      </c>
      <c r="Q390" s="205" t="str">
        <f t="shared" si="24"/>
        <v/>
      </c>
      <c r="R390" s="206"/>
      <c r="S390" s="66"/>
    </row>
    <row r="391" spans="1:19" ht="20.100000000000001" customHeight="1" x14ac:dyDescent="0.25">
      <c r="A391" s="191">
        <v>385</v>
      </c>
      <c r="B391" s="200" t="str">
        <f>IF('Frais Forfaitaires'!B390="","",'Frais Forfaitaires'!B390)</f>
        <v/>
      </c>
      <c r="C391" s="200" t="str">
        <f>IF('Frais Forfaitaires'!C390="","",'Frais Forfaitaires'!C390)</f>
        <v/>
      </c>
      <c r="D391" s="200" t="str">
        <f>IF('Frais Forfaitaires'!D390="","",'Frais Forfaitaires'!D390)</f>
        <v/>
      </c>
      <c r="E391" s="200" t="str">
        <f>IF('Frais Forfaitaires'!E390="","",'Frais Forfaitaires'!E390)</f>
        <v/>
      </c>
      <c r="F391" s="200" t="str">
        <f>IF('Frais Forfaitaires'!F390="","",'Frais Forfaitaires'!F390)</f>
        <v/>
      </c>
      <c r="G391" s="200" t="str">
        <f>IF('Frais Forfaitaires'!G390="","",'Frais Forfaitaires'!G390)</f>
        <v/>
      </c>
      <c r="H391" s="200" t="str">
        <f>IF('Frais Forfaitaires'!H390="","",'Frais Forfaitaires'!H390)</f>
        <v/>
      </c>
      <c r="I391" s="200" t="str">
        <f>IF('Frais Forfaitaires'!I390="","",'Frais Forfaitaires'!I390)</f>
        <v/>
      </c>
      <c r="J391" s="189" t="str">
        <f>IF($G391="","",IF($C391=Listes!$B$38,IF('Instruction Frais Forfaitaires'!$E391&lt;=Listes!$B$59,('Instruction Frais Forfaitaires'!$E391*(VLOOKUP('Instruction Frais Forfaitaires'!$D391,Listes!$A$60:$E$66,2,FALSE))),IF('Instruction Frais Forfaitaires'!$E391&gt;Listes!$E$59,('Instruction Frais Forfaitaires'!$E391*(VLOOKUP('Instruction Frais Forfaitaires'!$D391,Listes!$A$60:$E$66,5,FALSE))),('Instruction Frais Forfaitaires'!$E391*(VLOOKUP('Instruction Frais Forfaitaires'!$D391,Listes!$A$60:$E$66,3,FALSE))+(VLOOKUP('Instruction Frais Forfaitaires'!$D391,Listes!$A$60:$E$66,4,FALSE)))))))</f>
        <v/>
      </c>
      <c r="K391" s="189" t="str">
        <f>IF($G391="","",IF($C391=Listes!$B$37,IF('Instruction Frais Forfaitaires'!$E391&lt;=Listes!$B$48,('Instruction Frais Forfaitaires'!$E391*(VLOOKUP('Instruction Frais Forfaitaires'!$D391,Listes!$A$49:$E$55,2,FALSE))),IF('Instruction Frais Forfaitaires'!$E391&gt;Listes!$D$48,('Instruction Frais Forfaitaires'!$E391*(VLOOKUP('Instruction Frais Forfaitaires'!$D391,Listes!$A$49:$E$55,5,FALSE))),('Instruction Frais Forfaitaires'!$E391*(VLOOKUP('Instruction Frais Forfaitaires'!$D391,Listes!$A$49:$E$55,3,FALSE))+(VLOOKUP('Instruction Frais Forfaitaires'!$D391,Listes!$A$49:$E$55,4,FALSE)))))))</f>
        <v/>
      </c>
      <c r="L391" s="190" t="str">
        <f>IF($G391="","",IF($C391=Listes!$B$40,Listes!$I$37,IF($C391=Listes!$B$41,(VLOOKUP('Instruction Frais Forfaitaires'!$F391,Listes!$E$37:$F$42,2,FALSE)),IF($C391=Listes!$B$39,IF('Instruction Frais Forfaitaires'!$E391&lt;=Listes!$A$70,'Instruction Frais Forfaitaires'!$E391*Listes!$A$71,IF('Instruction Frais Forfaitaires'!$E391&gt;Listes!$D$70,'Instruction Frais Forfaitaires'!$E391*Listes!$D$71,(('Instruction Frais Forfaitaires'!$E391*Listes!$B$71)+Listes!$C$71)))))))</f>
        <v/>
      </c>
      <c r="M391" s="202" t="str">
        <f>IF('Frais Forfaitaires'!M390="","",'Frais Forfaitaires'!M390)</f>
        <v/>
      </c>
      <c r="N391" s="42" t="str">
        <f t="shared" si="21"/>
        <v/>
      </c>
      <c r="O391" s="203" t="str">
        <f t="shared" si="22"/>
        <v/>
      </c>
      <c r="P391" s="204" t="str">
        <f t="shared" si="23"/>
        <v/>
      </c>
      <c r="Q391" s="205" t="str">
        <f t="shared" si="24"/>
        <v/>
      </c>
      <c r="R391" s="206"/>
      <c r="S391" s="66"/>
    </row>
    <row r="392" spans="1:19" ht="20.100000000000001" customHeight="1" x14ac:dyDescent="0.25">
      <c r="A392" s="191">
        <v>386</v>
      </c>
      <c r="B392" s="200" t="str">
        <f>IF('Frais Forfaitaires'!B391="","",'Frais Forfaitaires'!B391)</f>
        <v/>
      </c>
      <c r="C392" s="200" t="str">
        <f>IF('Frais Forfaitaires'!C391="","",'Frais Forfaitaires'!C391)</f>
        <v/>
      </c>
      <c r="D392" s="200" t="str">
        <f>IF('Frais Forfaitaires'!D391="","",'Frais Forfaitaires'!D391)</f>
        <v/>
      </c>
      <c r="E392" s="200" t="str">
        <f>IF('Frais Forfaitaires'!E391="","",'Frais Forfaitaires'!E391)</f>
        <v/>
      </c>
      <c r="F392" s="200" t="str">
        <f>IF('Frais Forfaitaires'!F391="","",'Frais Forfaitaires'!F391)</f>
        <v/>
      </c>
      <c r="G392" s="200" t="str">
        <f>IF('Frais Forfaitaires'!G391="","",'Frais Forfaitaires'!G391)</f>
        <v/>
      </c>
      <c r="H392" s="200" t="str">
        <f>IF('Frais Forfaitaires'!H391="","",'Frais Forfaitaires'!H391)</f>
        <v/>
      </c>
      <c r="I392" s="200" t="str">
        <f>IF('Frais Forfaitaires'!I391="","",'Frais Forfaitaires'!I391)</f>
        <v/>
      </c>
      <c r="J392" s="189" t="str">
        <f>IF($G392="","",IF($C392=Listes!$B$38,IF('Instruction Frais Forfaitaires'!$E392&lt;=Listes!$B$59,('Instruction Frais Forfaitaires'!$E392*(VLOOKUP('Instruction Frais Forfaitaires'!$D392,Listes!$A$60:$E$66,2,FALSE))),IF('Instruction Frais Forfaitaires'!$E392&gt;Listes!$E$59,('Instruction Frais Forfaitaires'!$E392*(VLOOKUP('Instruction Frais Forfaitaires'!$D392,Listes!$A$60:$E$66,5,FALSE))),('Instruction Frais Forfaitaires'!$E392*(VLOOKUP('Instruction Frais Forfaitaires'!$D392,Listes!$A$60:$E$66,3,FALSE))+(VLOOKUP('Instruction Frais Forfaitaires'!$D392,Listes!$A$60:$E$66,4,FALSE)))))))</f>
        <v/>
      </c>
      <c r="K392" s="189" t="str">
        <f>IF($G392="","",IF($C392=Listes!$B$37,IF('Instruction Frais Forfaitaires'!$E392&lt;=Listes!$B$48,('Instruction Frais Forfaitaires'!$E392*(VLOOKUP('Instruction Frais Forfaitaires'!$D392,Listes!$A$49:$E$55,2,FALSE))),IF('Instruction Frais Forfaitaires'!$E392&gt;Listes!$D$48,('Instruction Frais Forfaitaires'!$E392*(VLOOKUP('Instruction Frais Forfaitaires'!$D392,Listes!$A$49:$E$55,5,FALSE))),('Instruction Frais Forfaitaires'!$E392*(VLOOKUP('Instruction Frais Forfaitaires'!$D392,Listes!$A$49:$E$55,3,FALSE))+(VLOOKUP('Instruction Frais Forfaitaires'!$D392,Listes!$A$49:$E$55,4,FALSE)))))))</f>
        <v/>
      </c>
      <c r="L392" s="190" t="str">
        <f>IF($G392="","",IF($C392=Listes!$B$40,Listes!$I$37,IF($C392=Listes!$B$41,(VLOOKUP('Instruction Frais Forfaitaires'!$F392,Listes!$E$37:$F$42,2,FALSE)),IF($C392=Listes!$B$39,IF('Instruction Frais Forfaitaires'!$E392&lt;=Listes!$A$70,'Instruction Frais Forfaitaires'!$E392*Listes!$A$71,IF('Instruction Frais Forfaitaires'!$E392&gt;Listes!$D$70,'Instruction Frais Forfaitaires'!$E392*Listes!$D$71,(('Instruction Frais Forfaitaires'!$E392*Listes!$B$71)+Listes!$C$71)))))))</f>
        <v/>
      </c>
      <c r="M392" s="202" t="str">
        <f>IF('Frais Forfaitaires'!M391="","",'Frais Forfaitaires'!M391)</f>
        <v/>
      </c>
      <c r="N392" s="42" t="str">
        <f t="shared" ref="N392:N455" si="25">IF($H392="","",($L392+$K392+$J392)*$H392)</f>
        <v/>
      </c>
      <c r="O392" s="203" t="str">
        <f t="shared" ref="O392:O455" si="26">IF($M392="","",IF($N392&gt;$M392,"Le montant éligible ne peut etre supérieur au montant présenté",""))</f>
        <v/>
      </c>
      <c r="P392" s="204" t="str">
        <f t="shared" ref="P392:P455" si="27">IF(N392="","",N392)</f>
        <v/>
      </c>
      <c r="Q392" s="205" t="str">
        <f t="shared" ref="Q392:Q455" si="28">IF($N392="","",$N392)</f>
        <v/>
      </c>
      <c r="R392" s="206"/>
      <c r="S392" s="66"/>
    </row>
    <row r="393" spans="1:19" ht="20.100000000000001" customHeight="1" x14ac:dyDescent="0.25">
      <c r="A393" s="191">
        <v>387</v>
      </c>
      <c r="B393" s="200" t="str">
        <f>IF('Frais Forfaitaires'!B392="","",'Frais Forfaitaires'!B392)</f>
        <v/>
      </c>
      <c r="C393" s="200" t="str">
        <f>IF('Frais Forfaitaires'!C392="","",'Frais Forfaitaires'!C392)</f>
        <v/>
      </c>
      <c r="D393" s="200" t="str">
        <f>IF('Frais Forfaitaires'!D392="","",'Frais Forfaitaires'!D392)</f>
        <v/>
      </c>
      <c r="E393" s="200" t="str">
        <f>IF('Frais Forfaitaires'!E392="","",'Frais Forfaitaires'!E392)</f>
        <v/>
      </c>
      <c r="F393" s="200" t="str">
        <f>IF('Frais Forfaitaires'!F392="","",'Frais Forfaitaires'!F392)</f>
        <v/>
      </c>
      <c r="G393" s="200" t="str">
        <f>IF('Frais Forfaitaires'!G392="","",'Frais Forfaitaires'!G392)</f>
        <v/>
      </c>
      <c r="H393" s="200" t="str">
        <f>IF('Frais Forfaitaires'!H392="","",'Frais Forfaitaires'!H392)</f>
        <v/>
      </c>
      <c r="I393" s="200" t="str">
        <f>IF('Frais Forfaitaires'!I392="","",'Frais Forfaitaires'!I392)</f>
        <v/>
      </c>
      <c r="J393" s="189" t="str">
        <f>IF($G393="","",IF($C393=Listes!$B$38,IF('Instruction Frais Forfaitaires'!$E393&lt;=Listes!$B$59,('Instruction Frais Forfaitaires'!$E393*(VLOOKUP('Instruction Frais Forfaitaires'!$D393,Listes!$A$60:$E$66,2,FALSE))),IF('Instruction Frais Forfaitaires'!$E393&gt;Listes!$E$59,('Instruction Frais Forfaitaires'!$E393*(VLOOKUP('Instruction Frais Forfaitaires'!$D393,Listes!$A$60:$E$66,5,FALSE))),('Instruction Frais Forfaitaires'!$E393*(VLOOKUP('Instruction Frais Forfaitaires'!$D393,Listes!$A$60:$E$66,3,FALSE))+(VLOOKUP('Instruction Frais Forfaitaires'!$D393,Listes!$A$60:$E$66,4,FALSE)))))))</f>
        <v/>
      </c>
      <c r="K393" s="189" t="str">
        <f>IF($G393="","",IF($C393=Listes!$B$37,IF('Instruction Frais Forfaitaires'!$E393&lt;=Listes!$B$48,('Instruction Frais Forfaitaires'!$E393*(VLOOKUP('Instruction Frais Forfaitaires'!$D393,Listes!$A$49:$E$55,2,FALSE))),IF('Instruction Frais Forfaitaires'!$E393&gt;Listes!$D$48,('Instruction Frais Forfaitaires'!$E393*(VLOOKUP('Instruction Frais Forfaitaires'!$D393,Listes!$A$49:$E$55,5,FALSE))),('Instruction Frais Forfaitaires'!$E393*(VLOOKUP('Instruction Frais Forfaitaires'!$D393,Listes!$A$49:$E$55,3,FALSE))+(VLOOKUP('Instruction Frais Forfaitaires'!$D393,Listes!$A$49:$E$55,4,FALSE)))))))</f>
        <v/>
      </c>
      <c r="L393" s="190" t="str">
        <f>IF($G393="","",IF($C393=Listes!$B$40,Listes!$I$37,IF($C393=Listes!$B$41,(VLOOKUP('Instruction Frais Forfaitaires'!$F393,Listes!$E$37:$F$42,2,FALSE)),IF($C393=Listes!$B$39,IF('Instruction Frais Forfaitaires'!$E393&lt;=Listes!$A$70,'Instruction Frais Forfaitaires'!$E393*Listes!$A$71,IF('Instruction Frais Forfaitaires'!$E393&gt;Listes!$D$70,'Instruction Frais Forfaitaires'!$E393*Listes!$D$71,(('Instruction Frais Forfaitaires'!$E393*Listes!$B$71)+Listes!$C$71)))))))</f>
        <v/>
      </c>
      <c r="M393" s="202" t="str">
        <f>IF('Frais Forfaitaires'!M392="","",'Frais Forfaitaires'!M392)</f>
        <v/>
      </c>
      <c r="N393" s="42" t="str">
        <f t="shared" si="25"/>
        <v/>
      </c>
      <c r="O393" s="203" t="str">
        <f t="shared" si="26"/>
        <v/>
      </c>
      <c r="P393" s="204" t="str">
        <f t="shared" si="27"/>
        <v/>
      </c>
      <c r="Q393" s="205" t="str">
        <f t="shared" si="28"/>
        <v/>
      </c>
      <c r="R393" s="206"/>
      <c r="S393" s="66"/>
    </row>
    <row r="394" spans="1:19" ht="20.100000000000001" customHeight="1" x14ac:dyDescent="0.25">
      <c r="A394" s="191">
        <v>388</v>
      </c>
      <c r="B394" s="200" t="str">
        <f>IF('Frais Forfaitaires'!B393="","",'Frais Forfaitaires'!B393)</f>
        <v/>
      </c>
      <c r="C394" s="200" t="str">
        <f>IF('Frais Forfaitaires'!C393="","",'Frais Forfaitaires'!C393)</f>
        <v/>
      </c>
      <c r="D394" s="200" t="str">
        <f>IF('Frais Forfaitaires'!D393="","",'Frais Forfaitaires'!D393)</f>
        <v/>
      </c>
      <c r="E394" s="200" t="str">
        <f>IF('Frais Forfaitaires'!E393="","",'Frais Forfaitaires'!E393)</f>
        <v/>
      </c>
      <c r="F394" s="200" t="str">
        <f>IF('Frais Forfaitaires'!F393="","",'Frais Forfaitaires'!F393)</f>
        <v/>
      </c>
      <c r="G394" s="200" t="str">
        <f>IF('Frais Forfaitaires'!G393="","",'Frais Forfaitaires'!G393)</f>
        <v/>
      </c>
      <c r="H394" s="200" t="str">
        <f>IF('Frais Forfaitaires'!H393="","",'Frais Forfaitaires'!H393)</f>
        <v/>
      </c>
      <c r="I394" s="200" t="str">
        <f>IF('Frais Forfaitaires'!I393="","",'Frais Forfaitaires'!I393)</f>
        <v/>
      </c>
      <c r="J394" s="189" t="str">
        <f>IF($G394="","",IF($C394=Listes!$B$38,IF('Instruction Frais Forfaitaires'!$E394&lt;=Listes!$B$59,('Instruction Frais Forfaitaires'!$E394*(VLOOKUP('Instruction Frais Forfaitaires'!$D394,Listes!$A$60:$E$66,2,FALSE))),IF('Instruction Frais Forfaitaires'!$E394&gt;Listes!$E$59,('Instruction Frais Forfaitaires'!$E394*(VLOOKUP('Instruction Frais Forfaitaires'!$D394,Listes!$A$60:$E$66,5,FALSE))),('Instruction Frais Forfaitaires'!$E394*(VLOOKUP('Instruction Frais Forfaitaires'!$D394,Listes!$A$60:$E$66,3,FALSE))+(VLOOKUP('Instruction Frais Forfaitaires'!$D394,Listes!$A$60:$E$66,4,FALSE)))))))</f>
        <v/>
      </c>
      <c r="K394" s="189" t="str">
        <f>IF($G394="","",IF($C394=Listes!$B$37,IF('Instruction Frais Forfaitaires'!$E394&lt;=Listes!$B$48,('Instruction Frais Forfaitaires'!$E394*(VLOOKUP('Instruction Frais Forfaitaires'!$D394,Listes!$A$49:$E$55,2,FALSE))),IF('Instruction Frais Forfaitaires'!$E394&gt;Listes!$D$48,('Instruction Frais Forfaitaires'!$E394*(VLOOKUP('Instruction Frais Forfaitaires'!$D394,Listes!$A$49:$E$55,5,FALSE))),('Instruction Frais Forfaitaires'!$E394*(VLOOKUP('Instruction Frais Forfaitaires'!$D394,Listes!$A$49:$E$55,3,FALSE))+(VLOOKUP('Instruction Frais Forfaitaires'!$D394,Listes!$A$49:$E$55,4,FALSE)))))))</f>
        <v/>
      </c>
      <c r="L394" s="190" t="str">
        <f>IF($G394="","",IF($C394=Listes!$B$40,Listes!$I$37,IF($C394=Listes!$B$41,(VLOOKUP('Instruction Frais Forfaitaires'!$F394,Listes!$E$37:$F$42,2,FALSE)),IF($C394=Listes!$B$39,IF('Instruction Frais Forfaitaires'!$E394&lt;=Listes!$A$70,'Instruction Frais Forfaitaires'!$E394*Listes!$A$71,IF('Instruction Frais Forfaitaires'!$E394&gt;Listes!$D$70,'Instruction Frais Forfaitaires'!$E394*Listes!$D$71,(('Instruction Frais Forfaitaires'!$E394*Listes!$B$71)+Listes!$C$71)))))))</f>
        <v/>
      </c>
      <c r="M394" s="202" t="str">
        <f>IF('Frais Forfaitaires'!M393="","",'Frais Forfaitaires'!M393)</f>
        <v/>
      </c>
      <c r="N394" s="42" t="str">
        <f t="shared" si="25"/>
        <v/>
      </c>
      <c r="O394" s="203" t="str">
        <f t="shared" si="26"/>
        <v/>
      </c>
      <c r="P394" s="204" t="str">
        <f t="shared" si="27"/>
        <v/>
      </c>
      <c r="Q394" s="205" t="str">
        <f t="shared" si="28"/>
        <v/>
      </c>
      <c r="R394" s="206"/>
      <c r="S394" s="66"/>
    </row>
    <row r="395" spans="1:19" ht="20.100000000000001" customHeight="1" x14ac:dyDescent="0.25">
      <c r="A395" s="191">
        <v>389</v>
      </c>
      <c r="B395" s="200" t="str">
        <f>IF('Frais Forfaitaires'!B394="","",'Frais Forfaitaires'!B394)</f>
        <v/>
      </c>
      <c r="C395" s="200" t="str">
        <f>IF('Frais Forfaitaires'!C394="","",'Frais Forfaitaires'!C394)</f>
        <v/>
      </c>
      <c r="D395" s="200" t="str">
        <f>IF('Frais Forfaitaires'!D394="","",'Frais Forfaitaires'!D394)</f>
        <v/>
      </c>
      <c r="E395" s="200" t="str">
        <f>IF('Frais Forfaitaires'!E394="","",'Frais Forfaitaires'!E394)</f>
        <v/>
      </c>
      <c r="F395" s="200" t="str">
        <f>IF('Frais Forfaitaires'!F394="","",'Frais Forfaitaires'!F394)</f>
        <v/>
      </c>
      <c r="G395" s="200" t="str">
        <f>IF('Frais Forfaitaires'!G394="","",'Frais Forfaitaires'!G394)</f>
        <v/>
      </c>
      <c r="H395" s="200" t="str">
        <f>IF('Frais Forfaitaires'!H394="","",'Frais Forfaitaires'!H394)</f>
        <v/>
      </c>
      <c r="I395" s="200" t="str">
        <f>IF('Frais Forfaitaires'!I394="","",'Frais Forfaitaires'!I394)</f>
        <v/>
      </c>
      <c r="J395" s="189" t="str">
        <f>IF($G395="","",IF($C395=Listes!$B$38,IF('Instruction Frais Forfaitaires'!$E395&lt;=Listes!$B$59,('Instruction Frais Forfaitaires'!$E395*(VLOOKUP('Instruction Frais Forfaitaires'!$D395,Listes!$A$60:$E$66,2,FALSE))),IF('Instruction Frais Forfaitaires'!$E395&gt;Listes!$E$59,('Instruction Frais Forfaitaires'!$E395*(VLOOKUP('Instruction Frais Forfaitaires'!$D395,Listes!$A$60:$E$66,5,FALSE))),('Instruction Frais Forfaitaires'!$E395*(VLOOKUP('Instruction Frais Forfaitaires'!$D395,Listes!$A$60:$E$66,3,FALSE))+(VLOOKUP('Instruction Frais Forfaitaires'!$D395,Listes!$A$60:$E$66,4,FALSE)))))))</f>
        <v/>
      </c>
      <c r="K395" s="189" t="str">
        <f>IF($G395="","",IF($C395=Listes!$B$37,IF('Instruction Frais Forfaitaires'!$E395&lt;=Listes!$B$48,('Instruction Frais Forfaitaires'!$E395*(VLOOKUP('Instruction Frais Forfaitaires'!$D395,Listes!$A$49:$E$55,2,FALSE))),IF('Instruction Frais Forfaitaires'!$E395&gt;Listes!$D$48,('Instruction Frais Forfaitaires'!$E395*(VLOOKUP('Instruction Frais Forfaitaires'!$D395,Listes!$A$49:$E$55,5,FALSE))),('Instruction Frais Forfaitaires'!$E395*(VLOOKUP('Instruction Frais Forfaitaires'!$D395,Listes!$A$49:$E$55,3,FALSE))+(VLOOKUP('Instruction Frais Forfaitaires'!$D395,Listes!$A$49:$E$55,4,FALSE)))))))</f>
        <v/>
      </c>
      <c r="L395" s="190" t="str">
        <f>IF($G395="","",IF($C395=Listes!$B$40,Listes!$I$37,IF($C395=Listes!$B$41,(VLOOKUP('Instruction Frais Forfaitaires'!$F395,Listes!$E$37:$F$42,2,FALSE)),IF($C395=Listes!$B$39,IF('Instruction Frais Forfaitaires'!$E395&lt;=Listes!$A$70,'Instruction Frais Forfaitaires'!$E395*Listes!$A$71,IF('Instruction Frais Forfaitaires'!$E395&gt;Listes!$D$70,'Instruction Frais Forfaitaires'!$E395*Listes!$D$71,(('Instruction Frais Forfaitaires'!$E395*Listes!$B$71)+Listes!$C$71)))))))</f>
        <v/>
      </c>
      <c r="M395" s="202" t="str">
        <f>IF('Frais Forfaitaires'!M394="","",'Frais Forfaitaires'!M394)</f>
        <v/>
      </c>
      <c r="N395" s="42" t="str">
        <f t="shared" si="25"/>
        <v/>
      </c>
      <c r="O395" s="203" t="str">
        <f t="shared" si="26"/>
        <v/>
      </c>
      <c r="P395" s="204" t="str">
        <f t="shared" si="27"/>
        <v/>
      </c>
      <c r="Q395" s="205" t="str">
        <f t="shared" si="28"/>
        <v/>
      </c>
      <c r="R395" s="206"/>
      <c r="S395" s="66"/>
    </row>
    <row r="396" spans="1:19" ht="20.100000000000001" customHeight="1" x14ac:dyDescent="0.25">
      <c r="A396" s="191">
        <v>390</v>
      </c>
      <c r="B396" s="200" t="str">
        <f>IF('Frais Forfaitaires'!B395="","",'Frais Forfaitaires'!B395)</f>
        <v/>
      </c>
      <c r="C396" s="200" t="str">
        <f>IF('Frais Forfaitaires'!C395="","",'Frais Forfaitaires'!C395)</f>
        <v/>
      </c>
      <c r="D396" s="200" t="str">
        <f>IF('Frais Forfaitaires'!D395="","",'Frais Forfaitaires'!D395)</f>
        <v/>
      </c>
      <c r="E396" s="200" t="str">
        <f>IF('Frais Forfaitaires'!E395="","",'Frais Forfaitaires'!E395)</f>
        <v/>
      </c>
      <c r="F396" s="200" t="str">
        <f>IF('Frais Forfaitaires'!F395="","",'Frais Forfaitaires'!F395)</f>
        <v/>
      </c>
      <c r="G396" s="200" t="str">
        <f>IF('Frais Forfaitaires'!G395="","",'Frais Forfaitaires'!G395)</f>
        <v/>
      </c>
      <c r="H396" s="200" t="str">
        <f>IF('Frais Forfaitaires'!H395="","",'Frais Forfaitaires'!H395)</f>
        <v/>
      </c>
      <c r="I396" s="200" t="str">
        <f>IF('Frais Forfaitaires'!I395="","",'Frais Forfaitaires'!I395)</f>
        <v/>
      </c>
      <c r="J396" s="189" t="str">
        <f>IF($G396="","",IF($C396=Listes!$B$38,IF('Instruction Frais Forfaitaires'!$E396&lt;=Listes!$B$59,('Instruction Frais Forfaitaires'!$E396*(VLOOKUP('Instruction Frais Forfaitaires'!$D396,Listes!$A$60:$E$66,2,FALSE))),IF('Instruction Frais Forfaitaires'!$E396&gt;Listes!$E$59,('Instruction Frais Forfaitaires'!$E396*(VLOOKUP('Instruction Frais Forfaitaires'!$D396,Listes!$A$60:$E$66,5,FALSE))),('Instruction Frais Forfaitaires'!$E396*(VLOOKUP('Instruction Frais Forfaitaires'!$D396,Listes!$A$60:$E$66,3,FALSE))+(VLOOKUP('Instruction Frais Forfaitaires'!$D396,Listes!$A$60:$E$66,4,FALSE)))))))</f>
        <v/>
      </c>
      <c r="K396" s="189" t="str">
        <f>IF($G396="","",IF($C396=Listes!$B$37,IF('Instruction Frais Forfaitaires'!$E396&lt;=Listes!$B$48,('Instruction Frais Forfaitaires'!$E396*(VLOOKUP('Instruction Frais Forfaitaires'!$D396,Listes!$A$49:$E$55,2,FALSE))),IF('Instruction Frais Forfaitaires'!$E396&gt;Listes!$D$48,('Instruction Frais Forfaitaires'!$E396*(VLOOKUP('Instruction Frais Forfaitaires'!$D396,Listes!$A$49:$E$55,5,FALSE))),('Instruction Frais Forfaitaires'!$E396*(VLOOKUP('Instruction Frais Forfaitaires'!$D396,Listes!$A$49:$E$55,3,FALSE))+(VLOOKUP('Instruction Frais Forfaitaires'!$D396,Listes!$A$49:$E$55,4,FALSE)))))))</f>
        <v/>
      </c>
      <c r="L396" s="190" t="str">
        <f>IF($G396="","",IF($C396=Listes!$B$40,Listes!$I$37,IF($C396=Listes!$B$41,(VLOOKUP('Instruction Frais Forfaitaires'!$F396,Listes!$E$37:$F$42,2,FALSE)),IF($C396=Listes!$B$39,IF('Instruction Frais Forfaitaires'!$E396&lt;=Listes!$A$70,'Instruction Frais Forfaitaires'!$E396*Listes!$A$71,IF('Instruction Frais Forfaitaires'!$E396&gt;Listes!$D$70,'Instruction Frais Forfaitaires'!$E396*Listes!$D$71,(('Instruction Frais Forfaitaires'!$E396*Listes!$B$71)+Listes!$C$71)))))))</f>
        <v/>
      </c>
      <c r="M396" s="202" t="str">
        <f>IF('Frais Forfaitaires'!M395="","",'Frais Forfaitaires'!M395)</f>
        <v/>
      </c>
      <c r="N396" s="42" t="str">
        <f t="shared" si="25"/>
        <v/>
      </c>
      <c r="O396" s="203" t="str">
        <f t="shared" si="26"/>
        <v/>
      </c>
      <c r="P396" s="204" t="str">
        <f t="shared" si="27"/>
        <v/>
      </c>
      <c r="Q396" s="205" t="str">
        <f t="shared" si="28"/>
        <v/>
      </c>
      <c r="R396" s="206"/>
      <c r="S396" s="66"/>
    </row>
    <row r="397" spans="1:19" ht="20.100000000000001" customHeight="1" x14ac:dyDescent="0.25">
      <c r="A397" s="191">
        <v>391</v>
      </c>
      <c r="B397" s="200" t="str">
        <f>IF('Frais Forfaitaires'!B396="","",'Frais Forfaitaires'!B396)</f>
        <v/>
      </c>
      <c r="C397" s="200" t="str">
        <f>IF('Frais Forfaitaires'!C396="","",'Frais Forfaitaires'!C396)</f>
        <v/>
      </c>
      <c r="D397" s="200" t="str">
        <f>IF('Frais Forfaitaires'!D396="","",'Frais Forfaitaires'!D396)</f>
        <v/>
      </c>
      <c r="E397" s="200" t="str">
        <f>IF('Frais Forfaitaires'!E396="","",'Frais Forfaitaires'!E396)</f>
        <v/>
      </c>
      <c r="F397" s="200" t="str">
        <f>IF('Frais Forfaitaires'!F396="","",'Frais Forfaitaires'!F396)</f>
        <v/>
      </c>
      <c r="G397" s="200" t="str">
        <f>IF('Frais Forfaitaires'!G396="","",'Frais Forfaitaires'!G396)</f>
        <v/>
      </c>
      <c r="H397" s="200" t="str">
        <f>IF('Frais Forfaitaires'!H396="","",'Frais Forfaitaires'!H396)</f>
        <v/>
      </c>
      <c r="I397" s="200" t="str">
        <f>IF('Frais Forfaitaires'!I396="","",'Frais Forfaitaires'!I396)</f>
        <v/>
      </c>
      <c r="J397" s="189" t="str">
        <f>IF($G397="","",IF($C397=Listes!$B$38,IF('Instruction Frais Forfaitaires'!$E397&lt;=Listes!$B$59,('Instruction Frais Forfaitaires'!$E397*(VLOOKUP('Instruction Frais Forfaitaires'!$D397,Listes!$A$60:$E$66,2,FALSE))),IF('Instruction Frais Forfaitaires'!$E397&gt;Listes!$E$59,('Instruction Frais Forfaitaires'!$E397*(VLOOKUP('Instruction Frais Forfaitaires'!$D397,Listes!$A$60:$E$66,5,FALSE))),('Instruction Frais Forfaitaires'!$E397*(VLOOKUP('Instruction Frais Forfaitaires'!$D397,Listes!$A$60:$E$66,3,FALSE))+(VLOOKUP('Instruction Frais Forfaitaires'!$D397,Listes!$A$60:$E$66,4,FALSE)))))))</f>
        <v/>
      </c>
      <c r="K397" s="189" t="str">
        <f>IF($G397="","",IF($C397=Listes!$B$37,IF('Instruction Frais Forfaitaires'!$E397&lt;=Listes!$B$48,('Instruction Frais Forfaitaires'!$E397*(VLOOKUP('Instruction Frais Forfaitaires'!$D397,Listes!$A$49:$E$55,2,FALSE))),IF('Instruction Frais Forfaitaires'!$E397&gt;Listes!$D$48,('Instruction Frais Forfaitaires'!$E397*(VLOOKUP('Instruction Frais Forfaitaires'!$D397,Listes!$A$49:$E$55,5,FALSE))),('Instruction Frais Forfaitaires'!$E397*(VLOOKUP('Instruction Frais Forfaitaires'!$D397,Listes!$A$49:$E$55,3,FALSE))+(VLOOKUP('Instruction Frais Forfaitaires'!$D397,Listes!$A$49:$E$55,4,FALSE)))))))</f>
        <v/>
      </c>
      <c r="L397" s="190" t="str">
        <f>IF($G397="","",IF($C397=Listes!$B$40,Listes!$I$37,IF($C397=Listes!$B$41,(VLOOKUP('Instruction Frais Forfaitaires'!$F397,Listes!$E$37:$F$42,2,FALSE)),IF($C397=Listes!$B$39,IF('Instruction Frais Forfaitaires'!$E397&lt;=Listes!$A$70,'Instruction Frais Forfaitaires'!$E397*Listes!$A$71,IF('Instruction Frais Forfaitaires'!$E397&gt;Listes!$D$70,'Instruction Frais Forfaitaires'!$E397*Listes!$D$71,(('Instruction Frais Forfaitaires'!$E397*Listes!$B$71)+Listes!$C$71)))))))</f>
        <v/>
      </c>
      <c r="M397" s="202" t="str">
        <f>IF('Frais Forfaitaires'!M396="","",'Frais Forfaitaires'!M396)</f>
        <v/>
      </c>
      <c r="N397" s="42" t="str">
        <f t="shared" si="25"/>
        <v/>
      </c>
      <c r="O397" s="203" t="str">
        <f t="shared" si="26"/>
        <v/>
      </c>
      <c r="P397" s="204" t="str">
        <f t="shared" si="27"/>
        <v/>
      </c>
      <c r="Q397" s="205" t="str">
        <f t="shared" si="28"/>
        <v/>
      </c>
      <c r="R397" s="206"/>
      <c r="S397" s="66"/>
    </row>
    <row r="398" spans="1:19" ht="20.100000000000001" customHeight="1" x14ac:dyDescent="0.25">
      <c r="A398" s="191">
        <v>392</v>
      </c>
      <c r="B398" s="200" t="str">
        <f>IF('Frais Forfaitaires'!B397="","",'Frais Forfaitaires'!B397)</f>
        <v/>
      </c>
      <c r="C398" s="200" t="str">
        <f>IF('Frais Forfaitaires'!C397="","",'Frais Forfaitaires'!C397)</f>
        <v/>
      </c>
      <c r="D398" s="200" t="str">
        <f>IF('Frais Forfaitaires'!D397="","",'Frais Forfaitaires'!D397)</f>
        <v/>
      </c>
      <c r="E398" s="200" t="str">
        <f>IF('Frais Forfaitaires'!E397="","",'Frais Forfaitaires'!E397)</f>
        <v/>
      </c>
      <c r="F398" s="200" t="str">
        <f>IF('Frais Forfaitaires'!F397="","",'Frais Forfaitaires'!F397)</f>
        <v/>
      </c>
      <c r="G398" s="200" t="str">
        <f>IF('Frais Forfaitaires'!G397="","",'Frais Forfaitaires'!G397)</f>
        <v/>
      </c>
      <c r="H398" s="200" t="str">
        <f>IF('Frais Forfaitaires'!H397="","",'Frais Forfaitaires'!H397)</f>
        <v/>
      </c>
      <c r="I398" s="200" t="str">
        <f>IF('Frais Forfaitaires'!I397="","",'Frais Forfaitaires'!I397)</f>
        <v/>
      </c>
      <c r="J398" s="189" t="str">
        <f>IF($G398="","",IF($C398=Listes!$B$38,IF('Instruction Frais Forfaitaires'!$E398&lt;=Listes!$B$59,('Instruction Frais Forfaitaires'!$E398*(VLOOKUP('Instruction Frais Forfaitaires'!$D398,Listes!$A$60:$E$66,2,FALSE))),IF('Instruction Frais Forfaitaires'!$E398&gt;Listes!$E$59,('Instruction Frais Forfaitaires'!$E398*(VLOOKUP('Instruction Frais Forfaitaires'!$D398,Listes!$A$60:$E$66,5,FALSE))),('Instruction Frais Forfaitaires'!$E398*(VLOOKUP('Instruction Frais Forfaitaires'!$D398,Listes!$A$60:$E$66,3,FALSE))+(VLOOKUP('Instruction Frais Forfaitaires'!$D398,Listes!$A$60:$E$66,4,FALSE)))))))</f>
        <v/>
      </c>
      <c r="K398" s="189" t="str">
        <f>IF($G398="","",IF($C398=Listes!$B$37,IF('Instruction Frais Forfaitaires'!$E398&lt;=Listes!$B$48,('Instruction Frais Forfaitaires'!$E398*(VLOOKUP('Instruction Frais Forfaitaires'!$D398,Listes!$A$49:$E$55,2,FALSE))),IF('Instruction Frais Forfaitaires'!$E398&gt;Listes!$D$48,('Instruction Frais Forfaitaires'!$E398*(VLOOKUP('Instruction Frais Forfaitaires'!$D398,Listes!$A$49:$E$55,5,FALSE))),('Instruction Frais Forfaitaires'!$E398*(VLOOKUP('Instruction Frais Forfaitaires'!$D398,Listes!$A$49:$E$55,3,FALSE))+(VLOOKUP('Instruction Frais Forfaitaires'!$D398,Listes!$A$49:$E$55,4,FALSE)))))))</f>
        <v/>
      </c>
      <c r="L398" s="190" t="str">
        <f>IF($G398="","",IF($C398=Listes!$B$40,Listes!$I$37,IF($C398=Listes!$B$41,(VLOOKUP('Instruction Frais Forfaitaires'!$F398,Listes!$E$37:$F$42,2,FALSE)),IF($C398=Listes!$B$39,IF('Instruction Frais Forfaitaires'!$E398&lt;=Listes!$A$70,'Instruction Frais Forfaitaires'!$E398*Listes!$A$71,IF('Instruction Frais Forfaitaires'!$E398&gt;Listes!$D$70,'Instruction Frais Forfaitaires'!$E398*Listes!$D$71,(('Instruction Frais Forfaitaires'!$E398*Listes!$B$71)+Listes!$C$71)))))))</f>
        <v/>
      </c>
      <c r="M398" s="202" t="str">
        <f>IF('Frais Forfaitaires'!M397="","",'Frais Forfaitaires'!M397)</f>
        <v/>
      </c>
      <c r="N398" s="42" t="str">
        <f t="shared" si="25"/>
        <v/>
      </c>
      <c r="O398" s="203" t="str">
        <f t="shared" si="26"/>
        <v/>
      </c>
      <c r="P398" s="204" t="str">
        <f t="shared" si="27"/>
        <v/>
      </c>
      <c r="Q398" s="205" t="str">
        <f t="shared" si="28"/>
        <v/>
      </c>
      <c r="R398" s="206"/>
      <c r="S398" s="66"/>
    </row>
    <row r="399" spans="1:19" ht="20.100000000000001" customHeight="1" x14ac:dyDescent="0.25">
      <c r="A399" s="191">
        <v>393</v>
      </c>
      <c r="B399" s="200" t="str">
        <f>IF('Frais Forfaitaires'!B398="","",'Frais Forfaitaires'!B398)</f>
        <v/>
      </c>
      <c r="C399" s="200" t="str">
        <f>IF('Frais Forfaitaires'!C398="","",'Frais Forfaitaires'!C398)</f>
        <v/>
      </c>
      <c r="D399" s="200" t="str">
        <f>IF('Frais Forfaitaires'!D398="","",'Frais Forfaitaires'!D398)</f>
        <v/>
      </c>
      <c r="E399" s="200" t="str">
        <f>IF('Frais Forfaitaires'!E398="","",'Frais Forfaitaires'!E398)</f>
        <v/>
      </c>
      <c r="F399" s="200" t="str">
        <f>IF('Frais Forfaitaires'!F398="","",'Frais Forfaitaires'!F398)</f>
        <v/>
      </c>
      <c r="G399" s="200" t="str">
        <f>IF('Frais Forfaitaires'!G398="","",'Frais Forfaitaires'!G398)</f>
        <v/>
      </c>
      <c r="H399" s="200" t="str">
        <f>IF('Frais Forfaitaires'!H398="","",'Frais Forfaitaires'!H398)</f>
        <v/>
      </c>
      <c r="I399" s="200" t="str">
        <f>IF('Frais Forfaitaires'!I398="","",'Frais Forfaitaires'!I398)</f>
        <v/>
      </c>
      <c r="J399" s="189" t="str">
        <f>IF($G399="","",IF($C399=Listes!$B$38,IF('Instruction Frais Forfaitaires'!$E399&lt;=Listes!$B$59,('Instruction Frais Forfaitaires'!$E399*(VLOOKUP('Instruction Frais Forfaitaires'!$D399,Listes!$A$60:$E$66,2,FALSE))),IF('Instruction Frais Forfaitaires'!$E399&gt;Listes!$E$59,('Instruction Frais Forfaitaires'!$E399*(VLOOKUP('Instruction Frais Forfaitaires'!$D399,Listes!$A$60:$E$66,5,FALSE))),('Instruction Frais Forfaitaires'!$E399*(VLOOKUP('Instruction Frais Forfaitaires'!$D399,Listes!$A$60:$E$66,3,FALSE))+(VLOOKUP('Instruction Frais Forfaitaires'!$D399,Listes!$A$60:$E$66,4,FALSE)))))))</f>
        <v/>
      </c>
      <c r="K399" s="189" t="str">
        <f>IF($G399="","",IF($C399=Listes!$B$37,IF('Instruction Frais Forfaitaires'!$E399&lt;=Listes!$B$48,('Instruction Frais Forfaitaires'!$E399*(VLOOKUP('Instruction Frais Forfaitaires'!$D399,Listes!$A$49:$E$55,2,FALSE))),IF('Instruction Frais Forfaitaires'!$E399&gt;Listes!$D$48,('Instruction Frais Forfaitaires'!$E399*(VLOOKUP('Instruction Frais Forfaitaires'!$D399,Listes!$A$49:$E$55,5,FALSE))),('Instruction Frais Forfaitaires'!$E399*(VLOOKUP('Instruction Frais Forfaitaires'!$D399,Listes!$A$49:$E$55,3,FALSE))+(VLOOKUP('Instruction Frais Forfaitaires'!$D399,Listes!$A$49:$E$55,4,FALSE)))))))</f>
        <v/>
      </c>
      <c r="L399" s="190" t="str">
        <f>IF($G399="","",IF($C399=Listes!$B$40,Listes!$I$37,IF($C399=Listes!$B$41,(VLOOKUP('Instruction Frais Forfaitaires'!$F399,Listes!$E$37:$F$42,2,FALSE)),IF($C399=Listes!$B$39,IF('Instruction Frais Forfaitaires'!$E399&lt;=Listes!$A$70,'Instruction Frais Forfaitaires'!$E399*Listes!$A$71,IF('Instruction Frais Forfaitaires'!$E399&gt;Listes!$D$70,'Instruction Frais Forfaitaires'!$E399*Listes!$D$71,(('Instruction Frais Forfaitaires'!$E399*Listes!$B$71)+Listes!$C$71)))))))</f>
        <v/>
      </c>
      <c r="M399" s="202" t="str">
        <f>IF('Frais Forfaitaires'!M398="","",'Frais Forfaitaires'!M398)</f>
        <v/>
      </c>
      <c r="N399" s="42" t="str">
        <f t="shared" si="25"/>
        <v/>
      </c>
      <c r="O399" s="203" t="str">
        <f t="shared" si="26"/>
        <v/>
      </c>
      <c r="P399" s="204" t="str">
        <f t="shared" si="27"/>
        <v/>
      </c>
      <c r="Q399" s="205" t="str">
        <f t="shared" si="28"/>
        <v/>
      </c>
      <c r="R399" s="206"/>
      <c r="S399" s="66"/>
    </row>
    <row r="400" spans="1:19" ht="20.100000000000001" customHeight="1" x14ac:dyDescent="0.25">
      <c r="A400" s="191">
        <v>394</v>
      </c>
      <c r="B400" s="200" t="str">
        <f>IF('Frais Forfaitaires'!B399="","",'Frais Forfaitaires'!B399)</f>
        <v/>
      </c>
      <c r="C400" s="200" t="str">
        <f>IF('Frais Forfaitaires'!C399="","",'Frais Forfaitaires'!C399)</f>
        <v/>
      </c>
      <c r="D400" s="200" t="str">
        <f>IF('Frais Forfaitaires'!D399="","",'Frais Forfaitaires'!D399)</f>
        <v/>
      </c>
      <c r="E400" s="200" t="str">
        <f>IF('Frais Forfaitaires'!E399="","",'Frais Forfaitaires'!E399)</f>
        <v/>
      </c>
      <c r="F400" s="200" t="str">
        <f>IF('Frais Forfaitaires'!F399="","",'Frais Forfaitaires'!F399)</f>
        <v/>
      </c>
      <c r="G400" s="200" t="str">
        <f>IF('Frais Forfaitaires'!G399="","",'Frais Forfaitaires'!G399)</f>
        <v/>
      </c>
      <c r="H400" s="200" t="str">
        <f>IF('Frais Forfaitaires'!H399="","",'Frais Forfaitaires'!H399)</f>
        <v/>
      </c>
      <c r="I400" s="200" t="str">
        <f>IF('Frais Forfaitaires'!I399="","",'Frais Forfaitaires'!I399)</f>
        <v/>
      </c>
      <c r="J400" s="189" t="str">
        <f>IF($G400="","",IF($C400=Listes!$B$38,IF('Instruction Frais Forfaitaires'!$E400&lt;=Listes!$B$59,('Instruction Frais Forfaitaires'!$E400*(VLOOKUP('Instruction Frais Forfaitaires'!$D400,Listes!$A$60:$E$66,2,FALSE))),IF('Instruction Frais Forfaitaires'!$E400&gt;Listes!$E$59,('Instruction Frais Forfaitaires'!$E400*(VLOOKUP('Instruction Frais Forfaitaires'!$D400,Listes!$A$60:$E$66,5,FALSE))),('Instruction Frais Forfaitaires'!$E400*(VLOOKUP('Instruction Frais Forfaitaires'!$D400,Listes!$A$60:$E$66,3,FALSE))+(VLOOKUP('Instruction Frais Forfaitaires'!$D400,Listes!$A$60:$E$66,4,FALSE)))))))</f>
        <v/>
      </c>
      <c r="K400" s="189" t="str">
        <f>IF($G400="","",IF($C400=Listes!$B$37,IF('Instruction Frais Forfaitaires'!$E400&lt;=Listes!$B$48,('Instruction Frais Forfaitaires'!$E400*(VLOOKUP('Instruction Frais Forfaitaires'!$D400,Listes!$A$49:$E$55,2,FALSE))),IF('Instruction Frais Forfaitaires'!$E400&gt;Listes!$D$48,('Instruction Frais Forfaitaires'!$E400*(VLOOKUP('Instruction Frais Forfaitaires'!$D400,Listes!$A$49:$E$55,5,FALSE))),('Instruction Frais Forfaitaires'!$E400*(VLOOKUP('Instruction Frais Forfaitaires'!$D400,Listes!$A$49:$E$55,3,FALSE))+(VLOOKUP('Instruction Frais Forfaitaires'!$D400,Listes!$A$49:$E$55,4,FALSE)))))))</f>
        <v/>
      </c>
      <c r="L400" s="190" t="str">
        <f>IF($G400="","",IF($C400=Listes!$B$40,Listes!$I$37,IF($C400=Listes!$B$41,(VLOOKUP('Instruction Frais Forfaitaires'!$F400,Listes!$E$37:$F$42,2,FALSE)),IF($C400=Listes!$B$39,IF('Instruction Frais Forfaitaires'!$E400&lt;=Listes!$A$70,'Instruction Frais Forfaitaires'!$E400*Listes!$A$71,IF('Instruction Frais Forfaitaires'!$E400&gt;Listes!$D$70,'Instruction Frais Forfaitaires'!$E400*Listes!$D$71,(('Instruction Frais Forfaitaires'!$E400*Listes!$B$71)+Listes!$C$71)))))))</f>
        <v/>
      </c>
      <c r="M400" s="202" t="str">
        <f>IF('Frais Forfaitaires'!M399="","",'Frais Forfaitaires'!M399)</f>
        <v/>
      </c>
      <c r="N400" s="42" t="str">
        <f t="shared" si="25"/>
        <v/>
      </c>
      <c r="O400" s="203" t="str">
        <f t="shared" si="26"/>
        <v/>
      </c>
      <c r="P400" s="204" t="str">
        <f t="shared" si="27"/>
        <v/>
      </c>
      <c r="Q400" s="205" t="str">
        <f t="shared" si="28"/>
        <v/>
      </c>
      <c r="R400" s="206"/>
      <c r="S400" s="66"/>
    </row>
    <row r="401" spans="1:19" ht="20.100000000000001" customHeight="1" x14ac:dyDescent="0.25">
      <c r="A401" s="191">
        <v>395</v>
      </c>
      <c r="B401" s="200" t="str">
        <f>IF('Frais Forfaitaires'!B400="","",'Frais Forfaitaires'!B400)</f>
        <v/>
      </c>
      <c r="C401" s="200" t="str">
        <f>IF('Frais Forfaitaires'!C400="","",'Frais Forfaitaires'!C400)</f>
        <v/>
      </c>
      <c r="D401" s="200" t="str">
        <f>IF('Frais Forfaitaires'!D400="","",'Frais Forfaitaires'!D400)</f>
        <v/>
      </c>
      <c r="E401" s="200" t="str">
        <f>IF('Frais Forfaitaires'!E400="","",'Frais Forfaitaires'!E400)</f>
        <v/>
      </c>
      <c r="F401" s="200" t="str">
        <f>IF('Frais Forfaitaires'!F400="","",'Frais Forfaitaires'!F400)</f>
        <v/>
      </c>
      <c r="G401" s="200" t="str">
        <f>IF('Frais Forfaitaires'!G400="","",'Frais Forfaitaires'!G400)</f>
        <v/>
      </c>
      <c r="H401" s="200" t="str">
        <f>IF('Frais Forfaitaires'!H400="","",'Frais Forfaitaires'!H400)</f>
        <v/>
      </c>
      <c r="I401" s="200" t="str">
        <f>IF('Frais Forfaitaires'!I400="","",'Frais Forfaitaires'!I400)</f>
        <v/>
      </c>
      <c r="J401" s="189" t="str">
        <f>IF($G401="","",IF($C401=Listes!$B$38,IF('Instruction Frais Forfaitaires'!$E401&lt;=Listes!$B$59,('Instruction Frais Forfaitaires'!$E401*(VLOOKUP('Instruction Frais Forfaitaires'!$D401,Listes!$A$60:$E$66,2,FALSE))),IF('Instruction Frais Forfaitaires'!$E401&gt;Listes!$E$59,('Instruction Frais Forfaitaires'!$E401*(VLOOKUP('Instruction Frais Forfaitaires'!$D401,Listes!$A$60:$E$66,5,FALSE))),('Instruction Frais Forfaitaires'!$E401*(VLOOKUP('Instruction Frais Forfaitaires'!$D401,Listes!$A$60:$E$66,3,FALSE))+(VLOOKUP('Instruction Frais Forfaitaires'!$D401,Listes!$A$60:$E$66,4,FALSE)))))))</f>
        <v/>
      </c>
      <c r="K401" s="189" t="str">
        <f>IF($G401="","",IF($C401=Listes!$B$37,IF('Instruction Frais Forfaitaires'!$E401&lt;=Listes!$B$48,('Instruction Frais Forfaitaires'!$E401*(VLOOKUP('Instruction Frais Forfaitaires'!$D401,Listes!$A$49:$E$55,2,FALSE))),IF('Instruction Frais Forfaitaires'!$E401&gt;Listes!$D$48,('Instruction Frais Forfaitaires'!$E401*(VLOOKUP('Instruction Frais Forfaitaires'!$D401,Listes!$A$49:$E$55,5,FALSE))),('Instruction Frais Forfaitaires'!$E401*(VLOOKUP('Instruction Frais Forfaitaires'!$D401,Listes!$A$49:$E$55,3,FALSE))+(VLOOKUP('Instruction Frais Forfaitaires'!$D401,Listes!$A$49:$E$55,4,FALSE)))))))</f>
        <v/>
      </c>
      <c r="L401" s="190" t="str">
        <f>IF($G401="","",IF($C401=Listes!$B$40,Listes!$I$37,IF($C401=Listes!$B$41,(VLOOKUP('Instruction Frais Forfaitaires'!$F401,Listes!$E$37:$F$42,2,FALSE)),IF($C401=Listes!$B$39,IF('Instruction Frais Forfaitaires'!$E401&lt;=Listes!$A$70,'Instruction Frais Forfaitaires'!$E401*Listes!$A$71,IF('Instruction Frais Forfaitaires'!$E401&gt;Listes!$D$70,'Instruction Frais Forfaitaires'!$E401*Listes!$D$71,(('Instruction Frais Forfaitaires'!$E401*Listes!$B$71)+Listes!$C$71)))))))</f>
        <v/>
      </c>
      <c r="M401" s="202" t="str">
        <f>IF('Frais Forfaitaires'!M400="","",'Frais Forfaitaires'!M400)</f>
        <v/>
      </c>
      <c r="N401" s="42" t="str">
        <f t="shared" si="25"/>
        <v/>
      </c>
      <c r="O401" s="203" t="str">
        <f t="shared" si="26"/>
        <v/>
      </c>
      <c r="P401" s="204" t="str">
        <f t="shared" si="27"/>
        <v/>
      </c>
      <c r="Q401" s="205" t="str">
        <f t="shared" si="28"/>
        <v/>
      </c>
      <c r="R401" s="206"/>
      <c r="S401" s="66"/>
    </row>
    <row r="402" spans="1:19" ht="20.100000000000001" customHeight="1" x14ac:dyDescent="0.25">
      <c r="A402" s="191">
        <v>396</v>
      </c>
      <c r="B402" s="200" t="str">
        <f>IF('Frais Forfaitaires'!B401="","",'Frais Forfaitaires'!B401)</f>
        <v/>
      </c>
      <c r="C402" s="200" t="str">
        <f>IF('Frais Forfaitaires'!C401="","",'Frais Forfaitaires'!C401)</f>
        <v/>
      </c>
      <c r="D402" s="200" t="str">
        <f>IF('Frais Forfaitaires'!D401="","",'Frais Forfaitaires'!D401)</f>
        <v/>
      </c>
      <c r="E402" s="200" t="str">
        <f>IF('Frais Forfaitaires'!E401="","",'Frais Forfaitaires'!E401)</f>
        <v/>
      </c>
      <c r="F402" s="200" t="str">
        <f>IF('Frais Forfaitaires'!F401="","",'Frais Forfaitaires'!F401)</f>
        <v/>
      </c>
      <c r="G402" s="200" t="str">
        <f>IF('Frais Forfaitaires'!G401="","",'Frais Forfaitaires'!G401)</f>
        <v/>
      </c>
      <c r="H402" s="200" t="str">
        <f>IF('Frais Forfaitaires'!H401="","",'Frais Forfaitaires'!H401)</f>
        <v/>
      </c>
      <c r="I402" s="200" t="str">
        <f>IF('Frais Forfaitaires'!I401="","",'Frais Forfaitaires'!I401)</f>
        <v/>
      </c>
      <c r="J402" s="189" t="str">
        <f>IF($G402="","",IF($C402=Listes!$B$38,IF('Instruction Frais Forfaitaires'!$E402&lt;=Listes!$B$59,('Instruction Frais Forfaitaires'!$E402*(VLOOKUP('Instruction Frais Forfaitaires'!$D402,Listes!$A$60:$E$66,2,FALSE))),IF('Instruction Frais Forfaitaires'!$E402&gt;Listes!$E$59,('Instruction Frais Forfaitaires'!$E402*(VLOOKUP('Instruction Frais Forfaitaires'!$D402,Listes!$A$60:$E$66,5,FALSE))),('Instruction Frais Forfaitaires'!$E402*(VLOOKUP('Instruction Frais Forfaitaires'!$D402,Listes!$A$60:$E$66,3,FALSE))+(VLOOKUP('Instruction Frais Forfaitaires'!$D402,Listes!$A$60:$E$66,4,FALSE)))))))</f>
        <v/>
      </c>
      <c r="K402" s="189" t="str">
        <f>IF($G402="","",IF($C402=Listes!$B$37,IF('Instruction Frais Forfaitaires'!$E402&lt;=Listes!$B$48,('Instruction Frais Forfaitaires'!$E402*(VLOOKUP('Instruction Frais Forfaitaires'!$D402,Listes!$A$49:$E$55,2,FALSE))),IF('Instruction Frais Forfaitaires'!$E402&gt;Listes!$D$48,('Instruction Frais Forfaitaires'!$E402*(VLOOKUP('Instruction Frais Forfaitaires'!$D402,Listes!$A$49:$E$55,5,FALSE))),('Instruction Frais Forfaitaires'!$E402*(VLOOKUP('Instruction Frais Forfaitaires'!$D402,Listes!$A$49:$E$55,3,FALSE))+(VLOOKUP('Instruction Frais Forfaitaires'!$D402,Listes!$A$49:$E$55,4,FALSE)))))))</f>
        <v/>
      </c>
      <c r="L402" s="190" t="str">
        <f>IF($G402="","",IF($C402=Listes!$B$40,Listes!$I$37,IF($C402=Listes!$B$41,(VLOOKUP('Instruction Frais Forfaitaires'!$F402,Listes!$E$37:$F$42,2,FALSE)),IF($C402=Listes!$B$39,IF('Instruction Frais Forfaitaires'!$E402&lt;=Listes!$A$70,'Instruction Frais Forfaitaires'!$E402*Listes!$A$71,IF('Instruction Frais Forfaitaires'!$E402&gt;Listes!$D$70,'Instruction Frais Forfaitaires'!$E402*Listes!$D$71,(('Instruction Frais Forfaitaires'!$E402*Listes!$B$71)+Listes!$C$71)))))))</f>
        <v/>
      </c>
      <c r="M402" s="202" t="str">
        <f>IF('Frais Forfaitaires'!M401="","",'Frais Forfaitaires'!M401)</f>
        <v/>
      </c>
      <c r="N402" s="42" t="str">
        <f t="shared" si="25"/>
        <v/>
      </c>
      <c r="O402" s="203" t="str">
        <f t="shared" si="26"/>
        <v/>
      </c>
      <c r="P402" s="204" t="str">
        <f t="shared" si="27"/>
        <v/>
      </c>
      <c r="Q402" s="205" t="str">
        <f t="shared" si="28"/>
        <v/>
      </c>
      <c r="R402" s="206"/>
      <c r="S402" s="66"/>
    </row>
    <row r="403" spans="1:19" ht="20.100000000000001" customHeight="1" x14ac:dyDescent="0.25">
      <c r="A403" s="191">
        <v>397</v>
      </c>
      <c r="B403" s="200" t="str">
        <f>IF('Frais Forfaitaires'!B402="","",'Frais Forfaitaires'!B402)</f>
        <v/>
      </c>
      <c r="C403" s="200" t="str">
        <f>IF('Frais Forfaitaires'!C402="","",'Frais Forfaitaires'!C402)</f>
        <v/>
      </c>
      <c r="D403" s="200" t="str">
        <f>IF('Frais Forfaitaires'!D402="","",'Frais Forfaitaires'!D402)</f>
        <v/>
      </c>
      <c r="E403" s="200" t="str">
        <f>IF('Frais Forfaitaires'!E402="","",'Frais Forfaitaires'!E402)</f>
        <v/>
      </c>
      <c r="F403" s="200" t="str">
        <f>IF('Frais Forfaitaires'!F402="","",'Frais Forfaitaires'!F402)</f>
        <v/>
      </c>
      <c r="G403" s="200" t="str">
        <f>IF('Frais Forfaitaires'!G402="","",'Frais Forfaitaires'!G402)</f>
        <v/>
      </c>
      <c r="H403" s="200" t="str">
        <f>IF('Frais Forfaitaires'!H402="","",'Frais Forfaitaires'!H402)</f>
        <v/>
      </c>
      <c r="I403" s="200" t="str">
        <f>IF('Frais Forfaitaires'!I402="","",'Frais Forfaitaires'!I402)</f>
        <v/>
      </c>
      <c r="J403" s="189" t="str">
        <f>IF($G403="","",IF($C403=Listes!$B$38,IF('Instruction Frais Forfaitaires'!$E403&lt;=Listes!$B$59,('Instruction Frais Forfaitaires'!$E403*(VLOOKUP('Instruction Frais Forfaitaires'!$D403,Listes!$A$60:$E$66,2,FALSE))),IF('Instruction Frais Forfaitaires'!$E403&gt;Listes!$E$59,('Instruction Frais Forfaitaires'!$E403*(VLOOKUP('Instruction Frais Forfaitaires'!$D403,Listes!$A$60:$E$66,5,FALSE))),('Instruction Frais Forfaitaires'!$E403*(VLOOKUP('Instruction Frais Forfaitaires'!$D403,Listes!$A$60:$E$66,3,FALSE))+(VLOOKUP('Instruction Frais Forfaitaires'!$D403,Listes!$A$60:$E$66,4,FALSE)))))))</f>
        <v/>
      </c>
      <c r="K403" s="189" t="str">
        <f>IF($G403="","",IF($C403=Listes!$B$37,IF('Instruction Frais Forfaitaires'!$E403&lt;=Listes!$B$48,('Instruction Frais Forfaitaires'!$E403*(VLOOKUP('Instruction Frais Forfaitaires'!$D403,Listes!$A$49:$E$55,2,FALSE))),IF('Instruction Frais Forfaitaires'!$E403&gt;Listes!$D$48,('Instruction Frais Forfaitaires'!$E403*(VLOOKUP('Instruction Frais Forfaitaires'!$D403,Listes!$A$49:$E$55,5,FALSE))),('Instruction Frais Forfaitaires'!$E403*(VLOOKUP('Instruction Frais Forfaitaires'!$D403,Listes!$A$49:$E$55,3,FALSE))+(VLOOKUP('Instruction Frais Forfaitaires'!$D403,Listes!$A$49:$E$55,4,FALSE)))))))</f>
        <v/>
      </c>
      <c r="L403" s="190" t="str">
        <f>IF($G403="","",IF($C403=Listes!$B$40,Listes!$I$37,IF($C403=Listes!$B$41,(VLOOKUP('Instruction Frais Forfaitaires'!$F403,Listes!$E$37:$F$42,2,FALSE)),IF($C403=Listes!$B$39,IF('Instruction Frais Forfaitaires'!$E403&lt;=Listes!$A$70,'Instruction Frais Forfaitaires'!$E403*Listes!$A$71,IF('Instruction Frais Forfaitaires'!$E403&gt;Listes!$D$70,'Instruction Frais Forfaitaires'!$E403*Listes!$D$71,(('Instruction Frais Forfaitaires'!$E403*Listes!$B$71)+Listes!$C$71)))))))</f>
        <v/>
      </c>
      <c r="M403" s="202" t="str">
        <f>IF('Frais Forfaitaires'!M402="","",'Frais Forfaitaires'!M402)</f>
        <v/>
      </c>
      <c r="N403" s="42" t="str">
        <f t="shared" si="25"/>
        <v/>
      </c>
      <c r="O403" s="203" t="str">
        <f t="shared" si="26"/>
        <v/>
      </c>
      <c r="P403" s="204" t="str">
        <f t="shared" si="27"/>
        <v/>
      </c>
      <c r="Q403" s="205" t="str">
        <f t="shared" si="28"/>
        <v/>
      </c>
      <c r="R403" s="206"/>
      <c r="S403" s="66"/>
    </row>
    <row r="404" spans="1:19" ht="20.100000000000001" customHeight="1" x14ac:dyDescent="0.25">
      <c r="A404" s="191">
        <v>398</v>
      </c>
      <c r="B404" s="200" t="str">
        <f>IF('Frais Forfaitaires'!B403="","",'Frais Forfaitaires'!B403)</f>
        <v/>
      </c>
      <c r="C404" s="200" t="str">
        <f>IF('Frais Forfaitaires'!C403="","",'Frais Forfaitaires'!C403)</f>
        <v/>
      </c>
      <c r="D404" s="200" t="str">
        <f>IF('Frais Forfaitaires'!D403="","",'Frais Forfaitaires'!D403)</f>
        <v/>
      </c>
      <c r="E404" s="200" t="str">
        <f>IF('Frais Forfaitaires'!E403="","",'Frais Forfaitaires'!E403)</f>
        <v/>
      </c>
      <c r="F404" s="200" t="str">
        <f>IF('Frais Forfaitaires'!F403="","",'Frais Forfaitaires'!F403)</f>
        <v/>
      </c>
      <c r="G404" s="200" t="str">
        <f>IF('Frais Forfaitaires'!G403="","",'Frais Forfaitaires'!G403)</f>
        <v/>
      </c>
      <c r="H404" s="200" t="str">
        <f>IF('Frais Forfaitaires'!H403="","",'Frais Forfaitaires'!H403)</f>
        <v/>
      </c>
      <c r="I404" s="200" t="str">
        <f>IF('Frais Forfaitaires'!I403="","",'Frais Forfaitaires'!I403)</f>
        <v/>
      </c>
      <c r="J404" s="189" t="str">
        <f>IF($G404="","",IF($C404=Listes!$B$38,IF('Instruction Frais Forfaitaires'!$E404&lt;=Listes!$B$59,('Instruction Frais Forfaitaires'!$E404*(VLOOKUP('Instruction Frais Forfaitaires'!$D404,Listes!$A$60:$E$66,2,FALSE))),IF('Instruction Frais Forfaitaires'!$E404&gt;Listes!$E$59,('Instruction Frais Forfaitaires'!$E404*(VLOOKUP('Instruction Frais Forfaitaires'!$D404,Listes!$A$60:$E$66,5,FALSE))),('Instruction Frais Forfaitaires'!$E404*(VLOOKUP('Instruction Frais Forfaitaires'!$D404,Listes!$A$60:$E$66,3,FALSE))+(VLOOKUP('Instruction Frais Forfaitaires'!$D404,Listes!$A$60:$E$66,4,FALSE)))))))</f>
        <v/>
      </c>
      <c r="K404" s="189" t="str">
        <f>IF($G404="","",IF($C404=Listes!$B$37,IF('Instruction Frais Forfaitaires'!$E404&lt;=Listes!$B$48,('Instruction Frais Forfaitaires'!$E404*(VLOOKUP('Instruction Frais Forfaitaires'!$D404,Listes!$A$49:$E$55,2,FALSE))),IF('Instruction Frais Forfaitaires'!$E404&gt;Listes!$D$48,('Instruction Frais Forfaitaires'!$E404*(VLOOKUP('Instruction Frais Forfaitaires'!$D404,Listes!$A$49:$E$55,5,FALSE))),('Instruction Frais Forfaitaires'!$E404*(VLOOKUP('Instruction Frais Forfaitaires'!$D404,Listes!$A$49:$E$55,3,FALSE))+(VLOOKUP('Instruction Frais Forfaitaires'!$D404,Listes!$A$49:$E$55,4,FALSE)))))))</f>
        <v/>
      </c>
      <c r="L404" s="190" t="str">
        <f>IF($G404="","",IF($C404=Listes!$B$40,Listes!$I$37,IF($C404=Listes!$B$41,(VLOOKUP('Instruction Frais Forfaitaires'!$F404,Listes!$E$37:$F$42,2,FALSE)),IF($C404=Listes!$B$39,IF('Instruction Frais Forfaitaires'!$E404&lt;=Listes!$A$70,'Instruction Frais Forfaitaires'!$E404*Listes!$A$71,IF('Instruction Frais Forfaitaires'!$E404&gt;Listes!$D$70,'Instruction Frais Forfaitaires'!$E404*Listes!$D$71,(('Instruction Frais Forfaitaires'!$E404*Listes!$B$71)+Listes!$C$71)))))))</f>
        <v/>
      </c>
      <c r="M404" s="202" t="str">
        <f>IF('Frais Forfaitaires'!M403="","",'Frais Forfaitaires'!M403)</f>
        <v/>
      </c>
      <c r="N404" s="42" t="str">
        <f t="shared" si="25"/>
        <v/>
      </c>
      <c r="O404" s="203" t="str">
        <f t="shared" si="26"/>
        <v/>
      </c>
      <c r="P404" s="204" t="str">
        <f t="shared" si="27"/>
        <v/>
      </c>
      <c r="Q404" s="205" t="str">
        <f t="shared" si="28"/>
        <v/>
      </c>
      <c r="R404" s="206"/>
      <c r="S404" s="66"/>
    </row>
    <row r="405" spans="1:19" ht="20.100000000000001" customHeight="1" x14ac:dyDescent="0.25">
      <c r="A405" s="191">
        <v>399</v>
      </c>
      <c r="B405" s="200" t="str">
        <f>IF('Frais Forfaitaires'!B404="","",'Frais Forfaitaires'!B404)</f>
        <v/>
      </c>
      <c r="C405" s="200" t="str">
        <f>IF('Frais Forfaitaires'!C404="","",'Frais Forfaitaires'!C404)</f>
        <v/>
      </c>
      <c r="D405" s="200" t="str">
        <f>IF('Frais Forfaitaires'!D404="","",'Frais Forfaitaires'!D404)</f>
        <v/>
      </c>
      <c r="E405" s="200" t="str">
        <f>IF('Frais Forfaitaires'!E404="","",'Frais Forfaitaires'!E404)</f>
        <v/>
      </c>
      <c r="F405" s="200" t="str">
        <f>IF('Frais Forfaitaires'!F404="","",'Frais Forfaitaires'!F404)</f>
        <v/>
      </c>
      <c r="G405" s="200" t="str">
        <f>IF('Frais Forfaitaires'!G404="","",'Frais Forfaitaires'!G404)</f>
        <v/>
      </c>
      <c r="H405" s="200" t="str">
        <f>IF('Frais Forfaitaires'!H404="","",'Frais Forfaitaires'!H404)</f>
        <v/>
      </c>
      <c r="I405" s="200" t="str">
        <f>IF('Frais Forfaitaires'!I404="","",'Frais Forfaitaires'!I404)</f>
        <v/>
      </c>
      <c r="J405" s="189" t="str">
        <f>IF($G405="","",IF($C405=Listes!$B$38,IF('Instruction Frais Forfaitaires'!$E405&lt;=Listes!$B$59,('Instruction Frais Forfaitaires'!$E405*(VLOOKUP('Instruction Frais Forfaitaires'!$D405,Listes!$A$60:$E$66,2,FALSE))),IF('Instruction Frais Forfaitaires'!$E405&gt;Listes!$E$59,('Instruction Frais Forfaitaires'!$E405*(VLOOKUP('Instruction Frais Forfaitaires'!$D405,Listes!$A$60:$E$66,5,FALSE))),('Instruction Frais Forfaitaires'!$E405*(VLOOKUP('Instruction Frais Forfaitaires'!$D405,Listes!$A$60:$E$66,3,FALSE))+(VLOOKUP('Instruction Frais Forfaitaires'!$D405,Listes!$A$60:$E$66,4,FALSE)))))))</f>
        <v/>
      </c>
      <c r="K405" s="189" t="str">
        <f>IF($G405="","",IF($C405=Listes!$B$37,IF('Instruction Frais Forfaitaires'!$E405&lt;=Listes!$B$48,('Instruction Frais Forfaitaires'!$E405*(VLOOKUP('Instruction Frais Forfaitaires'!$D405,Listes!$A$49:$E$55,2,FALSE))),IF('Instruction Frais Forfaitaires'!$E405&gt;Listes!$D$48,('Instruction Frais Forfaitaires'!$E405*(VLOOKUP('Instruction Frais Forfaitaires'!$D405,Listes!$A$49:$E$55,5,FALSE))),('Instruction Frais Forfaitaires'!$E405*(VLOOKUP('Instruction Frais Forfaitaires'!$D405,Listes!$A$49:$E$55,3,FALSE))+(VLOOKUP('Instruction Frais Forfaitaires'!$D405,Listes!$A$49:$E$55,4,FALSE)))))))</f>
        <v/>
      </c>
      <c r="L405" s="190" t="str">
        <f>IF($G405="","",IF($C405=Listes!$B$40,Listes!$I$37,IF($C405=Listes!$B$41,(VLOOKUP('Instruction Frais Forfaitaires'!$F405,Listes!$E$37:$F$42,2,FALSE)),IF($C405=Listes!$B$39,IF('Instruction Frais Forfaitaires'!$E405&lt;=Listes!$A$70,'Instruction Frais Forfaitaires'!$E405*Listes!$A$71,IF('Instruction Frais Forfaitaires'!$E405&gt;Listes!$D$70,'Instruction Frais Forfaitaires'!$E405*Listes!$D$71,(('Instruction Frais Forfaitaires'!$E405*Listes!$B$71)+Listes!$C$71)))))))</f>
        <v/>
      </c>
      <c r="M405" s="202" t="str">
        <f>IF('Frais Forfaitaires'!M404="","",'Frais Forfaitaires'!M404)</f>
        <v/>
      </c>
      <c r="N405" s="42" t="str">
        <f t="shared" si="25"/>
        <v/>
      </c>
      <c r="O405" s="203" t="str">
        <f t="shared" si="26"/>
        <v/>
      </c>
      <c r="P405" s="204" t="str">
        <f t="shared" si="27"/>
        <v/>
      </c>
      <c r="Q405" s="205" t="str">
        <f t="shared" si="28"/>
        <v/>
      </c>
      <c r="R405" s="206"/>
      <c r="S405" s="66"/>
    </row>
    <row r="406" spans="1:19" ht="20.100000000000001" customHeight="1" x14ac:dyDescent="0.25">
      <c r="A406" s="191">
        <v>400</v>
      </c>
      <c r="B406" s="200" t="str">
        <f>IF('Frais Forfaitaires'!B405="","",'Frais Forfaitaires'!B405)</f>
        <v/>
      </c>
      <c r="C406" s="200" t="str">
        <f>IF('Frais Forfaitaires'!C405="","",'Frais Forfaitaires'!C405)</f>
        <v/>
      </c>
      <c r="D406" s="200" t="str">
        <f>IF('Frais Forfaitaires'!D405="","",'Frais Forfaitaires'!D405)</f>
        <v/>
      </c>
      <c r="E406" s="200" t="str">
        <f>IF('Frais Forfaitaires'!E405="","",'Frais Forfaitaires'!E405)</f>
        <v/>
      </c>
      <c r="F406" s="200" t="str">
        <f>IF('Frais Forfaitaires'!F405="","",'Frais Forfaitaires'!F405)</f>
        <v/>
      </c>
      <c r="G406" s="200" t="str">
        <f>IF('Frais Forfaitaires'!G405="","",'Frais Forfaitaires'!G405)</f>
        <v/>
      </c>
      <c r="H406" s="200" t="str">
        <f>IF('Frais Forfaitaires'!H405="","",'Frais Forfaitaires'!H405)</f>
        <v/>
      </c>
      <c r="I406" s="200" t="str">
        <f>IF('Frais Forfaitaires'!I405="","",'Frais Forfaitaires'!I405)</f>
        <v/>
      </c>
      <c r="J406" s="189" t="str">
        <f>IF($G406="","",IF($C406=Listes!$B$38,IF('Instruction Frais Forfaitaires'!$E406&lt;=Listes!$B$59,('Instruction Frais Forfaitaires'!$E406*(VLOOKUP('Instruction Frais Forfaitaires'!$D406,Listes!$A$60:$E$66,2,FALSE))),IF('Instruction Frais Forfaitaires'!$E406&gt;Listes!$E$59,('Instruction Frais Forfaitaires'!$E406*(VLOOKUP('Instruction Frais Forfaitaires'!$D406,Listes!$A$60:$E$66,5,FALSE))),('Instruction Frais Forfaitaires'!$E406*(VLOOKUP('Instruction Frais Forfaitaires'!$D406,Listes!$A$60:$E$66,3,FALSE))+(VLOOKUP('Instruction Frais Forfaitaires'!$D406,Listes!$A$60:$E$66,4,FALSE)))))))</f>
        <v/>
      </c>
      <c r="K406" s="189" t="str">
        <f>IF($G406="","",IF($C406=Listes!$B$37,IF('Instruction Frais Forfaitaires'!$E406&lt;=Listes!$B$48,('Instruction Frais Forfaitaires'!$E406*(VLOOKUP('Instruction Frais Forfaitaires'!$D406,Listes!$A$49:$E$55,2,FALSE))),IF('Instruction Frais Forfaitaires'!$E406&gt;Listes!$D$48,('Instruction Frais Forfaitaires'!$E406*(VLOOKUP('Instruction Frais Forfaitaires'!$D406,Listes!$A$49:$E$55,5,FALSE))),('Instruction Frais Forfaitaires'!$E406*(VLOOKUP('Instruction Frais Forfaitaires'!$D406,Listes!$A$49:$E$55,3,FALSE))+(VLOOKUP('Instruction Frais Forfaitaires'!$D406,Listes!$A$49:$E$55,4,FALSE)))))))</f>
        <v/>
      </c>
      <c r="L406" s="190" t="str">
        <f>IF($G406="","",IF($C406=Listes!$B$40,Listes!$I$37,IF($C406=Listes!$B$41,(VLOOKUP('Instruction Frais Forfaitaires'!$F406,Listes!$E$37:$F$42,2,FALSE)),IF($C406=Listes!$B$39,IF('Instruction Frais Forfaitaires'!$E406&lt;=Listes!$A$70,'Instruction Frais Forfaitaires'!$E406*Listes!$A$71,IF('Instruction Frais Forfaitaires'!$E406&gt;Listes!$D$70,'Instruction Frais Forfaitaires'!$E406*Listes!$D$71,(('Instruction Frais Forfaitaires'!$E406*Listes!$B$71)+Listes!$C$71)))))))</f>
        <v/>
      </c>
      <c r="M406" s="202" t="str">
        <f>IF('Frais Forfaitaires'!M405="","",'Frais Forfaitaires'!M405)</f>
        <v/>
      </c>
      <c r="N406" s="42" t="str">
        <f t="shared" si="25"/>
        <v/>
      </c>
      <c r="O406" s="203" t="str">
        <f t="shared" si="26"/>
        <v/>
      </c>
      <c r="P406" s="204" t="str">
        <f t="shared" si="27"/>
        <v/>
      </c>
      <c r="Q406" s="205" t="str">
        <f t="shared" si="28"/>
        <v/>
      </c>
      <c r="R406" s="206"/>
      <c r="S406" s="66"/>
    </row>
    <row r="407" spans="1:19" ht="20.100000000000001" customHeight="1" x14ac:dyDescent="0.25">
      <c r="A407" s="191">
        <v>401</v>
      </c>
      <c r="B407" s="200" t="str">
        <f>IF('Frais Forfaitaires'!B406="","",'Frais Forfaitaires'!B406)</f>
        <v/>
      </c>
      <c r="C407" s="200" t="str">
        <f>IF('Frais Forfaitaires'!C406="","",'Frais Forfaitaires'!C406)</f>
        <v/>
      </c>
      <c r="D407" s="200" t="str">
        <f>IF('Frais Forfaitaires'!D406="","",'Frais Forfaitaires'!D406)</f>
        <v/>
      </c>
      <c r="E407" s="200" t="str">
        <f>IF('Frais Forfaitaires'!E406="","",'Frais Forfaitaires'!E406)</f>
        <v/>
      </c>
      <c r="F407" s="200" t="str">
        <f>IF('Frais Forfaitaires'!F406="","",'Frais Forfaitaires'!F406)</f>
        <v/>
      </c>
      <c r="G407" s="200" t="str">
        <f>IF('Frais Forfaitaires'!G406="","",'Frais Forfaitaires'!G406)</f>
        <v/>
      </c>
      <c r="H407" s="200" t="str">
        <f>IF('Frais Forfaitaires'!H406="","",'Frais Forfaitaires'!H406)</f>
        <v/>
      </c>
      <c r="I407" s="200" t="str">
        <f>IF('Frais Forfaitaires'!I406="","",'Frais Forfaitaires'!I406)</f>
        <v/>
      </c>
      <c r="J407" s="189" t="str">
        <f>IF($G407="","",IF($C407=Listes!$B$38,IF('Instruction Frais Forfaitaires'!$E407&lt;=Listes!$B$59,('Instruction Frais Forfaitaires'!$E407*(VLOOKUP('Instruction Frais Forfaitaires'!$D407,Listes!$A$60:$E$66,2,FALSE))),IF('Instruction Frais Forfaitaires'!$E407&gt;Listes!$E$59,('Instruction Frais Forfaitaires'!$E407*(VLOOKUP('Instruction Frais Forfaitaires'!$D407,Listes!$A$60:$E$66,5,FALSE))),('Instruction Frais Forfaitaires'!$E407*(VLOOKUP('Instruction Frais Forfaitaires'!$D407,Listes!$A$60:$E$66,3,FALSE))+(VLOOKUP('Instruction Frais Forfaitaires'!$D407,Listes!$A$60:$E$66,4,FALSE)))))))</f>
        <v/>
      </c>
      <c r="K407" s="189" t="str">
        <f>IF($G407="","",IF($C407=Listes!$B$37,IF('Instruction Frais Forfaitaires'!$E407&lt;=Listes!$B$48,('Instruction Frais Forfaitaires'!$E407*(VLOOKUP('Instruction Frais Forfaitaires'!$D407,Listes!$A$49:$E$55,2,FALSE))),IF('Instruction Frais Forfaitaires'!$E407&gt;Listes!$D$48,('Instruction Frais Forfaitaires'!$E407*(VLOOKUP('Instruction Frais Forfaitaires'!$D407,Listes!$A$49:$E$55,5,FALSE))),('Instruction Frais Forfaitaires'!$E407*(VLOOKUP('Instruction Frais Forfaitaires'!$D407,Listes!$A$49:$E$55,3,FALSE))+(VLOOKUP('Instruction Frais Forfaitaires'!$D407,Listes!$A$49:$E$55,4,FALSE)))))))</f>
        <v/>
      </c>
      <c r="L407" s="190" t="str">
        <f>IF($G407="","",IF($C407=Listes!$B$40,Listes!$I$37,IF($C407=Listes!$B$41,(VLOOKUP('Instruction Frais Forfaitaires'!$F407,Listes!$E$37:$F$42,2,FALSE)),IF($C407=Listes!$B$39,IF('Instruction Frais Forfaitaires'!$E407&lt;=Listes!$A$70,'Instruction Frais Forfaitaires'!$E407*Listes!$A$71,IF('Instruction Frais Forfaitaires'!$E407&gt;Listes!$D$70,'Instruction Frais Forfaitaires'!$E407*Listes!$D$71,(('Instruction Frais Forfaitaires'!$E407*Listes!$B$71)+Listes!$C$71)))))))</f>
        <v/>
      </c>
      <c r="M407" s="202" t="str">
        <f>IF('Frais Forfaitaires'!M406="","",'Frais Forfaitaires'!M406)</f>
        <v/>
      </c>
      <c r="N407" s="42" t="str">
        <f t="shared" si="25"/>
        <v/>
      </c>
      <c r="O407" s="203" t="str">
        <f t="shared" si="26"/>
        <v/>
      </c>
      <c r="P407" s="204" t="str">
        <f t="shared" si="27"/>
        <v/>
      </c>
      <c r="Q407" s="205" t="str">
        <f t="shared" si="28"/>
        <v/>
      </c>
      <c r="R407" s="206"/>
      <c r="S407" s="66"/>
    </row>
    <row r="408" spans="1:19" ht="20.100000000000001" customHeight="1" x14ac:dyDescent="0.25">
      <c r="A408" s="191">
        <v>402</v>
      </c>
      <c r="B408" s="200" t="str">
        <f>IF('Frais Forfaitaires'!B407="","",'Frais Forfaitaires'!B407)</f>
        <v/>
      </c>
      <c r="C408" s="200" t="str">
        <f>IF('Frais Forfaitaires'!C407="","",'Frais Forfaitaires'!C407)</f>
        <v/>
      </c>
      <c r="D408" s="200" t="str">
        <f>IF('Frais Forfaitaires'!D407="","",'Frais Forfaitaires'!D407)</f>
        <v/>
      </c>
      <c r="E408" s="200" t="str">
        <f>IF('Frais Forfaitaires'!E407="","",'Frais Forfaitaires'!E407)</f>
        <v/>
      </c>
      <c r="F408" s="200" t="str">
        <f>IF('Frais Forfaitaires'!F407="","",'Frais Forfaitaires'!F407)</f>
        <v/>
      </c>
      <c r="G408" s="200" t="str">
        <f>IF('Frais Forfaitaires'!G407="","",'Frais Forfaitaires'!G407)</f>
        <v/>
      </c>
      <c r="H408" s="200" t="str">
        <f>IF('Frais Forfaitaires'!H407="","",'Frais Forfaitaires'!H407)</f>
        <v/>
      </c>
      <c r="I408" s="200" t="str">
        <f>IF('Frais Forfaitaires'!I407="","",'Frais Forfaitaires'!I407)</f>
        <v/>
      </c>
      <c r="J408" s="189" t="str">
        <f>IF($G408="","",IF($C408=Listes!$B$38,IF('Instruction Frais Forfaitaires'!$E408&lt;=Listes!$B$59,('Instruction Frais Forfaitaires'!$E408*(VLOOKUP('Instruction Frais Forfaitaires'!$D408,Listes!$A$60:$E$66,2,FALSE))),IF('Instruction Frais Forfaitaires'!$E408&gt;Listes!$E$59,('Instruction Frais Forfaitaires'!$E408*(VLOOKUP('Instruction Frais Forfaitaires'!$D408,Listes!$A$60:$E$66,5,FALSE))),('Instruction Frais Forfaitaires'!$E408*(VLOOKUP('Instruction Frais Forfaitaires'!$D408,Listes!$A$60:$E$66,3,FALSE))+(VLOOKUP('Instruction Frais Forfaitaires'!$D408,Listes!$A$60:$E$66,4,FALSE)))))))</f>
        <v/>
      </c>
      <c r="K408" s="189" t="str">
        <f>IF($G408="","",IF($C408=Listes!$B$37,IF('Instruction Frais Forfaitaires'!$E408&lt;=Listes!$B$48,('Instruction Frais Forfaitaires'!$E408*(VLOOKUP('Instruction Frais Forfaitaires'!$D408,Listes!$A$49:$E$55,2,FALSE))),IF('Instruction Frais Forfaitaires'!$E408&gt;Listes!$D$48,('Instruction Frais Forfaitaires'!$E408*(VLOOKUP('Instruction Frais Forfaitaires'!$D408,Listes!$A$49:$E$55,5,FALSE))),('Instruction Frais Forfaitaires'!$E408*(VLOOKUP('Instruction Frais Forfaitaires'!$D408,Listes!$A$49:$E$55,3,FALSE))+(VLOOKUP('Instruction Frais Forfaitaires'!$D408,Listes!$A$49:$E$55,4,FALSE)))))))</f>
        <v/>
      </c>
      <c r="L408" s="190" t="str">
        <f>IF($G408="","",IF($C408=Listes!$B$40,Listes!$I$37,IF($C408=Listes!$B$41,(VLOOKUP('Instruction Frais Forfaitaires'!$F408,Listes!$E$37:$F$42,2,FALSE)),IF($C408=Listes!$B$39,IF('Instruction Frais Forfaitaires'!$E408&lt;=Listes!$A$70,'Instruction Frais Forfaitaires'!$E408*Listes!$A$71,IF('Instruction Frais Forfaitaires'!$E408&gt;Listes!$D$70,'Instruction Frais Forfaitaires'!$E408*Listes!$D$71,(('Instruction Frais Forfaitaires'!$E408*Listes!$B$71)+Listes!$C$71)))))))</f>
        <v/>
      </c>
      <c r="M408" s="202" t="str">
        <f>IF('Frais Forfaitaires'!M407="","",'Frais Forfaitaires'!M407)</f>
        <v/>
      </c>
      <c r="N408" s="42" t="str">
        <f t="shared" si="25"/>
        <v/>
      </c>
      <c r="O408" s="203" t="str">
        <f t="shared" si="26"/>
        <v/>
      </c>
      <c r="P408" s="204" t="str">
        <f t="shared" si="27"/>
        <v/>
      </c>
      <c r="Q408" s="205" t="str">
        <f t="shared" si="28"/>
        <v/>
      </c>
      <c r="R408" s="206"/>
      <c r="S408" s="66"/>
    </row>
    <row r="409" spans="1:19" ht="20.100000000000001" customHeight="1" x14ac:dyDescent="0.25">
      <c r="A409" s="191">
        <v>403</v>
      </c>
      <c r="B409" s="200" t="str">
        <f>IF('Frais Forfaitaires'!B408="","",'Frais Forfaitaires'!B408)</f>
        <v/>
      </c>
      <c r="C409" s="200" t="str">
        <f>IF('Frais Forfaitaires'!C408="","",'Frais Forfaitaires'!C408)</f>
        <v/>
      </c>
      <c r="D409" s="200" t="str">
        <f>IF('Frais Forfaitaires'!D408="","",'Frais Forfaitaires'!D408)</f>
        <v/>
      </c>
      <c r="E409" s="200" t="str">
        <f>IF('Frais Forfaitaires'!E408="","",'Frais Forfaitaires'!E408)</f>
        <v/>
      </c>
      <c r="F409" s="200" t="str">
        <f>IF('Frais Forfaitaires'!F408="","",'Frais Forfaitaires'!F408)</f>
        <v/>
      </c>
      <c r="G409" s="200" t="str">
        <f>IF('Frais Forfaitaires'!G408="","",'Frais Forfaitaires'!G408)</f>
        <v/>
      </c>
      <c r="H409" s="200" t="str">
        <f>IF('Frais Forfaitaires'!H408="","",'Frais Forfaitaires'!H408)</f>
        <v/>
      </c>
      <c r="I409" s="200" t="str">
        <f>IF('Frais Forfaitaires'!I408="","",'Frais Forfaitaires'!I408)</f>
        <v/>
      </c>
      <c r="J409" s="189" t="str">
        <f>IF($G409="","",IF($C409=Listes!$B$38,IF('Instruction Frais Forfaitaires'!$E409&lt;=Listes!$B$59,('Instruction Frais Forfaitaires'!$E409*(VLOOKUP('Instruction Frais Forfaitaires'!$D409,Listes!$A$60:$E$66,2,FALSE))),IF('Instruction Frais Forfaitaires'!$E409&gt;Listes!$E$59,('Instruction Frais Forfaitaires'!$E409*(VLOOKUP('Instruction Frais Forfaitaires'!$D409,Listes!$A$60:$E$66,5,FALSE))),('Instruction Frais Forfaitaires'!$E409*(VLOOKUP('Instruction Frais Forfaitaires'!$D409,Listes!$A$60:$E$66,3,FALSE))+(VLOOKUP('Instruction Frais Forfaitaires'!$D409,Listes!$A$60:$E$66,4,FALSE)))))))</f>
        <v/>
      </c>
      <c r="K409" s="189" t="str">
        <f>IF($G409="","",IF($C409=Listes!$B$37,IF('Instruction Frais Forfaitaires'!$E409&lt;=Listes!$B$48,('Instruction Frais Forfaitaires'!$E409*(VLOOKUP('Instruction Frais Forfaitaires'!$D409,Listes!$A$49:$E$55,2,FALSE))),IF('Instruction Frais Forfaitaires'!$E409&gt;Listes!$D$48,('Instruction Frais Forfaitaires'!$E409*(VLOOKUP('Instruction Frais Forfaitaires'!$D409,Listes!$A$49:$E$55,5,FALSE))),('Instruction Frais Forfaitaires'!$E409*(VLOOKUP('Instruction Frais Forfaitaires'!$D409,Listes!$A$49:$E$55,3,FALSE))+(VLOOKUP('Instruction Frais Forfaitaires'!$D409,Listes!$A$49:$E$55,4,FALSE)))))))</f>
        <v/>
      </c>
      <c r="L409" s="190" t="str">
        <f>IF($G409="","",IF($C409=Listes!$B$40,Listes!$I$37,IF($C409=Listes!$B$41,(VLOOKUP('Instruction Frais Forfaitaires'!$F409,Listes!$E$37:$F$42,2,FALSE)),IF($C409=Listes!$B$39,IF('Instruction Frais Forfaitaires'!$E409&lt;=Listes!$A$70,'Instruction Frais Forfaitaires'!$E409*Listes!$A$71,IF('Instruction Frais Forfaitaires'!$E409&gt;Listes!$D$70,'Instruction Frais Forfaitaires'!$E409*Listes!$D$71,(('Instruction Frais Forfaitaires'!$E409*Listes!$B$71)+Listes!$C$71)))))))</f>
        <v/>
      </c>
      <c r="M409" s="202" t="str">
        <f>IF('Frais Forfaitaires'!M408="","",'Frais Forfaitaires'!M408)</f>
        <v/>
      </c>
      <c r="N409" s="42" t="str">
        <f t="shared" si="25"/>
        <v/>
      </c>
      <c r="O409" s="203" t="str">
        <f t="shared" si="26"/>
        <v/>
      </c>
      <c r="P409" s="204" t="str">
        <f t="shared" si="27"/>
        <v/>
      </c>
      <c r="Q409" s="205" t="str">
        <f t="shared" si="28"/>
        <v/>
      </c>
      <c r="R409" s="206"/>
      <c r="S409" s="66"/>
    </row>
    <row r="410" spans="1:19" ht="20.100000000000001" customHeight="1" x14ac:dyDescent="0.25">
      <c r="A410" s="191">
        <v>404</v>
      </c>
      <c r="B410" s="200" t="str">
        <f>IF('Frais Forfaitaires'!B409="","",'Frais Forfaitaires'!B409)</f>
        <v/>
      </c>
      <c r="C410" s="200" t="str">
        <f>IF('Frais Forfaitaires'!C409="","",'Frais Forfaitaires'!C409)</f>
        <v/>
      </c>
      <c r="D410" s="200" t="str">
        <f>IF('Frais Forfaitaires'!D409="","",'Frais Forfaitaires'!D409)</f>
        <v/>
      </c>
      <c r="E410" s="200" t="str">
        <f>IF('Frais Forfaitaires'!E409="","",'Frais Forfaitaires'!E409)</f>
        <v/>
      </c>
      <c r="F410" s="200" t="str">
        <f>IF('Frais Forfaitaires'!F409="","",'Frais Forfaitaires'!F409)</f>
        <v/>
      </c>
      <c r="G410" s="200" t="str">
        <f>IF('Frais Forfaitaires'!G409="","",'Frais Forfaitaires'!G409)</f>
        <v/>
      </c>
      <c r="H410" s="200" t="str">
        <f>IF('Frais Forfaitaires'!H409="","",'Frais Forfaitaires'!H409)</f>
        <v/>
      </c>
      <c r="I410" s="200" t="str">
        <f>IF('Frais Forfaitaires'!I409="","",'Frais Forfaitaires'!I409)</f>
        <v/>
      </c>
      <c r="J410" s="189" t="str">
        <f>IF($G410="","",IF($C410=Listes!$B$38,IF('Instruction Frais Forfaitaires'!$E410&lt;=Listes!$B$59,('Instruction Frais Forfaitaires'!$E410*(VLOOKUP('Instruction Frais Forfaitaires'!$D410,Listes!$A$60:$E$66,2,FALSE))),IF('Instruction Frais Forfaitaires'!$E410&gt;Listes!$E$59,('Instruction Frais Forfaitaires'!$E410*(VLOOKUP('Instruction Frais Forfaitaires'!$D410,Listes!$A$60:$E$66,5,FALSE))),('Instruction Frais Forfaitaires'!$E410*(VLOOKUP('Instruction Frais Forfaitaires'!$D410,Listes!$A$60:$E$66,3,FALSE))+(VLOOKUP('Instruction Frais Forfaitaires'!$D410,Listes!$A$60:$E$66,4,FALSE)))))))</f>
        <v/>
      </c>
      <c r="K410" s="189" t="str">
        <f>IF($G410="","",IF($C410=Listes!$B$37,IF('Instruction Frais Forfaitaires'!$E410&lt;=Listes!$B$48,('Instruction Frais Forfaitaires'!$E410*(VLOOKUP('Instruction Frais Forfaitaires'!$D410,Listes!$A$49:$E$55,2,FALSE))),IF('Instruction Frais Forfaitaires'!$E410&gt;Listes!$D$48,('Instruction Frais Forfaitaires'!$E410*(VLOOKUP('Instruction Frais Forfaitaires'!$D410,Listes!$A$49:$E$55,5,FALSE))),('Instruction Frais Forfaitaires'!$E410*(VLOOKUP('Instruction Frais Forfaitaires'!$D410,Listes!$A$49:$E$55,3,FALSE))+(VLOOKUP('Instruction Frais Forfaitaires'!$D410,Listes!$A$49:$E$55,4,FALSE)))))))</f>
        <v/>
      </c>
      <c r="L410" s="190" t="str">
        <f>IF($G410="","",IF($C410=Listes!$B$40,Listes!$I$37,IF($C410=Listes!$B$41,(VLOOKUP('Instruction Frais Forfaitaires'!$F410,Listes!$E$37:$F$42,2,FALSE)),IF($C410=Listes!$B$39,IF('Instruction Frais Forfaitaires'!$E410&lt;=Listes!$A$70,'Instruction Frais Forfaitaires'!$E410*Listes!$A$71,IF('Instruction Frais Forfaitaires'!$E410&gt;Listes!$D$70,'Instruction Frais Forfaitaires'!$E410*Listes!$D$71,(('Instruction Frais Forfaitaires'!$E410*Listes!$B$71)+Listes!$C$71)))))))</f>
        <v/>
      </c>
      <c r="M410" s="202" t="str">
        <f>IF('Frais Forfaitaires'!M409="","",'Frais Forfaitaires'!M409)</f>
        <v/>
      </c>
      <c r="N410" s="42" t="str">
        <f t="shared" si="25"/>
        <v/>
      </c>
      <c r="O410" s="203" t="str">
        <f t="shared" si="26"/>
        <v/>
      </c>
      <c r="P410" s="204" t="str">
        <f t="shared" si="27"/>
        <v/>
      </c>
      <c r="Q410" s="205" t="str">
        <f t="shared" si="28"/>
        <v/>
      </c>
      <c r="R410" s="206"/>
      <c r="S410" s="66"/>
    </row>
    <row r="411" spans="1:19" ht="20.100000000000001" customHeight="1" x14ac:dyDescent="0.25">
      <c r="A411" s="191">
        <v>405</v>
      </c>
      <c r="B411" s="200" t="str">
        <f>IF('Frais Forfaitaires'!B410="","",'Frais Forfaitaires'!B410)</f>
        <v/>
      </c>
      <c r="C411" s="200" t="str">
        <f>IF('Frais Forfaitaires'!C410="","",'Frais Forfaitaires'!C410)</f>
        <v/>
      </c>
      <c r="D411" s="200" t="str">
        <f>IF('Frais Forfaitaires'!D410="","",'Frais Forfaitaires'!D410)</f>
        <v/>
      </c>
      <c r="E411" s="200" t="str">
        <f>IF('Frais Forfaitaires'!E410="","",'Frais Forfaitaires'!E410)</f>
        <v/>
      </c>
      <c r="F411" s="200" t="str">
        <f>IF('Frais Forfaitaires'!F410="","",'Frais Forfaitaires'!F410)</f>
        <v/>
      </c>
      <c r="G411" s="200" t="str">
        <f>IF('Frais Forfaitaires'!G410="","",'Frais Forfaitaires'!G410)</f>
        <v/>
      </c>
      <c r="H411" s="200" t="str">
        <f>IF('Frais Forfaitaires'!H410="","",'Frais Forfaitaires'!H410)</f>
        <v/>
      </c>
      <c r="I411" s="200" t="str">
        <f>IF('Frais Forfaitaires'!I410="","",'Frais Forfaitaires'!I410)</f>
        <v/>
      </c>
      <c r="J411" s="189" t="str">
        <f>IF($G411="","",IF($C411=Listes!$B$38,IF('Instruction Frais Forfaitaires'!$E411&lt;=Listes!$B$59,('Instruction Frais Forfaitaires'!$E411*(VLOOKUP('Instruction Frais Forfaitaires'!$D411,Listes!$A$60:$E$66,2,FALSE))),IF('Instruction Frais Forfaitaires'!$E411&gt;Listes!$E$59,('Instruction Frais Forfaitaires'!$E411*(VLOOKUP('Instruction Frais Forfaitaires'!$D411,Listes!$A$60:$E$66,5,FALSE))),('Instruction Frais Forfaitaires'!$E411*(VLOOKUP('Instruction Frais Forfaitaires'!$D411,Listes!$A$60:$E$66,3,FALSE))+(VLOOKUP('Instruction Frais Forfaitaires'!$D411,Listes!$A$60:$E$66,4,FALSE)))))))</f>
        <v/>
      </c>
      <c r="K411" s="189" t="str">
        <f>IF($G411="","",IF($C411=Listes!$B$37,IF('Instruction Frais Forfaitaires'!$E411&lt;=Listes!$B$48,('Instruction Frais Forfaitaires'!$E411*(VLOOKUP('Instruction Frais Forfaitaires'!$D411,Listes!$A$49:$E$55,2,FALSE))),IF('Instruction Frais Forfaitaires'!$E411&gt;Listes!$D$48,('Instruction Frais Forfaitaires'!$E411*(VLOOKUP('Instruction Frais Forfaitaires'!$D411,Listes!$A$49:$E$55,5,FALSE))),('Instruction Frais Forfaitaires'!$E411*(VLOOKUP('Instruction Frais Forfaitaires'!$D411,Listes!$A$49:$E$55,3,FALSE))+(VLOOKUP('Instruction Frais Forfaitaires'!$D411,Listes!$A$49:$E$55,4,FALSE)))))))</f>
        <v/>
      </c>
      <c r="L411" s="190" t="str">
        <f>IF($G411="","",IF($C411=Listes!$B$40,Listes!$I$37,IF($C411=Listes!$B$41,(VLOOKUP('Instruction Frais Forfaitaires'!$F411,Listes!$E$37:$F$42,2,FALSE)),IF($C411=Listes!$B$39,IF('Instruction Frais Forfaitaires'!$E411&lt;=Listes!$A$70,'Instruction Frais Forfaitaires'!$E411*Listes!$A$71,IF('Instruction Frais Forfaitaires'!$E411&gt;Listes!$D$70,'Instruction Frais Forfaitaires'!$E411*Listes!$D$71,(('Instruction Frais Forfaitaires'!$E411*Listes!$B$71)+Listes!$C$71)))))))</f>
        <v/>
      </c>
      <c r="M411" s="202" t="str">
        <f>IF('Frais Forfaitaires'!M410="","",'Frais Forfaitaires'!M410)</f>
        <v/>
      </c>
      <c r="N411" s="42" t="str">
        <f t="shared" si="25"/>
        <v/>
      </c>
      <c r="O411" s="203" t="str">
        <f t="shared" si="26"/>
        <v/>
      </c>
      <c r="P411" s="204" t="str">
        <f t="shared" si="27"/>
        <v/>
      </c>
      <c r="Q411" s="205" t="str">
        <f t="shared" si="28"/>
        <v/>
      </c>
      <c r="R411" s="206"/>
      <c r="S411" s="66"/>
    </row>
    <row r="412" spans="1:19" ht="20.100000000000001" customHeight="1" x14ac:dyDescent="0.25">
      <c r="A412" s="191">
        <v>406</v>
      </c>
      <c r="B412" s="200" t="str">
        <f>IF('Frais Forfaitaires'!B411="","",'Frais Forfaitaires'!B411)</f>
        <v/>
      </c>
      <c r="C412" s="200" t="str">
        <f>IF('Frais Forfaitaires'!C411="","",'Frais Forfaitaires'!C411)</f>
        <v/>
      </c>
      <c r="D412" s="200" t="str">
        <f>IF('Frais Forfaitaires'!D411="","",'Frais Forfaitaires'!D411)</f>
        <v/>
      </c>
      <c r="E412" s="200" t="str">
        <f>IF('Frais Forfaitaires'!E411="","",'Frais Forfaitaires'!E411)</f>
        <v/>
      </c>
      <c r="F412" s="200" t="str">
        <f>IF('Frais Forfaitaires'!F411="","",'Frais Forfaitaires'!F411)</f>
        <v/>
      </c>
      <c r="G412" s="200" t="str">
        <f>IF('Frais Forfaitaires'!G411="","",'Frais Forfaitaires'!G411)</f>
        <v/>
      </c>
      <c r="H412" s="200" t="str">
        <f>IF('Frais Forfaitaires'!H411="","",'Frais Forfaitaires'!H411)</f>
        <v/>
      </c>
      <c r="I412" s="200" t="str">
        <f>IF('Frais Forfaitaires'!I411="","",'Frais Forfaitaires'!I411)</f>
        <v/>
      </c>
      <c r="J412" s="189" t="str">
        <f>IF($G412="","",IF($C412=Listes!$B$38,IF('Instruction Frais Forfaitaires'!$E412&lt;=Listes!$B$59,('Instruction Frais Forfaitaires'!$E412*(VLOOKUP('Instruction Frais Forfaitaires'!$D412,Listes!$A$60:$E$66,2,FALSE))),IF('Instruction Frais Forfaitaires'!$E412&gt;Listes!$E$59,('Instruction Frais Forfaitaires'!$E412*(VLOOKUP('Instruction Frais Forfaitaires'!$D412,Listes!$A$60:$E$66,5,FALSE))),('Instruction Frais Forfaitaires'!$E412*(VLOOKUP('Instruction Frais Forfaitaires'!$D412,Listes!$A$60:$E$66,3,FALSE))+(VLOOKUP('Instruction Frais Forfaitaires'!$D412,Listes!$A$60:$E$66,4,FALSE)))))))</f>
        <v/>
      </c>
      <c r="K412" s="189" t="str">
        <f>IF($G412="","",IF($C412=Listes!$B$37,IF('Instruction Frais Forfaitaires'!$E412&lt;=Listes!$B$48,('Instruction Frais Forfaitaires'!$E412*(VLOOKUP('Instruction Frais Forfaitaires'!$D412,Listes!$A$49:$E$55,2,FALSE))),IF('Instruction Frais Forfaitaires'!$E412&gt;Listes!$D$48,('Instruction Frais Forfaitaires'!$E412*(VLOOKUP('Instruction Frais Forfaitaires'!$D412,Listes!$A$49:$E$55,5,FALSE))),('Instruction Frais Forfaitaires'!$E412*(VLOOKUP('Instruction Frais Forfaitaires'!$D412,Listes!$A$49:$E$55,3,FALSE))+(VLOOKUP('Instruction Frais Forfaitaires'!$D412,Listes!$A$49:$E$55,4,FALSE)))))))</f>
        <v/>
      </c>
      <c r="L412" s="190" t="str">
        <f>IF($G412="","",IF($C412=Listes!$B$40,Listes!$I$37,IF($C412=Listes!$B$41,(VLOOKUP('Instruction Frais Forfaitaires'!$F412,Listes!$E$37:$F$42,2,FALSE)),IF($C412=Listes!$B$39,IF('Instruction Frais Forfaitaires'!$E412&lt;=Listes!$A$70,'Instruction Frais Forfaitaires'!$E412*Listes!$A$71,IF('Instruction Frais Forfaitaires'!$E412&gt;Listes!$D$70,'Instruction Frais Forfaitaires'!$E412*Listes!$D$71,(('Instruction Frais Forfaitaires'!$E412*Listes!$B$71)+Listes!$C$71)))))))</f>
        <v/>
      </c>
      <c r="M412" s="202" t="str">
        <f>IF('Frais Forfaitaires'!M411="","",'Frais Forfaitaires'!M411)</f>
        <v/>
      </c>
      <c r="N412" s="42" t="str">
        <f t="shared" si="25"/>
        <v/>
      </c>
      <c r="O412" s="203" t="str">
        <f t="shared" si="26"/>
        <v/>
      </c>
      <c r="P412" s="204" t="str">
        <f t="shared" si="27"/>
        <v/>
      </c>
      <c r="Q412" s="205" t="str">
        <f t="shared" si="28"/>
        <v/>
      </c>
      <c r="R412" s="206"/>
      <c r="S412" s="66"/>
    </row>
    <row r="413" spans="1:19" ht="20.100000000000001" customHeight="1" x14ac:dyDescent="0.25">
      <c r="A413" s="191">
        <v>407</v>
      </c>
      <c r="B413" s="200" t="str">
        <f>IF('Frais Forfaitaires'!B412="","",'Frais Forfaitaires'!B412)</f>
        <v/>
      </c>
      <c r="C413" s="200" t="str">
        <f>IF('Frais Forfaitaires'!C412="","",'Frais Forfaitaires'!C412)</f>
        <v/>
      </c>
      <c r="D413" s="200" t="str">
        <f>IF('Frais Forfaitaires'!D412="","",'Frais Forfaitaires'!D412)</f>
        <v/>
      </c>
      <c r="E413" s="200" t="str">
        <f>IF('Frais Forfaitaires'!E412="","",'Frais Forfaitaires'!E412)</f>
        <v/>
      </c>
      <c r="F413" s="200" t="str">
        <f>IF('Frais Forfaitaires'!F412="","",'Frais Forfaitaires'!F412)</f>
        <v/>
      </c>
      <c r="G413" s="200" t="str">
        <f>IF('Frais Forfaitaires'!G412="","",'Frais Forfaitaires'!G412)</f>
        <v/>
      </c>
      <c r="H413" s="200" t="str">
        <f>IF('Frais Forfaitaires'!H412="","",'Frais Forfaitaires'!H412)</f>
        <v/>
      </c>
      <c r="I413" s="200" t="str">
        <f>IF('Frais Forfaitaires'!I412="","",'Frais Forfaitaires'!I412)</f>
        <v/>
      </c>
      <c r="J413" s="189" t="str">
        <f>IF($G413="","",IF($C413=Listes!$B$38,IF('Instruction Frais Forfaitaires'!$E413&lt;=Listes!$B$59,('Instruction Frais Forfaitaires'!$E413*(VLOOKUP('Instruction Frais Forfaitaires'!$D413,Listes!$A$60:$E$66,2,FALSE))),IF('Instruction Frais Forfaitaires'!$E413&gt;Listes!$E$59,('Instruction Frais Forfaitaires'!$E413*(VLOOKUP('Instruction Frais Forfaitaires'!$D413,Listes!$A$60:$E$66,5,FALSE))),('Instruction Frais Forfaitaires'!$E413*(VLOOKUP('Instruction Frais Forfaitaires'!$D413,Listes!$A$60:$E$66,3,FALSE))+(VLOOKUP('Instruction Frais Forfaitaires'!$D413,Listes!$A$60:$E$66,4,FALSE)))))))</f>
        <v/>
      </c>
      <c r="K413" s="189" t="str">
        <f>IF($G413="","",IF($C413=Listes!$B$37,IF('Instruction Frais Forfaitaires'!$E413&lt;=Listes!$B$48,('Instruction Frais Forfaitaires'!$E413*(VLOOKUP('Instruction Frais Forfaitaires'!$D413,Listes!$A$49:$E$55,2,FALSE))),IF('Instruction Frais Forfaitaires'!$E413&gt;Listes!$D$48,('Instruction Frais Forfaitaires'!$E413*(VLOOKUP('Instruction Frais Forfaitaires'!$D413,Listes!$A$49:$E$55,5,FALSE))),('Instruction Frais Forfaitaires'!$E413*(VLOOKUP('Instruction Frais Forfaitaires'!$D413,Listes!$A$49:$E$55,3,FALSE))+(VLOOKUP('Instruction Frais Forfaitaires'!$D413,Listes!$A$49:$E$55,4,FALSE)))))))</f>
        <v/>
      </c>
      <c r="L413" s="190" t="str">
        <f>IF($G413="","",IF($C413=Listes!$B$40,Listes!$I$37,IF($C413=Listes!$B$41,(VLOOKUP('Instruction Frais Forfaitaires'!$F413,Listes!$E$37:$F$42,2,FALSE)),IF($C413=Listes!$B$39,IF('Instruction Frais Forfaitaires'!$E413&lt;=Listes!$A$70,'Instruction Frais Forfaitaires'!$E413*Listes!$A$71,IF('Instruction Frais Forfaitaires'!$E413&gt;Listes!$D$70,'Instruction Frais Forfaitaires'!$E413*Listes!$D$71,(('Instruction Frais Forfaitaires'!$E413*Listes!$B$71)+Listes!$C$71)))))))</f>
        <v/>
      </c>
      <c r="M413" s="202" t="str">
        <f>IF('Frais Forfaitaires'!M412="","",'Frais Forfaitaires'!M412)</f>
        <v/>
      </c>
      <c r="N413" s="42" t="str">
        <f t="shared" si="25"/>
        <v/>
      </c>
      <c r="O413" s="203" t="str">
        <f t="shared" si="26"/>
        <v/>
      </c>
      <c r="P413" s="204" t="str">
        <f t="shared" si="27"/>
        <v/>
      </c>
      <c r="Q413" s="205" t="str">
        <f t="shared" si="28"/>
        <v/>
      </c>
      <c r="R413" s="206"/>
      <c r="S413" s="66"/>
    </row>
    <row r="414" spans="1:19" ht="20.100000000000001" customHeight="1" x14ac:dyDescent="0.25">
      <c r="A414" s="191">
        <v>408</v>
      </c>
      <c r="B414" s="200" t="str">
        <f>IF('Frais Forfaitaires'!B413="","",'Frais Forfaitaires'!B413)</f>
        <v/>
      </c>
      <c r="C414" s="200" t="str">
        <f>IF('Frais Forfaitaires'!C413="","",'Frais Forfaitaires'!C413)</f>
        <v/>
      </c>
      <c r="D414" s="200" t="str">
        <f>IF('Frais Forfaitaires'!D413="","",'Frais Forfaitaires'!D413)</f>
        <v/>
      </c>
      <c r="E414" s="200" t="str">
        <f>IF('Frais Forfaitaires'!E413="","",'Frais Forfaitaires'!E413)</f>
        <v/>
      </c>
      <c r="F414" s="200" t="str">
        <f>IF('Frais Forfaitaires'!F413="","",'Frais Forfaitaires'!F413)</f>
        <v/>
      </c>
      <c r="G414" s="200" t="str">
        <f>IF('Frais Forfaitaires'!G413="","",'Frais Forfaitaires'!G413)</f>
        <v/>
      </c>
      <c r="H414" s="200" t="str">
        <f>IF('Frais Forfaitaires'!H413="","",'Frais Forfaitaires'!H413)</f>
        <v/>
      </c>
      <c r="I414" s="200" t="str">
        <f>IF('Frais Forfaitaires'!I413="","",'Frais Forfaitaires'!I413)</f>
        <v/>
      </c>
      <c r="J414" s="189" t="str">
        <f>IF($G414="","",IF($C414=Listes!$B$38,IF('Instruction Frais Forfaitaires'!$E414&lt;=Listes!$B$59,('Instruction Frais Forfaitaires'!$E414*(VLOOKUP('Instruction Frais Forfaitaires'!$D414,Listes!$A$60:$E$66,2,FALSE))),IF('Instruction Frais Forfaitaires'!$E414&gt;Listes!$E$59,('Instruction Frais Forfaitaires'!$E414*(VLOOKUP('Instruction Frais Forfaitaires'!$D414,Listes!$A$60:$E$66,5,FALSE))),('Instruction Frais Forfaitaires'!$E414*(VLOOKUP('Instruction Frais Forfaitaires'!$D414,Listes!$A$60:$E$66,3,FALSE))+(VLOOKUP('Instruction Frais Forfaitaires'!$D414,Listes!$A$60:$E$66,4,FALSE)))))))</f>
        <v/>
      </c>
      <c r="K414" s="189" t="str">
        <f>IF($G414="","",IF($C414=Listes!$B$37,IF('Instruction Frais Forfaitaires'!$E414&lt;=Listes!$B$48,('Instruction Frais Forfaitaires'!$E414*(VLOOKUP('Instruction Frais Forfaitaires'!$D414,Listes!$A$49:$E$55,2,FALSE))),IF('Instruction Frais Forfaitaires'!$E414&gt;Listes!$D$48,('Instruction Frais Forfaitaires'!$E414*(VLOOKUP('Instruction Frais Forfaitaires'!$D414,Listes!$A$49:$E$55,5,FALSE))),('Instruction Frais Forfaitaires'!$E414*(VLOOKUP('Instruction Frais Forfaitaires'!$D414,Listes!$A$49:$E$55,3,FALSE))+(VLOOKUP('Instruction Frais Forfaitaires'!$D414,Listes!$A$49:$E$55,4,FALSE)))))))</f>
        <v/>
      </c>
      <c r="L414" s="190" t="str">
        <f>IF($G414="","",IF($C414=Listes!$B$40,Listes!$I$37,IF($C414=Listes!$B$41,(VLOOKUP('Instruction Frais Forfaitaires'!$F414,Listes!$E$37:$F$42,2,FALSE)),IF($C414=Listes!$B$39,IF('Instruction Frais Forfaitaires'!$E414&lt;=Listes!$A$70,'Instruction Frais Forfaitaires'!$E414*Listes!$A$71,IF('Instruction Frais Forfaitaires'!$E414&gt;Listes!$D$70,'Instruction Frais Forfaitaires'!$E414*Listes!$D$71,(('Instruction Frais Forfaitaires'!$E414*Listes!$B$71)+Listes!$C$71)))))))</f>
        <v/>
      </c>
      <c r="M414" s="202" t="str">
        <f>IF('Frais Forfaitaires'!M413="","",'Frais Forfaitaires'!M413)</f>
        <v/>
      </c>
      <c r="N414" s="42" t="str">
        <f t="shared" si="25"/>
        <v/>
      </c>
      <c r="O414" s="203" t="str">
        <f t="shared" si="26"/>
        <v/>
      </c>
      <c r="P414" s="204" t="str">
        <f t="shared" si="27"/>
        <v/>
      </c>
      <c r="Q414" s="205" t="str">
        <f t="shared" si="28"/>
        <v/>
      </c>
      <c r="R414" s="206"/>
      <c r="S414" s="66"/>
    </row>
    <row r="415" spans="1:19" ht="20.100000000000001" customHeight="1" x14ac:dyDescent="0.25">
      <c r="A415" s="191">
        <v>409</v>
      </c>
      <c r="B415" s="200" t="str">
        <f>IF('Frais Forfaitaires'!B414="","",'Frais Forfaitaires'!B414)</f>
        <v/>
      </c>
      <c r="C415" s="200" t="str">
        <f>IF('Frais Forfaitaires'!C414="","",'Frais Forfaitaires'!C414)</f>
        <v/>
      </c>
      <c r="D415" s="200" t="str">
        <f>IF('Frais Forfaitaires'!D414="","",'Frais Forfaitaires'!D414)</f>
        <v/>
      </c>
      <c r="E415" s="200" t="str">
        <f>IF('Frais Forfaitaires'!E414="","",'Frais Forfaitaires'!E414)</f>
        <v/>
      </c>
      <c r="F415" s="200" t="str">
        <f>IF('Frais Forfaitaires'!F414="","",'Frais Forfaitaires'!F414)</f>
        <v/>
      </c>
      <c r="G415" s="200" t="str">
        <f>IF('Frais Forfaitaires'!G414="","",'Frais Forfaitaires'!G414)</f>
        <v/>
      </c>
      <c r="H415" s="200" t="str">
        <f>IF('Frais Forfaitaires'!H414="","",'Frais Forfaitaires'!H414)</f>
        <v/>
      </c>
      <c r="I415" s="200" t="str">
        <f>IF('Frais Forfaitaires'!I414="","",'Frais Forfaitaires'!I414)</f>
        <v/>
      </c>
      <c r="J415" s="189" t="str">
        <f>IF($G415="","",IF($C415=Listes!$B$38,IF('Instruction Frais Forfaitaires'!$E415&lt;=Listes!$B$59,('Instruction Frais Forfaitaires'!$E415*(VLOOKUP('Instruction Frais Forfaitaires'!$D415,Listes!$A$60:$E$66,2,FALSE))),IF('Instruction Frais Forfaitaires'!$E415&gt;Listes!$E$59,('Instruction Frais Forfaitaires'!$E415*(VLOOKUP('Instruction Frais Forfaitaires'!$D415,Listes!$A$60:$E$66,5,FALSE))),('Instruction Frais Forfaitaires'!$E415*(VLOOKUP('Instruction Frais Forfaitaires'!$D415,Listes!$A$60:$E$66,3,FALSE))+(VLOOKUP('Instruction Frais Forfaitaires'!$D415,Listes!$A$60:$E$66,4,FALSE)))))))</f>
        <v/>
      </c>
      <c r="K415" s="189" t="str">
        <f>IF($G415="","",IF($C415=Listes!$B$37,IF('Instruction Frais Forfaitaires'!$E415&lt;=Listes!$B$48,('Instruction Frais Forfaitaires'!$E415*(VLOOKUP('Instruction Frais Forfaitaires'!$D415,Listes!$A$49:$E$55,2,FALSE))),IF('Instruction Frais Forfaitaires'!$E415&gt;Listes!$D$48,('Instruction Frais Forfaitaires'!$E415*(VLOOKUP('Instruction Frais Forfaitaires'!$D415,Listes!$A$49:$E$55,5,FALSE))),('Instruction Frais Forfaitaires'!$E415*(VLOOKUP('Instruction Frais Forfaitaires'!$D415,Listes!$A$49:$E$55,3,FALSE))+(VLOOKUP('Instruction Frais Forfaitaires'!$D415,Listes!$A$49:$E$55,4,FALSE)))))))</f>
        <v/>
      </c>
      <c r="L415" s="190" t="str">
        <f>IF($G415="","",IF($C415=Listes!$B$40,Listes!$I$37,IF($C415=Listes!$B$41,(VLOOKUP('Instruction Frais Forfaitaires'!$F415,Listes!$E$37:$F$42,2,FALSE)),IF($C415=Listes!$B$39,IF('Instruction Frais Forfaitaires'!$E415&lt;=Listes!$A$70,'Instruction Frais Forfaitaires'!$E415*Listes!$A$71,IF('Instruction Frais Forfaitaires'!$E415&gt;Listes!$D$70,'Instruction Frais Forfaitaires'!$E415*Listes!$D$71,(('Instruction Frais Forfaitaires'!$E415*Listes!$B$71)+Listes!$C$71)))))))</f>
        <v/>
      </c>
      <c r="M415" s="202" t="str">
        <f>IF('Frais Forfaitaires'!M414="","",'Frais Forfaitaires'!M414)</f>
        <v/>
      </c>
      <c r="N415" s="42" t="str">
        <f t="shared" si="25"/>
        <v/>
      </c>
      <c r="O415" s="203" t="str">
        <f t="shared" si="26"/>
        <v/>
      </c>
      <c r="P415" s="204" t="str">
        <f t="shared" si="27"/>
        <v/>
      </c>
      <c r="Q415" s="205" t="str">
        <f t="shared" si="28"/>
        <v/>
      </c>
      <c r="R415" s="206"/>
      <c r="S415" s="66"/>
    </row>
    <row r="416" spans="1:19" ht="20.100000000000001" customHeight="1" x14ac:dyDescent="0.25">
      <c r="A416" s="191">
        <v>410</v>
      </c>
      <c r="B416" s="200" t="str">
        <f>IF('Frais Forfaitaires'!B415="","",'Frais Forfaitaires'!B415)</f>
        <v/>
      </c>
      <c r="C416" s="200" t="str">
        <f>IF('Frais Forfaitaires'!C415="","",'Frais Forfaitaires'!C415)</f>
        <v/>
      </c>
      <c r="D416" s="200" t="str">
        <f>IF('Frais Forfaitaires'!D415="","",'Frais Forfaitaires'!D415)</f>
        <v/>
      </c>
      <c r="E416" s="200" t="str">
        <f>IF('Frais Forfaitaires'!E415="","",'Frais Forfaitaires'!E415)</f>
        <v/>
      </c>
      <c r="F416" s="200" t="str">
        <f>IF('Frais Forfaitaires'!F415="","",'Frais Forfaitaires'!F415)</f>
        <v/>
      </c>
      <c r="G416" s="200" t="str">
        <f>IF('Frais Forfaitaires'!G415="","",'Frais Forfaitaires'!G415)</f>
        <v/>
      </c>
      <c r="H416" s="200" t="str">
        <f>IF('Frais Forfaitaires'!H415="","",'Frais Forfaitaires'!H415)</f>
        <v/>
      </c>
      <c r="I416" s="200" t="str">
        <f>IF('Frais Forfaitaires'!I415="","",'Frais Forfaitaires'!I415)</f>
        <v/>
      </c>
      <c r="J416" s="189" t="str">
        <f>IF($G416="","",IF($C416=Listes!$B$38,IF('Instruction Frais Forfaitaires'!$E416&lt;=Listes!$B$59,('Instruction Frais Forfaitaires'!$E416*(VLOOKUP('Instruction Frais Forfaitaires'!$D416,Listes!$A$60:$E$66,2,FALSE))),IF('Instruction Frais Forfaitaires'!$E416&gt;Listes!$E$59,('Instruction Frais Forfaitaires'!$E416*(VLOOKUP('Instruction Frais Forfaitaires'!$D416,Listes!$A$60:$E$66,5,FALSE))),('Instruction Frais Forfaitaires'!$E416*(VLOOKUP('Instruction Frais Forfaitaires'!$D416,Listes!$A$60:$E$66,3,FALSE))+(VLOOKUP('Instruction Frais Forfaitaires'!$D416,Listes!$A$60:$E$66,4,FALSE)))))))</f>
        <v/>
      </c>
      <c r="K416" s="189" t="str">
        <f>IF($G416="","",IF($C416=Listes!$B$37,IF('Instruction Frais Forfaitaires'!$E416&lt;=Listes!$B$48,('Instruction Frais Forfaitaires'!$E416*(VLOOKUP('Instruction Frais Forfaitaires'!$D416,Listes!$A$49:$E$55,2,FALSE))),IF('Instruction Frais Forfaitaires'!$E416&gt;Listes!$D$48,('Instruction Frais Forfaitaires'!$E416*(VLOOKUP('Instruction Frais Forfaitaires'!$D416,Listes!$A$49:$E$55,5,FALSE))),('Instruction Frais Forfaitaires'!$E416*(VLOOKUP('Instruction Frais Forfaitaires'!$D416,Listes!$A$49:$E$55,3,FALSE))+(VLOOKUP('Instruction Frais Forfaitaires'!$D416,Listes!$A$49:$E$55,4,FALSE)))))))</f>
        <v/>
      </c>
      <c r="L416" s="190" t="str">
        <f>IF($G416="","",IF($C416=Listes!$B$40,Listes!$I$37,IF($C416=Listes!$B$41,(VLOOKUP('Instruction Frais Forfaitaires'!$F416,Listes!$E$37:$F$42,2,FALSE)),IF($C416=Listes!$B$39,IF('Instruction Frais Forfaitaires'!$E416&lt;=Listes!$A$70,'Instruction Frais Forfaitaires'!$E416*Listes!$A$71,IF('Instruction Frais Forfaitaires'!$E416&gt;Listes!$D$70,'Instruction Frais Forfaitaires'!$E416*Listes!$D$71,(('Instruction Frais Forfaitaires'!$E416*Listes!$B$71)+Listes!$C$71)))))))</f>
        <v/>
      </c>
      <c r="M416" s="202" t="str">
        <f>IF('Frais Forfaitaires'!M415="","",'Frais Forfaitaires'!M415)</f>
        <v/>
      </c>
      <c r="N416" s="42" t="str">
        <f t="shared" si="25"/>
        <v/>
      </c>
      <c r="O416" s="203" t="str">
        <f t="shared" si="26"/>
        <v/>
      </c>
      <c r="P416" s="204" t="str">
        <f t="shared" si="27"/>
        <v/>
      </c>
      <c r="Q416" s="205" t="str">
        <f t="shared" si="28"/>
        <v/>
      </c>
      <c r="R416" s="206"/>
      <c r="S416" s="66"/>
    </row>
    <row r="417" spans="1:19" ht="20.100000000000001" customHeight="1" x14ac:dyDescent="0.25">
      <c r="A417" s="191">
        <v>411</v>
      </c>
      <c r="B417" s="200" t="str">
        <f>IF('Frais Forfaitaires'!B416="","",'Frais Forfaitaires'!B416)</f>
        <v/>
      </c>
      <c r="C417" s="200" t="str">
        <f>IF('Frais Forfaitaires'!C416="","",'Frais Forfaitaires'!C416)</f>
        <v/>
      </c>
      <c r="D417" s="200" t="str">
        <f>IF('Frais Forfaitaires'!D416="","",'Frais Forfaitaires'!D416)</f>
        <v/>
      </c>
      <c r="E417" s="200" t="str">
        <f>IF('Frais Forfaitaires'!E416="","",'Frais Forfaitaires'!E416)</f>
        <v/>
      </c>
      <c r="F417" s="200" t="str">
        <f>IF('Frais Forfaitaires'!F416="","",'Frais Forfaitaires'!F416)</f>
        <v/>
      </c>
      <c r="G417" s="200" t="str">
        <f>IF('Frais Forfaitaires'!G416="","",'Frais Forfaitaires'!G416)</f>
        <v/>
      </c>
      <c r="H417" s="200" t="str">
        <f>IF('Frais Forfaitaires'!H416="","",'Frais Forfaitaires'!H416)</f>
        <v/>
      </c>
      <c r="I417" s="200" t="str">
        <f>IF('Frais Forfaitaires'!I416="","",'Frais Forfaitaires'!I416)</f>
        <v/>
      </c>
      <c r="J417" s="189" t="str">
        <f>IF($G417="","",IF($C417=Listes!$B$38,IF('Instruction Frais Forfaitaires'!$E417&lt;=Listes!$B$59,('Instruction Frais Forfaitaires'!$E417*(VLOOKUP('Instruction Frais Forfaitaires'!$D417,Listes!$A$60:$E$66,2,FALSE))),IF('Instruction Frais Forfaitaires'!$E417&gt;Listes!$E$59,('Instruction Frais Forfaitaires'!$E417*(VLOOKUP('Instruction Frais Forfaitaires'!$D417,Listes!$A$60:$E$66,5,FALSE))),('Instruction Frais Forfaitaires'!$E417*(VLOOKUP('Instruction Frais Forfaitaires'!$D417,Listes!$A$60:$E$66,3,FALSE))+(VLOOKUP('Instruction Frais Forfaitaires'!$D417,Listes!$A$60:$E$66,4,FALSE)))))))</f>
        <v/>
      </c>
      <c r="K417" s="189" t="str">
        <f>IF($G417="","",IF($C417=Listes!$B$37,IF('Instruction Frais Forfaitaires'!$E417&lt;=Listes!$B$48,('Instruction Frais Forfaitaires'!$E417*(VLOOKUP('Instruction Frais Forfaitaires'!$D417,Listes!$A$49:$E$55,2,FALSE))),IF('Instruction Frais Forfaitaires'!$E417&gt;Listes!$D$48,('Instruction Frais Forfaitaires'!$E417*(VLOOKUP('Instruction Frais Forfaitaires'!$D417,Listes!$A$49:$E$55,5,FALSE))),('Instruction Frais Forfaitaires'!$E417*(VLOOKUP('Instruction Frais Forfaitaires'!$D417,Listes!$A$49:$E$55,3,FALSE))+(VLOOKUP('Instruction Frais Forfaitaires'!$D417,Listes!$A$49:$E$55,4,FALSE)))))))</f>
        <v/>
      </c>
      <c r="L417" s="190" t="str">
        <f>IF($G417="","",IF($C417=Listes!$B$40,Listes!$I$37,IF($C417=Listes!$B$41,(VLOOKUP('Instruction Frais Forfaitaires'!$F417,Listes!$E$37:$F$42,2,FALSE)),IF($C417=Listes!$B$39,IF('Instruction Frais Forfaitaires'!$E417&lt;=Listes!$A$70,'Instruction Frais Forfaitaires'!$E417*Listes!$A$71,IF('Instruction Frais Forfaitaires'!$E417&gt;Listes!$D$70,'Instruction Frais Forfaitaires'!$E417*Listes!$D$71,(('Instruction Frais Forfaitaires'!$E417*Listes!$B$71)+Listes!$C$71)))))))</f>
        <v/>
      </c>
      <c r="M417" s="202" t="str">
        <f>IF('Frais Forfaitaires'!M416="","",'Frais Forfaitaires'!M416)</f>
        <v/>
      </c>
      <c r="N417" s="42" t="str">
        <f t="shared" si="25"/>
        <v/>
      </c>
      <c r="O417" s="203" t="str">
        <f t="shared" si="26"/>
        <v/>
      </c>
      <c r="P417" s="204" t="str">
        <f t="shared" si="27"/>
        <v/>
      </c>
      <c r="Q417" s="205" t="str">
        <f t="shared" si="28"/>
        <v/>
      </c>
      <c r="R417" s="206"/>
      <c r="S417" s="66"/>
    </row>
    <row r="418" spans="1:19" ht="20.100000000000001" customHeight="1" x14ac:dyDescent="0.25">
      <c r="A418" s="191">
        <v>412</v>
      </c>
      <c r="B418" s="200" t="str">
        <f>IF('Frais Forfaitaires'!B417="","",'Frais Forfaitaires'!B417)</f>
        <v/>
      </c>
      <c r="C418" s="200" t="str">
        <f>IF('Frais Forfaitaires'!C417="","",'Frais Forfaitaires'!C417)</f>
        <v/>
      </c>
      <c r="D418" s="200" t="str">
        <f>IF('Frais Forfaitaires'!D417="","",'Frais Forfaitaires'!D417)</f>
        <v/>
      </c>
      <c r="E418" s="200" t="str">
        <f>IF('Frais Forfaitaires'!E417="","",'Frais Forfaitaires'!E417)</f>
        <v/>
      </c>
      <c r="F418" s="200" t="str">
        <f>IF('Frais Forfaitaires'!F417="","",'Frais Forfaitaires'!F417)</f>
        <v/>
      </c>
      <c r="G418" s="200" t="str">
        <f>IF('Frais Forfaitaires'!G417="","",'Frais Forfaitaires'!G417)</f>
        <v/>
      </c>
      <c r="H418" s="200" t="str">
        <f>IF('Frais Forfaitaires'!H417="","",'Frais Forfaitaires'!H417)</f>
        <v/>
      </c>
      <c r="I418" s="200" t="str">
        <f>IF('Frais Forfaitaires'!I417="","",'Frais Forfaitaires'!I417)</f>
        <v/>
      </c>
      <c r="J418" s="189" t="str">
        <f>IF($G418="","",IF($C418=Listes!$B$38,IF('Instruction Frais Forfaitaires'!$E418&lt;=Listes!$B$59,('Instruction Frais Forfaitaires'!$E418*(VLOOKUP('Instruction Frais Forfaitaires'!$D418,Listes!$A$60:$E$66,2,FALSE))),IF('Instruction Frais Forfaitaires'!$E418&gt;Listes!$E$59,('Instruction Frais Forfaitaires'!$E418*(VLOOKUP('Instruction Frais Forfaitaires'!$D418,Listes!$A$60:$E$66,5,FALSE))),('Instruction Frais Forfaitaires'!$E418*(VLOOKUP('Instruction Frais Forfaitaires'!$D418,Listes!$A$60:$E$66,3,FALSE))+(VLOOKUP('Instruction Frais Forfaitaires'!$D418,Listes!$A$60:$E$66,4,FALSE)))))))</f>
        <v/>
      </c>
      <c r="K418" s="189" t="str">
        <f>IF($G418="","",IF($C418=Listes!$B$37,IF('Instruction Frais Forfaitaires'!$E418&lt;=Listes!$B$48,('Instruction Frais Forfaitaires'!$E418*(VLOOKUP('Instruction Frais Forfaitaires'!$D418,Listes!$A$49:$E$55,2,FALSE))),IF('Instruction Frais Forfaitaires'!$E418&gt;Listes!$D$48,('Instruction Frais Forfaitaires'!$E418*(VLOOKUP('Instruction Frais Forfaitaires'!$D418,Listes!$A$49:$E$55,5,FALSE))),('Instruction Frais Forfaitaires'!$E418*(VLOOKUP('Instruction Frais Forfaitaires'!$D418,Listes!$A$49:$E$55,3,FALSE))+(VLOOKUP('Instruction Frais Forfaitaires'!$D418,Listes!$A$49:$E$55,4,FALSE)))))))</f>
        <v/>
      </c>
      <c r="L418" s="190" t="str">
        <f>IF($G418="","",IF($C418=Listes!$B$40,Listes!$I$37,IF($C418=Listes!$B$41,(VLOOKUP('Instruction Frais Forfaitaires'!$F418,Listes!$E$37:$F$42,2,FALSE)),IF($C418=Listes!$B$39,IF('Instruction Frais Forfaitaires'!$E418&lt;=Listes!$A$70,'Instruction Frais Forfaitaires'!$E418*Listes!$A$71,IF('Instruction Frais Forfaitaires'!$E418&gt;Listes!$D$70,'Instruction Frais Forfaitaires'!$E418*Listes!$D$71,(('Instruction Frais Forfaitaires'!$E418*Listes!$B$71)+Listes!$C$71)))))))</f>
        <v/>
      </c>
      <c r="M418" s="202" t="str">
        <f>IF('Frais Forfaitaires'!M417="","",'Frais Forfaitaires'!M417)</f>
        <v/>
      </c>
      <c r="N418" s="42" t="str">
        <f t="shared" si="25"/>
        <v/>
      </c>
      <c r="O418" s="203" t="str">
        <f t="shared" si="26"/>
        <v/>
      </c>
      <c r="P418" s="204" t="str">
        <f t="shared" si="27"/>
        <v/>
      </c>
      <c r="Q418" s="205" t="str">
        <f t="shared" si="28"/>
        <v/>
      </c>
      <c r="R418" s="206"/>
      <c r="S418" s="66"/>
    </row>
    <row r="419" spans="1:19" ht="20.100000000000001" customHeight="1" x14ac:dyDescent="0.25">
      <c r="A419" s="191">
        <v>413</v>
      </c>
      <c r="B419" s="200" t="str">
        <f>IF('Frais Forfaitaires'!B418="","",'Frais Forfaitaires'!B418)</f>
        <v/>
      </c>
      <c r="C419" s="200" t="str">
        <f>IF('Frais Forfaitaires'!C418="","",'Frais Forfaitaires'!C418)</f>
        <v/>
      </c>
      <c r="D419" s="200" t="str">
        <f>IF('Frais Forfaitaires'!D418="","",'Frais Forfaitaires'!D418)</f>
        <v/>
      </c>
      <c r="E419" s="200" t="str">
        <f>IF('Frais Forfaitaires'!E418="","",'Frais Forfaitaires'!E418)</f>
        <v/>
      </c>
      <c r="F419" s="200" t="str">
        <f>IF('Frais Forfaitaires'!F418="","",'Frais Forfaitaires'!F418)</f>
        <v/>
      </c>
      <c r="G419" s="200" t="str">
        <f>IF('Frais Forfaitaires'!G418="","",'Frais Forfaitaires'!G418)</f>
        <v/>
      </c>
      <c r="H419" s="200" t="str">
        <f>IF('Frais Forfaitaires'!H418="","",'Frais Forfaitaires'!H418)</f>
        <v/>
      </c>
      <c r="I419" s="200" t="str">
        <f>IF('Frais Forfaitaires'!I418="","",'Frais Forfaitaires'!I418)</f>
        <v/>
      </c>
      <c r="J419" s="189" t="str">
        <f>IF($G419="","",IF($C419=Listes!$B$38,IF('Instruction Frais Forfaitaires'!$E419&lt;=Listes!$B$59,('Instruction Frais Forfaitaires'!$E419*(VLOOKUP('Instruction Frais Forfaitaires'!$D419,Listes!$A$60:$E$66,2,FALSE))),IF('Instruction Frais Forfaitaires'!$E419&gt;Listes!$E$59,('Instruction Frais Forfaitaires'!$E419*(VLOOKUP('Instruction Frais Forfaitaires'!$D419,Listes!$A$60:$E$66,5,FALSE))),('Instruction Frais Forfaitaires'!$E419*(VLOOKUP('Instruction Frais Forfaitaires'!$D419,Listes!$A$60:$E$66,3,FALSE))+(VLOOKUP('Instruction Frais Forfaitaires'!$D419,Listes!$A$60:$E$66,4,FALSE)))))))</f>
        <v/>
      </c>
      <c r="K419" s="189" t="str">
        <f>IF($G419="","",IF($C419=Listes!$B$37,IF('Instruction Frais Forfaitaires'!$E419&lt;=Listes!$B$48,('Instruction Frais Forfaitaires'!$E419*(VLOOKUP('Instruction Frais Forfaitaires'!$D419,Listes!$A$49:$E$55,2,FALSE))),IF('Instruction Frais Forfaitaires'!$E419&gt;Listes!$D$48,('Instruction Frais Forfaitaires'!$E419*(VLOOKUP('Instruction Frais Forfaitaires'!$D419,Listes!$A$49:$E$55,5,FALSE))),('Instruction Frais Forfaitaires'!$E419*(VLOOKUP('Instruction Frais Forfaitaires'!$D419,Listes!$A$49:$E$55,3,FALSE))+(VLOOKUP('Instruction Frais Forfaitaires'!$D419,Listes!$A$49:$E$55,4,FALSE)))))))</f>
        <v/>
      </c>
      <c r="L419" s="190" t="str">
        <f>IF($G419="","",IF($C419=Listes!$B$40,Listes!$I$37,IF($C419=Listes!$B$41,(VLOOKUP('Instruction Frais Forfaitaires'!$F419,Listes!$E$37:$F$42,2,FALSE)),IF($C419=Listes!$B$39,IF('Instruction Frais Forfaitaires'!$E419&lt;=Listes!$A$70,'Instruction Frais Forfaitaires'!$E419*Listes!$A$71,IF('Instruction Frais Forfaitaires'!$E419&gt;Listes!$D$70,'Instruction Frais Forfaitaires'!$E419*Listes!$D$71,(('Instruction Frais Forfaitaires'!$E419*Listes!$B$71)+Listes!$C$71)))))))</f>
        <v/>
      </c>
      <c r="M419" s="202" t="str">
        <f>IF('Frais Forfaitaires'!M418="","",'Frais Forfaitaires'!M418)</f>
        <v/>
      </c>
      <c r="N419" s="42" t="str">
        <f t="shared" si="25"/>
        <v/>
      </c>
      <c r="O419" s="203" t="str">
        <f t="shared" si="26"/>
        <v/>
      </c>
      <c r="P419" s="204" t="str">
        <f t="shared" si="27"/>
        <v/>
      </c>
      <c r="Q419" s="205" t="str">
        <f t="shared" si="28"/>
        <v/>
      </c>
      <c r="R419" s="206"/>
      <c r="S419" s="66"/>
    </row>
    <row r="420" spans="1:19" ht="20.100000000000001" customHeight="1" x14ac:dyDescent="0.25">
      <c r="A420" s="191">
        <v>414</v>
      </c>
      <c r="B420" s="200" t="str">
        <f>IF('Frais Forfaitaires'!B419="","",'Frais Forfaitaires'!B419)</f>
        <v/>
      </c>
      <c r="C420" s="200" t="str">
        <f>IF('Frais Forfaitaires'!C419="","",'Frais Forfaitaires'!C419)</f>
        <v/>
      </c>
      <c r="D420" s="200" t="str">
        <f>IF('Frais Forfaitaires'!D419="","",'Frais Forfaitaires'!D419)</f>
        <v/>
      </c>
      <c r="E420" s="200" t="str">
        <f>IF('Frais Forfaitaires'!E419="","",'Frais Forfaitaires'!E419)</f>
        <v/>
      </c>
      <c r="F420" s="200" t="str">
        <f>IF('Frais Forfaitaires'!F419="","",'Frais Forfaitaires'!F419)</f>
        <v/>
      </c>
      <c r="G420" s="200" t="str">
        <f>IF('Frais Forfaitaires'!G419="","",'Frais Forfaitaires'!G419)</f>
        <v/>
      </c>
      <c r="H420" s="200" t="str">
        <f>IF('Frais Forfaitaires'!H419="","",'Frais Forfaitaires'!H419)</f>
        <v/>
      </c>
      <c r="I420" s="200" t="str">
        <f>IF('Frais Forfaitaires'!I419="","",'Frais Forfaitaires'!I419)</f>
        <v/>
      </c>
      <c r="J420" s="189" t="str">
        <f>IF($G420="","",IF($C420=Listes!$B$38,IF('Instruction Frais Forfaitaires'!$E420&lt;=Listes!$B$59,('Instruction Frais Forfaitaires'!$E420*(VLOOKUP('Instruction Frais Forfaitaires'!$D420,Listes!$A$60:$E$66,2,FALSE))),IF('Instruction Frais Forfaitaires'!$E420&gt;Listes!$E$59,('Instruction Frais Forfaitaires'!$E420*(VLOOKUP('Instruction Frais Forfaitaires'!$D420,Listes!$A$60:$E$66,5,FALSE))),('Instruction Frais Forfaitaires'!$E420*(VLOOKUP('Instruction Frais Forfaitaires'!$D420,Listes!$A$60:$E$66,3,FALSE))+(VLOOKUP('Instruction Frais Forfaitaires'!$D420,Listes!$A$60:$E$66,4,FALSE)))))))</f>
        <v/>
      </c>
      <c r="K420" s="189" t="str">
        <f>IF($G420="","",IF($C420=Listes!$B$37,IF('Instruction Frais Forfaitaires'!$E420&lt;=Listes!$B$48,('Instruction Frais Forfaitaires'!$E420*(VLOOKUP('Instruction Frais Forfaitaires'!$D420,Listes!$A$49:$E$55,2,FALSE))),IF('Instruction Frais Forfaitaires'!$E420&gt;Listes!$D$48,('Instruction Frais Forfaitaires'!$E420*(VLOOKUP('Instruction Frais Forfaitaires'!$D420,Listes!$A$49:$E$55,5,FALSE))),('Instruction Frais Forfaitaires'!$E420*(VLOOKUP('Instruction Frais Forfaitaires'!$D420,Listes!$A$49:$E$55,3,FALSE))+(VLOOKUP('Instruction Frais Forfaitaires'!$D420,Listes!$A$49:$E$55,4,FALSE)))))))</f>
        <v/>
      </c>
      <c r="L420" s="190" t="str">
        <f>IF($G420="","",IF($C420=Listes!$B$40,Listes!$I$37,IF($C420=Listes!$B$41,(VLOOKUP('Instruction Frais Forfaitaires'!$F420,Listes!$E$37:$F$42,2,FALSE)),IF($C420=Listes!$B$39,IF('Instruction Frais Forfaitaires'!$E420&lt;=Listes!$A$70,'Instruction Frais Forfaitaires'!$E420*Listes!$A$71,IF('Instruction Frais Forfaitaires'!$E420&gt;Listes!$D$70,'Instruction Frais Forfaitaires'!$E420*Listes!$D$71,(('Instruction Frais Forfaitaires'!$E420*Listes!$B$71)+Listes!$C$71)))))))</f>
        <v/>
      </c>
      <c r="M420" s="202" t="str">
        <f>IF('Frais Forfaitaires'!M419="","",'Frais Forfaitaires'!M419)</f>
        <v/>
      </c>
      <c r="N420" s="42" t="str">
        <f t="shared" si="25"/>
        <v/>
      </c>
      <c r="O420" s="203" t="str">
        <f t="shared" si="26"/>
        <v/>
      </c>
      <c r="P420" s="204" t="str">
        <f t="shared" si="27"/>
        <v/>
      </c>
      <c r="Q420" s="205" t="str">
        <f t="shared" si="28"/>
        <v/>
      </c>
      <c r="R420" s="206"/>
      <c r="S420" s="66"/>
    </row>
    <row r="421" spans="1:19" ht="20.100000000000001" customHeight="1" x14ac:dyDescent="0.25">
      <c r="A421" s="191">
        <v>415</v>
      </c>
      <c r="B421" s="200" t="str">
        <f>IF('Frais Forfaitaires'!B420="","",'Frais Forfaitaires'!B420)</f>
        <v/>
      </c>
      <c r="C421" s="200" t="str">
        <f>IF('Frais Forfaitaires'!C420="","",'Frais Forfaitaires'!C420)</f>
        <v/>
      </c>
      <c r="D421" s="200" t="str">
        <f>IF('Frais Forfaitaires'!D420="","",'Frais Forfaitaires'!D420)</f>
        <v/>
      </c>
      <c r="E421" s="200" t="str">
        <f>IF('Frais Forfaitaires'!E420="","",'Frais Forfaitaires'!E420)</f>
        <v/>
      </c>
      <c r="F421" s="200" t="str">
        <f>IF('Frais Forfaitaires'!F420="","",'Frais Forfaitaires'!F420)</f>
        <v/>
      </c>
      <c r="G421" s="200" t="str">
        <f>IF('Frais Forfaitaires'!G420="","",'Frais Forfaitaires'!G420)</f>
        <v/>
      </c>
      <c r="H421" s="200" t="str">
        <f>IF('Frais Forfaitaires'!H420="","",'Frais Forfaitaires'!H420)</f>
        <v/>
      </c>
      <c r="I421" s="200" t="str">
        <f>IF('Frais Forfaitaires'!I420="","",'Frais Forfaitaires'!I420)</f>
        <v/>
      </c>
      <c r="J421" s="189" t="str">
        <f>IF($G421="","",IF($C421=Listes!$B$38,IF('Instruction Frais Forfaitaires'!$E421&lt;=Listes!$B$59,('Instruction Frais Forfaitaires'!$E421*(VLOOKUP('Instruction Frais Forfaitaires'!$D421,Listes!$A$60:$E$66,2,FALSE))),IF('Instruction Frais Forfaitaires'!$E421&gt;Listes!$E$59,('Instruction Frais Forfaitaires'!$E421*(VLOOKUP('Instruction Frais Forfaitaires'!$D421,Listes!$A$60:$E$66,5,FALSE))),('Instruction Frais Forfaitaires'!$E421*(VLOOKUP('Instruction Frais Forfaitaires'!$D421,Listes!$A$60:$E$66,3,FALSE))+(VLOOKUP('Instruction Frais Forfaitaires'!$D421,Listes!$A$60:$E$66,4,FALSE)))))))</f>
        <v/>
      </c>
      <c r="K421" s="189" t="str">
        <f>IF($G421="","",IF($C421=Listes!$B$37,IF('Instruction Frais Forfaitaires'!$E421&lt;=Listes!$B$48,('Instruction Frais Forfaitaires'!$E421*(VLOOKUP('Instruction Frais Forfaitaires'!$D421,Listes!$A$49:$E$55,2,FALSE))),IF('Instruction Frais Forfaitaires'!$E421&gt;Listes!$D$48,('Instruction Frais Forfaitaires'!$E421*(VLOOKUP('Instruction Frais Forfaitaires'!$D421,Listes!$A$49:$E$55,5,FALSE))),('Instruction Frais Forfaitaires'!$E421*(VLOOKUP('Instruction Frais Forfaitaires'!$D421,Listes!$A$49:$E$55,3,FALSE))+(VLOOKUP('Instruction Frais Forfaitaires'!$D421,Listes!$A$49:$E$55,4,FALSE)))))))</f>
        <v/>
      </c>
      <c r="L421" s="190" t="str">
        <f>IF($G421="","",IF($C421=Listes!$B$40,Listes!$I$37,IF($C421=Listes!$B$41,(VLOOKUP('Instruction Frais Forfaitaires'!$F421,Listes!$E$37:$F$42,2,FALSE)),IF($C421=Listes!$B$39,IF('Instruction Frais Forfaitaires'!$E421&lt;=Listes!$A$70,'Instruction Frais Forfaitaires'!$E421*Listes!$A$71,IF('Instruction Frais Forfaitaires'!$E421&gt;Listes!$D$70,'Instruction Frais Forfaitaires'!$E421*Listes!$D$71,(('Instruction Frais Forfaitaires'!$E421*Listes!$B$71)+Listes!$C$71)))))))</f>
        <v/>
      </c>
      <c r="M421" s="202" t="str">
        <f>IF('Frais Forfaitaires'!M420="","",'Frais Forfaitaires'!M420)</f>
        <v/>
      </c>
      <c r="N421" s="42" t="str">
        <f t="shared" si="25"/>
        <v/>
      </c>
      <c r="O421" s="203" t="str">
        <f t="shared" si="26"/>
        <v/>
      </c>
      <c r="P421" s="204" t="str">
        <f t="shared" si="27"/>
        <v/>
      </c>
      <c r="Q421" s="205" t="str">
        <f t="shared" si="28"/>
        <v/>
      </c>
      <c r="R421" s="206"/>
      <c r="S421" s="66"/>
    </row>
    <row r="422" spans="1:19" ht="20.100000000000001" customHeight="1" x14ac:dyDescent="0.25">
      <c r="A422" s="191">
        <v>416</v>
      </c>
      <c r="B422" s="200" t="str">
        <f>IF('Frais Forfaitaires'!B421="","",'Frais Forfaitaires'!B421)</f>
        <v/>
      </c>
      <c r="C422" s="200" t="str">
        <f>IF('Frais Forfaitaires'!C421="","",'Frais Forfaitaires'!C421)</f>
        <v/>
      </c>
      <c r="D422" s="200" t="str">
        <f>IF('Frais Forfaitaires'!D421="","",'Frais Forfaitaires'!D421)</f>
        <v/>
      </c>
      <c r="E422" s="200" t="str">
        <f>IF('Frais Forfaitaires'!E421="","",'Frais Forfaitaires'!E421)</f>
        <v/>
      </c>
      <c r="F422" s="200" t="str">
        <f>IF('Frais Forfaitaires'!F421="","",'Frais Forfaitaires'!F421)</f>
        <v/>
      </c>
      <c r="G422" s="200" t="str">
        <f>IF('Frais Forfaitaires'!G421="","",'Frais Forfaitaires'!G421)</f>
        <v/>
      </c>
      <c r="H422" s="200" t="str">
        <f>IF('Frais Forfaitaires'!H421="","",'Frais Forfaitaires'!H421)</f>
        <v/>
      </c>
      <c r="I422" s="200" t="str">
        <f>IF('Frais Forfaitaires'!I421="","",'Frais Forfaitaires'!I421)</f>
        <v/>
      </c>
      <c r="J422" s="189" t="str">
        <f>IF($G422="","",IF($C422=Listes!$B$38,IF('Instruction Frais Forfaitaires'!$E422&lt;=Listes!$B$59,('Instruction Frais Forfaitaires'!$E422*(VLOOKUP('Instruction Frais Forfaitaires'!$D422,Listes!$A$60:$E$66,2,FALSE))),IF('Instruction Frais Forfaitaires'!$E422&gt;Listes!$E$59,('Instruction Frais Forfaitaires'!$E422*(VLOOKUP('Instruction Frais Forfaitaires'!$D422,Listes!$A$60:$E$66,5,FALSE))),('Instruction Frais Forfaitaires'!$E422*(VLOOKUP('Instruction Frais Forfaitaires'!$D422,Listes!$A$60:$E$66,3,FALSE))+(VLOOKUP('Instruction Frais Forfaitaires'!$D422,Listes!$A$60:$E$66,4,FALSE)))))))</f>
        <v/>
      </c>
      <c r="K422" s="189" t="str">
        <f>IF($G422="","",IF($C422=Listes!$B$37,IF('Instruction Frais Forfaitaires'!$E422&lt;=Listes!$B$48,('Instruction Frais Forfaitaires'!$E422*(VLOOKUP('Instruction Frais Forfaitaires'!$D422,Listes!$A$49:$E$55,2,FALSE))),IF('Instruction Frais Forfaitaires'!$E422&gt;Listes!$D$48,('Instruction Frais Forfaitaires'!$E422*(VLOOKUP('Instruction Frais Forfaitaires'!$D422,Listes!$A$49:$E$55,5,FALSE))),('Instruction Frais Forfaitaires'!$E422*(VLOOKUP('Instruction Frais Forfaitaires'!$D422,Listes!$A$49:$E$55,3,FALSE))+(VLOOKUP('Instruction Frais Forfaitaires'!$D422,Listes!$A$49:$E$55,4,FALSE)))))))</f>
        <v/>
      </c>
      <c r="L422" s="190" t="str">
        <f>IF($G422="","",IF($C422=Listes!$B$40,Listes!$I$37,IF($C422=Listes!$B$41,(VLOOKUP('Instruction Frais Forfaitaires'!$F422,Listes!$E$37:$F$42,2,FALSE)),IF($C422=Listes!$B$39,IF('Instruction Frais Forfaitaires'!$E422&lt;=Listes!$A$70,'Instruction Frais Forfaitaires'!$E422*Listes!$A$71,IF('Instruction Frais Forfaitaires'!$E422&gt;Listes!$D$70,'Instruction Frais Forfaitaires'!$E422*Listes!$D$71,(('Instruction Frais Forfaitaires'!$E422*Listes!$B$71)+Listes!$C$71)))))))</f>
        <v/>
      </c>
      <c r="M422" s="202" t="str">
        <f>IF('Frais Forfaitaires'!M421="","",'Frais Forfaitaires'!M421)</f>
        <v/>
      </c>
      <c r="N422" s="42" t="str">
        <f t="shared" si="25"/>
        <v/>
      </c>
      <c r="O422" s="203" t="str">
        <f t="shared" si="26"/>
        <v/>
      </c>
      <c r="P422" s="204" t="str">
        <f t="shared" si="27"/>
        <v/>
      </c>
      <c r="Q422" s="205" t="str">
        <f t="shared" si="28"/>
        <v/>
      </c>
      <c r="R422" s="206"/>
      <c r="S422" s="66"/>
    </row>
    <row r="423" spans="1:19" ht="20.100000000000001" customHeight="1" x14ac:dyDescent="0.25">
      <c r="A423" s="191">
        <v>417</v>
      </c>
      <c r="B423" s="200" t="str">
        <f>IF('Frais Forfaitaires'!B422="","",'Frais Forfaitaires'!B422)</f>
        <v/>
      </c>
      <c r="C423" s="200" t="str">
        <f>IF('Frais Forfaitaires'!C422="","",'Frais Forfaitaires'!C422)</f>
        <v/>
      </c>
      <c r="D423" s="200" t="str">
        <f>IF('Frais Forfaitaires'!D422="","",'Frais Forfaitaires'!D422)</f>
        <v/>
      </c>
      <c r="E423" s="200" t="str">
        <f>IF('Frais Forfaitaires'!E422="","",'Frais Forfaitaires'!E422)</f>
        <v/>
      </c>
      <c r="F423" s="200" t="str">
        <f>IF('Frais Forfaitaires'!F422="","",'Frais Forfaitaires'!F422)</f>
        <v/>
      </c>
      <c r="G423" s="200" t="str">
        <f>IF('Frais Forfaitaires'!G422="","",'Frais Forfaitaires'!G422)</f>
        <v/>
      </c>
      <c r="H423" s="200" t="str">
        <f>IF('Frais Forfaitaires'!H422="","",'Frais Forfaitaires'!H422)</f>
        <v/>
      </c>
      <c r="I423" s="200" t="str">
        <f>IF('Frais Forfaitaires'!I422="","",'Frais Forfaitaires'!I422)</f>
        <v/>
      </c>
      <c r="J423" s="189" t="str">
        <f>IF($G423="","",IF($C423=Listes!$B$38,IF('Instruction Frais Forfaitaires'!$E423&lt;=Listes!$B$59,('Instruction Frais Forfaitaires'!$E423*(VLOOKUP('Instruction Frais Forfaitaires'!$D423,Listes!$A$60:$E$66,2,FALSE))),IF('Instruction Frais Forfaitaires'!$E423&gt;Listes!$E$59,('Instruction Frais Forfaitaires'!$E423*(VLOOKUP('Instruction Frais Forfaitaires'!$D423,Listes!$A$60:$E$66,5,FALSE))),('Instruction Frais Forfaitaires'!$E423*(VLOOKUP('Instruction Frais Forfaitaires'!$D423,Listes!$A$60:$E$66,3,FALSE))+(VLOOKUP('Instruction Frais Forfaitaires'!$D423,Listes!$A$60:$E$66,4,FALSE)))))))</f>
        <v/>
      </c>
      <c r="K423" s="189" t="str">
        <f>IF($G423="","",IF($C423=Listes!$B$37,IF('Instruction Frais Forfaitaires'!$E423&lt;=Listes!$B$48,('Instruction Frais Forfaitaires'!$E423*(VLOOKUP('Instruction Frais Forfaitaires'!$D423,Listes!$A$49:$E$55,2,FALSE))),IF('Instruction Frais Forfaitaires'!$E423&gt;Listes!$D$48,('Instruction Frais Forfaitaires'!$E423*(VLOOKUP('Instruction Frais Forfaitaires'!$D423,Listes!$A$49:$E$55,5,FALSE))),('Instruction Frais Forfaitaires'!$E423*(VLOOKUP('Instruction Frais Forfaitaires'!$D423,Listes!$A$49:$E$55,3,FALSE))+(VLOOKUP('Instruction Frais Forfaitaires'!$D423,Listes!$A$49:$E$55,4,FALSE)))))))</f>
        <v/>
      </c>
      <c r="L423" s="190" t="str">
        <f>IF($G423="","",IF($C423=Listes!$B$40,Listes!$I$37,IF($C423=Listes!$B$41,(VLOOKUP('Instruction Frais Forfaitaires'!$F423,Listes!$E$37:$F$42,2,FALSE)),IF($C423=Listes!$B$39,IF('Instruction Frais Forfaitaires'!$E423&lt;=Listes!$A$70,'Instruction Frais Forfaitaires'!$E423*Listes!$A$71,IF('Instruction Frais Forfaitaires'!$E423&gt;Listes!$D$70,'Instruction Frais Forfaitaires'!$E423*Listes!$D$71,(('Instruction Frais Forfaitaires'!$E423*Listes!$B$71)+Listes!$C$71)))))))</f>
        <v/>
      </c>
      <c r="M423" s="202" t="str">
        <f>IF('Frais Forfaitaires'!M422="","",'Frais Forfaitaires'!M422)</f>
        <v/>
      </c>
      <c r="N423" s="42" t="str">
        <f t="shared" si="25"/>
        <v/>
      </c>
      <c r="O423" s="203" t="str">
        <f t="shared" si="26"/>
        <v/>
      </c>
      <c r="P423" s="204" t="str">
        <f t="shared" si="27"/>
        <v/>
      </c>
      <c r="Q423" s="205" t="str">
        <f t="shared" si="28"/>
        <v/>
      </c>
      <c r="R423" s="206"/>
      <c r="S423" s="66"/>
    </row>
    <row r="424" spans="1:19" ht="20.100000000000001" customHeight="1" x14ac:dyDescent="0.25">
      <c r="A424" s="191">
        <v>418</v>
      </c>
      <c r="B424" s="200" t="str">
        <f>IF('Frais Forfaitaires'!B423="","",'Frais Forfaitaires'!B423)</f>
        <v/>
      </c>
      <c r="C424" s="200" t="str">
        <f>IF('Frais Forfaitaires'!C423="","",'Frais Forfaitaires'!C423)</f>
        <v/>
      </c>
      <c r="D424" s="200" t="str">
        <f>IF('Frais Forfaitaires'!D423="","",'Frais Forfaitaires'!D423)</f>
        <v/>
      </c>
      <c r="E424" s="200" t="str">
        <f>IF('Frais Forfaitaires'!E423="","",'Frais Forfaitaires'!E423)</f>
        <v/>
      </c>
      <c r="F424" s="200" t="str">
        <f>IF('Frais Forfaitaires'!F423="","",'Frais Forfaitaires'!F423)</f>
        <v/>
      </c>
      <c r="G424" s="200" t="str">
        <f>IF('Frais Forfaitaires'!G423="","",'Frais Forfaitaires'!G423)</f>
        <v/>
      </c>
      <c r="H424" s="200" t="str">
        <f>IF('Frais Forfaitaires'!H423="","",'Frais Forfaitaires'!H423)</f>
        <v/>
      </c>
      <c r="I424" s="200" t="str">
        <f>IF('Frais Forfaitaires'!I423="","",'Frais Forfaitaires'!I423)</f>
        <v/>
      </c>
      <c r="J424" s="189" t="str">
        <f>IF($G424="","",IF($C424=Listes!$B$38,IF('Instruction Frais Forfaitaires'!$E424&lt;=Listes!$B$59,('Instruction Frais Forfaitaires'!$E424*(VLOOKUP('Instruction Frais Forfaitaires'!$D424,Listes!$A$60:$E$66,2,FALSE))),IF('Instruction Frais Forfaitaires'!$E424&gt;Listes!$E$59,('Instruction Frais Forfaitaires'!$E424*(VLOOKUP('Instruction Frais Forfaitaires'!$D424,Listes!$A$60:$E$66,5,FALSE))),('Instruction Frais Forfaitaires'!$E424*(VLOOKUP('Instruction Frais Forfaitaires'!$D424,Listes!$A$60:$E$66,3,FALSE))+(VLOOKUP('Instruction Frais Forfaitaires'!$D424,Listes!$A$60:$E$66,4,FALSE)))))))</f>
        <v/>
      </c>
      <c r="K424" s="189" t="str">
        <f>IF($G424="","",IF($C424=Listes!$B$37,IF('Instruction Frais Forfaitaires'!$E424&lt;=Listes!$B$48,('Instruction Frais Forfaitaires'!$E424*(VLOOKUP('Instruction Frais Forfaitaires'!$D424,Listes!$A$49:$E$55,2,FALSE))),IF('Instruction Frais Forfaitaires'!$E424&gt;Listes!$D$48,('Instruction Frais Forfaitaires'!$E424*(VLOOKUP('Instruction Frais Forfaitaires'!$D424,Listes!$A$49:$E$55,5,FALSE))),('Instruction Frais Forfaitaires'!$E424*(VLOOKUP('Instruction Frais Forfaitaires'!$D424,Listes!$A$49:$E$55,3,FALSE))+(VLOOKUP('Instruction Frais Forfaitaires'!$D424,Listes!$A$49:$E$55,4,FALSE)))))))</f>
        <v/>
      </c>
      <c r="L424" s="190" t="str">
        <f>IF($G424="","",IF($C424=Listes!$B$40,Listes!$I$37,IF($C424=Listes!$B$41,(VLOOKUP('Instruction Frais Forfaitaires'!$F424,Listes!$E$37:$F$42,2,FALSE)),IF($C424=Listes!$B$39,IF('Instruction Frais Forfaitaires'!$E424&lt;=Listes!$A$70,'Instruction Frais Forfaitaires'!$E424*Listes!$A$71,IF('Instruction Frais Forfaitaires'!$E424&gt;Listes!$D$70,'Instruction Frais Forfaitaires'!$E424*Listes!$D$71,(('Instruction Frais Forfaitaires'!$E424*Listes!$B$71)+Listes!$C$71)))))))</f>
        <v/>
      </c>
      <c r="M424" s="202" t="str">
        <f>IF('Frais Forfaitaires'!M423="","",'Frais Forfaitaires'!M423)</f>
        <v/>
      </c>
      <c r="N424" s="42" t="str">
        <f t="shared" si="25"/>
        <v/>
      </c>
      <c r="O424" s="203" t="str">
        <f t="shared" si="26"/>
        <v/>
      </c>
      <c r="P424" s="204" t="str">
        <f t="shared" si="27"/>
        <v/>
      </c>
      <c r="Q424" s="205" t="str">
        <f t="shared" si="28"/>
        <v/>
      </c>
      <c r="R424" s="206"/>
      <c r="S424" s="66"/>
    </row>
    <row r="425" spans="1:19" ht="20.100000000000001" customHeight="1" x14ac:dyDescent="0.25">
      <c r="A425" s="191">
        <v>419</v>
      </c>
      <c r="B425" s="200" t="str">
        <f>IF('Frais Forfaitaires'!B424="","",'Frais Forfaitaires'!B424)</f>
        <v/>
      </c>
      <c r="C425" s="200" t="str">
        <f>IF('Frais Forfaitaires'!C424="","",'Frais Forfaitaires'!C424)</f>
        <v/>
      </c>
      <c r="D425" s="200" t="str">
        <f>IF('Frais Forfaitaires'!D424="","",'Frais Forfaitaires'!D424)</f>
        <v/>
      </c>
      <c r="E425" s="200" t="str">
        <f>IF('Frais Forfaitaires'!E424="","",'Frais Forfaitaires'!E424)</f>
        <v/>
      </c>
      <c r="F425" s="200" t="str">
        <f>IF('Frais Forfaitaires'!F424="","",'Frais Forfaitaires'!F424)</f>
        <v/>
      </c>
      <c r="G425" s="200" t="str">
        <f>IF('Frais Forfaitaires'!G424="","",'Frais Forfaitaires'!G424)</f>
        <v/>
      </c>
      <c r="H425" s="200" t="str">
        <f>IF('Frais Forfaitaires'!H424="","",'Frais Forfaitaires'!H424)</f>
        <v/>
      </c>
      <c r="I425" s="200" t="str">
        <f>IF('Frais Forfaitaires'!I424="","",'Frais Forfaitaires'!I424)</f>
        <v/>
      </c>
      <c r="J425" s="189" t="str">
        <f>IF($G425="","",IF($C425=Listes!$B$38,IF('Instruction Frais Forfaitaires'!$E425&lt;=Listes!$B$59,('Instruction Frais Forfaitaires'!$E425*(VLOOKUP('Instruction Frais Forfaitaires'!$D425,Listes!$A$60:$E$66,2,FALSE))),IF('Instruction Frais Forfaitaires'!$E425&gt;Listes!$E$59,('Instruction Frais Forfaitaires'!$E425*(VLOOKUP('Instruction Frais Forfaitaires'!$D425,Listes!$A$60:$E$66,5,FALSE))),('Instruction Frais Forfaitaires'!$E425*(VLOOKUP('Instruction Frais Forfaitaires'!$D425,Listes!$A$60:$E$66,3,FALSE))+(VLOOKUP('Instruction Frais Forfaitaires'!$D425,Listes!$A$60:$E$66,4,FALSE)))))))</f>
        <v/>
      </c>
      <c r="K425" s="189" t="str">
        <f>IF($G425="","",IF($C425=Listes!$B$37,IF('Instruction Frais Forfaitaires'!$E425&lt;=Listes!$B$48,('Instruction Frais Forfaitaires'!$E425*(VLOOKUP('Instruction Frais Forfaitaires'!$D425,Listes!$A$49:$E$55,2,FALSE))),IF('Instruction Frais Forfaitaires'!$E425&gt;Listes!$D$48,('Instruction Frais Forfaitaires'!$E425*(VLOOKUP('Instruction Frais Forfaitaires'!$D425,Listes!$A$49:$E$55,5,FALSE))),('Instruction Frais Forfaitaires'!$E425*(VLOOKUP('Instruction Frais Forfaitaires'!$D425,Listes!$A$49:$E$55,3,FALSE))+(VLOOKUP('Instruction Frais Forfaitaires'!$D425,Listes!$A$49:$E$55,4,FALSE)))))))</f>
        <v/>
      </c>
      <c r="L425" s="190" t="str">
        <f>IF($G425="","",IF($C425=Listes!$B$40,Listes!$I$37,IF($C425=Listes!$B$41,(VLOOKUP('Instruction Frais Forfaitaires'!$F425,Listes!$E$37:$F$42,2,FALSE)),IF($C425=Listes!$B$39,IF('Instruction Frais Forfaitaires'!$E425&lt;=Listes!$A$70,'Instruction Frais Forfaitaires'!$E425*Listes!$A$71,IF('Instruction Frais Forfaitaires'!$E425&gt;Listes!$D$70,'Instruction Frais Forfaitaires'!$E425*Listes!$D$71,(('Instruction Frais Forfaitaires'!$E425*Listes!$B$71)+Listes!$C$71)))))))</f>
        <v/>
      </c>
      <c r="M425" s="202" t="str">
        <f>IF('Frais Forfaitaires'!M424="","",'Frais Forfaitaires'!M424)</f>
        <v/>
      </c>
      <c r="N425" s="42" t="str">
        <f t="shared" si="25"/>
        <v/>
      </c>
      <c r="O425" s="203" t="str">
        <f t="shared" si="26"/>
        <v/>
      </c>
      <c r="P425" s="204" t="str">
        <f t="shared" si="27"/>
        <v/>
      </c>
      <c r="Q425" s="205" t="str">
        <f t="shared" si="28"/>
        <v/>
      </c>
      <c r="R425" s="206"/>
      <c r="S425" s="66"/>
    </row>
    <row r="426" spans="1:19" ht="20.100000000000001" customHeight="1" x14ac:dyDescent="0.25">
      <c r="A426" s="191">
        <v>420</v>
      </c>
      <c r="B426" s="200" t="str">
        <f>IF('Frais Forfaitaires'!B425="","",'Frais Forfaitaires'!B425)</f>
        <v/>
      </c>
      <c r="C426" s="200" t="str">
        <f>IF('Frais Forfaitaires'!C425="","",'Frais Forfaitaires'!C425)</f>
        <v/>
      </c>
      <c r="D426" s="200" t="str">
        <f>IF('Frais Forfaitaires'!D425="","",'Frais Forfaitaires'!D425)</f>
        <v/>
      </c>
      <c r="E426" s="200" t="str">
        <f>IF('Frais Forfaitaires'!E425="","",'Frais Forfaitaires'!E425)</f>
        <v/>
      </c>
      <c r="F426" s="200" t="str">
        <f>IF('Frais Forfaitaires'!F425="","",'Frais Forfaitaires'!F425)</f>
        <v/>
      </c>
      <c r="G426" s="200" t="str">
        <f>IF('Frais Forfaitaires'!G425="","",'Frais Forfaitaires'!G425)</f>
        <v/>
      </c>
      <c r="H426" s="200" t="str">
        <f>IF('Frais Forfaitaires'!H425="","",'Frais Forfaitaires'!H425)</f>
        <v/>
      </c>
      <c r="I426" s="200" t="str">
        <f>IF('Frais Forfaitaires'!I425="","",'Frais Forfaitaires'!I425)</f>
        <v/>
      </c>
      <c r="J426" s="189" t="str">
        <f>IF($G426="","",IF($C426=Listes!$B$38,IF('Instruction Frais Forfaitaires'!$E426&lt;=Listes!$B$59,('Instruction Frais Forfaitaires'!$E426*(VLOOKUP('Instruction Frais Forfaitaires'!$D426,Listes!$A$60:$E$66,2,FALSE))),IF('Instruction Frais Forfaitaires'!$E426&gt;Listes!$E$59,('Instruction Frais Forfaitaires'!$E426*(VLOOKUP('Instruction Frais Forfaitaires'!$D426,Listes!$A$60:$E$66,5,FALSE))),('Instruction Frais Forfaitaires'!$E426*(VLOOKUP('Instruction Frais Forfaitaires'!$D426,Listes!$A$60:$E$66,3,FALSE))+(VLOOKUP('Instruction Frais Forfaitaires'!$D426,Listes!$A$60:$E$66,4,FALSE)))))))</f>
        <v/>
      </c>
      <c r="K426" s="189" t="str">
        <f>IF($G426="","",IF($C426=Listes!$B$37,IF('Instruction Frais Forfaitaires'!$E426&lt;=Listes!$B$48,('Instruction Frais Forfaitaires'!$E426*(VLOOKUP('Instruction Frais Forfaitaires'!$D426,Listes!$A$49:$E$55,2,FALSE))),IF('Instruction Frais Forfaitaires'!$E426&gt;Listes!$D$48,('Instruction Frais Forfaitaires'!$E426*(VLOOKUP('Instruction Frais Forfaitaires'!$D426,Listes!$A$49:$E$55,5,FALSE))),('Instruction Frais Forfaitaires'!$E426*(VLOOKUP('Instruction Frais Forfaitaires'!$D426,Listes!$A$49:$E$55,3,FALSE))+(VLOOKUP('Instruction Frais Forfaitaires'!$D426,Listes!$A$49:$E$55,4,FALSE)))))))</f>
        <v/>
      </c>
      <c r="L426" s="190" t="str">
        <f>IF($G426="","",IF($C426=Listes!$B$40,Listes!$I$37,IF($C426=Listes!$B$41,(VLOOKUP('Instruction Frais Forfaitaires'!$F426,Listes!$E$37:$F$42,2,FALSE)),IF($C426=Listes!$B$39,IF('Instruction Frais Forfaitaires'!$E426&lt;=Listes!$A$70,'Instruction Frais Forfaitaires'!$E426*Listes!$A$71,IF('Instruction Frais Forfaitaires'!$E426&gt;Listes!$D$70,'Instruction Frais Forfaitaires'!$E426*Listes!$D$71,(('Instruction Frais Forfaitaires'!$E426*Listes!$B$71)+Listes!$C$71)))))))</f>
        <v/>
      </c>
      <c r="M426" s="202" t="str">
        <f>IF('Frais Forfaitaires'!M425="","",'Frais Forfaitaires'!M425)</f>
        <v/>
      </c>
      <c r="N426" s="42" t="str">
        <f t="shared" si="25"/>
        <v/>
      </c>
      <c r="O426" s="203" t="str">
        <f t="shared" si="26"/>
        <v/>
      </c>
      <c r="P426" s="204" t="str">
        <f t="shared" si="27"/>
        <v/>
      </c>
      <c r="Q426" s="205" t="str">
        <f t="shared" si="28"/>
        <v/>
      </c>
      <c r="R426" s="206"/>
      <c r="S426" s="66"/>
    </row>
    <row r="427" spans="1:19" ht="20.100000000000001" customHeight="1" x14ac:dyDescent="0.25">
      <c r="A427" s="191">
        <v>421</v>
      </c>
      <c r="B427" s="200" t="str">
        <f>IF('Frais Forfaitaires'!B426="","",'Frais Forfaitaires'!B426)</f>
        <v/>
      </c>
      <c r="C427" s="200" t="str">
        <f>IF('Frais Forfaitaires'!C426="","",'Frais Forfaitaires'!C426)</f>
        <v/>
      </c>
      <c r="D427" s="200" t="str">
        <f>IF('Frais Forfaitaires'!D426="","",'Frais Forfaitaires'!D426)</f>
        <v/>
      </c>
      <c r="E427" s="200" t="str">
        <f>IF('Frais Forfaitaires'!E426="","",'Frais Forfaitaires'!E426)</f>
        <v/>
      </c>
      <c r="F427" s="200" t="str">
        <f>IF('Frais Forfaitaires'!F426="","",'Frais Forfaitaires'!F426)</f>
        <v/>
      </c>
      <c r="G427" s="200" t="str">
        <f>IF('Frais Forfaitaires'!G426="","",'Frais Forfaitaires'!G426)</f>
        <v/>
      </c>
      <c r="H427" s="200" t="str">
        <f>IF('Frais Forfaitaires'!H426="","",'Frais Forfaitaires'!H426)</f>
        <v/>
      </c>
      <c r="I427" s="200" t="str">
        <f>IF('Frais Forfaitaires'!I426="","",'Frais Forfaitaires'!I426)</f>
        <v/>
      </c>
      <c r="J427" s="189" t="str">
        <f>IF($G427="","",IF($C427=Listes!$B$38,IF('Instruction Frais Forfaitaires'!$E427&lt;=Listes!$B$59,('Instruction Frais Forfaitaires'!$E427*(VLOOKUP('Instruction Frais Forfaitaires'!$D427,Listes!$A$60:$E$66,2,FALSE))),IF('Instruction Frais Forfaitaires'!$E427&gt;Listes!$E$59,('Instruction Frais Forfaitaires'!$E427*(VLOOKUP('Instruction Frais Forfaitaires'!$D427,Listes!$A$60:$E$66,5,FALSE))),('Instruction Frais Forfaitaires'!$E427*(VLOOKUP('Instruction Frais Forfaitaires'!$D427,Listes!$A$60:$E$66,3,FALSE))+(VLOOKUP('Instruction Frais Forfaitaires'!$D427,Listes!$A$60:$E$66,4,FALSE)))))))</f>
        <v/>
      </c>
      <c r="K427" s="189" t="str">
        <f>IF($G427="","",IF($C427=Listes!$B$37,IF('Instruction Frais Forfaitaires'!$E427&lt;=Listes!$B$48,('Instruction Frais Forfaitaires'!$E427*(VLOOKUP('Instruction Frais Forfaitaires'!$D427,Listes!$A$49:$E$55,2,FALSE))),IF('Instruction Frais Forfaitaires'!$E427&gt;Listes!$D$48,('Instruction Frais Forfaitaires'!$E427*(VLOOKUP('Instruction Frais Forfaitaires'!$D427,Listes!$A$49:$E$55,5,FALSE))),('Instruction Frais Forfaitaires'!$E427*(VLOOKUP('Instruction Frais Forfaitaires'!$D427,Listes!$A$49:$E$55,3,FALSE))+(VLOOKUP('Instruction Frais Forfaitaires'!$D427,Listes!$A$49:$E$55,4,FALSE)))))))</f>
        <v/>
      </c>
      <c r="L427" s="190" t="str">
        <f>IF($G427="","",IF($C427=Listes!$B$40,Listes!$I$37,IF($C427=Listes!$B$41,(VLOOKUP('Instruction Frais Forfaitaires'!$F427,Listes!$E$37:$F$42,2,FALSE)),IF($C427=Listes!$B$39,IF('Instruction Frais Forfaitaires'!$E427&lt;=Listes!$A$70,'Instruction Frais Forfaitaires'!$E427*Listes!$A$71,IF('Instruction Frais Forfaitaires'!$E427&gt;Listes!$D$70,'Instruction Frais Forfaitaires'!$E427*Listes!$D$71,(('Instruction Frais Forfaitaires'!$E427*Listes!$B$71)+Listes!$C$71)))))))</f>
        <v/>
      </c>
      <c r="M427" s="202" t="str">
        <f>IF('Frais Forfaitaires'!M426="","",'Frais Forfaitaires'!M426)</f>
        <v/>
      </c>
      <c r="N427" s="42" t="str">
        <f t="shared" si="25"/>
        <v/>
      </c>
      <c r="O427" s="203" t="str">
        <f t="shared" si="26"/>
        <v/>
      </c>
      <c r="P427" s="204" t="str">
        <f t="shared" si="27"/>
        <v/>
      </c>
      <c r="Q427" s="205" t="str">
        <f t="shared" si="28"/>
        <v/>
      </c>
      <c r="R427" s="206"/>
      <c r="S427" s="66"/>
    </row>
    <row r="428" spans="1:19" ht="20.100000000000001" customHeight="1" x14ac:dyDescent="0.25">
      <c r="A428" s="191">
        <v>422</v>
      </c>
      <c r="B428" s="200" t="str">
        <f>IF('Frais Forfaitaires'!B427="","",'Frais Forfaitaires'!B427)</f>
        <v/>
      </c>
      <c r="C428" s="200" t="str">
        <f>IF('Frais Forfaitaires'!C427="","",'Frais Forfaitaires'!C427)</f>
        <v/>
      </c>
      <c r="D428" s="200" t="str">
        <f>IF('Frais Forfaitaires'!D427="","",'Frais Forfaitaires'!D427)</f>
        <v/>
      </c>
      <c r="E428" s="200" t="str">
        <f>IF('Frais Forfaitaires'!E427="","",'Frais Forfaitaires'!E427)</f>
        <v/>
      </c>
      <c r="F428" s="200" t="str">
        <f>IF('Frais Forfaitaires'!F427="","",'Frais Forfaitaires'!F427)</f>
        <v/>
      </c>
      <c r="G428" s="200" t="str">
        <f>IF('Frais Forfaitaires'!G427="","",'Frais Forfaitaires'!G427)</f>
        <v/>
      </c>
      <c r="H428" s="200" t="str">
        <f>IF('Frais Forfaitaires'!H427="","",'Frais Forfaitaires'!H427)</f>
        <v/>
      </c>
      <c r="I428" s="200" t="str">
        <f>IF('Frais Forfaitaires'!I427="","",'Frais Forfaitaires'!I427)</f>
        <v/>
      </c>
      <c r="J428" s="189" t="str">
        <f>IF($G428="","",IF($C428=Listes!$B$38,IF('Instruction Frais Forfaitaires'!$E428&lt;=Listes!$B$59,('Instruction Frais Forfaitaires'!$E428*(VLOOKUP('Instruction Frais Forfaitaires'!$D428,Listes!$A$60:$E$66,2,FALSE))),IF('Instruction Frais Forfaitaires'!$E428&gt;Listes!$E$59,('Instruction Frais Forfaitaires'!$E428*(VLOOKUP('Instruction Frais Forfaitaires'!$D428,Listes!$A$60:$E$66,5,FALSE))),('Instruction Frais Forfaitaires'!$E428*(VLOOKUP('Instruction Frais Forfaitaires'!$D428,Listes!$A$60:$E$66,3,FALSE))+(VLOOKUP('Instruction Frais Forfaitaires'!$D428,Listes!$A$60:$E$66,4,FALSE)))))))</f>
        <v/>
      </c>
      <c r="K428" s="189" t="str">
        <f>IF($G428="","",IF($C428=Listes!$B$37,IF('Instruction Frais Forfaitaires'!$E428&lt;=Listes!$B$48,('Instruction Frais Forfaitaires'!$E428*(VLOOKUP('Instruction Frais Forfaitaires'!$D428,Listes!$A$49:$E$55,2,FALSE))),IF('Instruction Frais Forfaitaires'!$E428&gt;Listes!$D$48,('Instruction Frais Forfaitaires'!$E428*(VLOOKUP('Instruction Frais Forfaitaires'!$D428,Listes!$A$49:$E$55,5,FALSE))),('Instruction Frais Forfaitaires'!$E428*(VLOOKUP('Instruction Frais Forfaitaires'!$D428,Listes!$A$49:$E$55,3,FALSE))+(VLOOKUP('Instruction Frais Forfaitaires'!$D428,Listes!$A$49:$E$55,4,FALSE)))))))</f>
        <v/>
      </c>
      <c r="L428" s="190" t="str">
        <f>IF($G428="","",IF($C428=Listes!$B$40,Listes!$I$37,IF($C428=Listes!$B$41,(VLOOKUP('Instruction Frais Forfaitaires'!$F428,Listes!$E$37:$F$42,2,FALSE)),IF($C428=Listes!$B$39,IF('Instruction Frais Forfaitaires'!$E428&lt;=Listes!$A$70,'Instruction Frais Forfaitaires'!$E428*Listes!$A$71,IF('Instruction Frais Forfaitaires'!$E428&gt;Listes!$D$70,'Instruction Frais Forfaitaires'!$E428*Listes!$D$71,(('Instruction Frais Forfaitaires'!$E428*Listes!$B$71)+Listes!$C$71)))))))</f>
        <v/>
      </c>
      <c r="M428" s="202" t="str">
        <f>IF('Frais Forfaitaires'!M427="","",'Frais Forfaitaires'!M427)</f>
        <v/>
      </c>
      <c r="N428" s="42" t="str">
        <f t="shared" si="25"/>
        <v/>
      </c>
      <c r="O428" s="203" t="str">
        <f t="shared" si="26"/>
        <v/>
      </c>
      <c r="P428" s="204" t="str">
        <f t="shared" si="27"/>
        <v/>
      </c>
      <c r="Q428" s="205" t="str">
        <f t="shared" si="28"/>
        <v/>
      </c>
      <c r="R428" s="206"/>
      <c r="S428" s="66"/>
    </row>
    <row r="429" spans="1:19" ht="20.100000000000001" customHeight="1" x14ac:dyDescent="0.25">
      <c r="A429" s="191">
        <v>423</v>
      </c>
      <c r="B429" s="200" t="str">
        <f>IF('Frais Forfaitaires'!B428="","",'Frais Forfaitaires'!B428)</f>
        <v/>
      </c>
      <c r="C429" s="200" t="str">
        <f>IF('Frais Forfaitaires'!C428="","",'Frais Forfaitaires'!C428)</f>
        <v/>
      </c>
      <c r="D429" s="200" t="str">
        <f>IF('Frais Forfaitaires'!D428="","",'Frais Forfaitaires'!D428)</f>
        <v/>
      </c>
      <c r="E429" s="200" t="str">
        <f>IF('Frais Forfaitaires'!E428="","",'Frais Forfaitaires'!E428)</f>
        <v/>
      </c>
      <c r="F429" s="200" t="str">
        <f>IF('Frais Forfaitaires'!F428="","",'Frais Forfaitaires'!F428)</f>
        <v/>
      </c>
      <c r="G429" s="200" t="str">
        <f>IF('Frais Forfaitaires'!G428="","",'Frais Forfaitaires'!G428)</f>
        <v/>
      </c>
      <c r="H429" s="200" t="str">
        <f>IF('Frais Forfaitaires'!H428="","",'Frais Forfaitaires'!H428)</f>
        <v/>
      </c>
      <c r="I429" s="200" t="str">
        <f>IF('Frais Forfaitaires'!I428="","",'Frais Forfaitaires'!I428)</f>
        <v/>
      </c>
      <c r="J429" s="189" t="str">
        <f>IF($G429="","",IF($C429=Listes!$B$38,IF('Instruction Frais Forfaitaires'!$E429&lt;=Listes!$B$59,('Instruction Frais Forfaitaires'!$E429*(VLOOKUP('Instruction Frais Forfaitaires'!$D429,Listes!$A$60:$E$66,2,FALSE))),IF('Instruction Frais Forfaitaires'!$E429&gt;Listes!$E$59,('Instruction Frais Forfaitaires'!$E429*(VLOOKUP('Instruction Frais Forfaitaires'!$D429,Listes!$A$60:$E$66,5,FALSE))),('Instruction Frais Forfaitaires'!$E429*(VLOOKUP('Instruction Frais Forfaitaires'!$D429,Listes!$A$60:$E$66,3,FALSE))+(VLOOKUP('Instruction Frais Forfaitaires'!$D429,Listes!$A$60:$E$66,4,FALSE)))))))</f>
        <v/>
      </c>
      <c r="K429" s="189" t="str">
        <f>IF($G429="","",IF($C429=Listes!$B$37,IF('Instruction Frais Forfaitaires'!$E429&lt;=Listes!$B$48,('Instruction Frais Forfaitaires'!$E429*(VLOOKUP('Instruction Frais Forfaitaires'!$D429,Listes!$A$49:$E$55,2,FALSE))),IF('Instruction Frais Forfaitaires'!$E429&gt;Listes!$D$48,('Instruction Frais Forfaitaires'!$E429*(VLOOKUP('Instruction Frais Forfaitaires'!$D429,Listes!$A$49:$E$55,5,FALSE))),('Instruction Frais Forfaitaires'!$E429*(VLOOKUP('Instruction Frais Forfaitaires'!$D429,Listes!$A$49:$E$55,3,FALSE))+(VLOOKUP('Instruction Frais Forfaitaires'!$D429,Listes!$A$49:$E$55,4,FALSE)))))))</f>
        <v/>
      </c>
      <c r="L429" s="190" t="str">
        <f>IF($G429="","",IF($C429=Listes!$B$40,Listes!$I$37,IF($C429=Listes!$B$41,(VLOOKUP('Instruction Frais Forfaitaires'!$F429,Listes!$E$37:$F$42,2,FALSE)),IF($C429=Listes!$B$39,IF('Instruction Frais Forfaitaires'!$E429&lt;=Listes!$A$70,'Instruction Frais Forfaitaires'!$E429*Listes!$A$71,IF('Instruction Frais Forfaitaires'!$E429&gt;Listes!$D$70,'Instruction Frais Forfaitaires'!$E429*Listes!$D$71,(('Instruction Frais Forfaitaires'!$E429*Listes!$B$71)+Listes!$C$71)))))))</f>
        <v/>
      </c>
      <c r="M429" s="202" t="str">
        <f>IF('Frais Forfaitaires'!M428="","",'Frais Forfaitaires'!M428)</f>
        <v/>
      </c>
      <c r="N429" s="42" t="str">
        <f t="shared" si="25"/>
        <v/>
      </c>
      <c r="O429" s="203" t="str">
        <f t="shared" si="26"/>
        <v/>
      </c>
      <c r="P429" s="204" t="str">
        <f t="shared" si="27"/>
        <v/>
      </c>
      <c r="Q429" s="205" t="str">
        <f t="shared" si="28"/>
        <v/>
      </c>
      <c r="R429" s="206"/>
      <c r="S429" s="66"/>
    </row>
    <row r="430" spans="1:19" ht="20.100000000000001" customHeight="1" x14ac:dyDescent="0.25">
      <c r="A430" s="191">
        <v>424</v>
      </c>
      <c r="B430" s="200" t="str">
        <f>IF('Frais Forfaitaires'!B429="","",'Frais Forfaitaires'!B429)</f>
        <v/>
      </c>
      <c r="C430" s="200" t="str">
        <f>IF('Frais Forfaitaires'!C429="","",'Frais Forfaitaires'!C429)</f>
        <v/>
      </c>
      <c r="D430" s="200" t="str">
        <f>IF('Frais Forfaitaires'!D429="","",'Frais Forfaitaires'!D429)</f>
        <v/>
      </c>
      <c r="E430" s="200" t="str">
        <f>IF('Frais Forfaitaires'!E429="","",'Frais Forfaitaires'!E429)</f>
        <v/>
      </c>
      <c r="F430" s="200" t="str">
        <f>IF('Frais Forfaitaires'!F429="","",'Frais Forfaitaires'!F429)</f>
        <v/>
      </c>
      <c r="G430" s="200" t="str">
        <f>IF('Frais Forfaitaires'!G429="","",'Frais Forfaitaires'!G429)</f>
        <v/>
      </c>
      <c r="H430" s="200" t="str">
        <f>IF('Frais Forfaitaires'!H429="","",'Frais Forfaitaires'!H429)</f>
        <v/>
      </c>
      <c r="I430" s="200" t="str">
        <f>IF('Frais Forfaitaires'!I429="","",'Frais Forfaitaires'!I429)</f>
        <v/>
      </c>
      <c r="J430" s="189" t="str">
        <f>IF($G430="","",IF($C430=Listes!$B$38,IF('Instruction Frais Forfaitaires'!$E430&lt;=Listes!$B$59,('Instruction Frais Forfaitaires'!$E430*(VLOOKUP('Instruction Frais Forfaitaires'!$D430,Listes!$A$60:$E$66,2,FALSE))),IF('Instruction Frais Forfaitaires'!$E430&gt;Listes!$E$59,('Instruction Frais Forfaitaires'!$E430*(VLOOKUP('Instruction Frais Forfaitaires'!$D430,Listes!$A$60:$E$66,5,FALSE))),('Instruction Frais Forfaitaires'!$E430*(VLOOKUP('Instruction Frais Forfaitaires'!$D430,Listes!$A$60:$E$66,3,FALSE))+(VLOOKUP('Instruction Frais Forfaitaires'!$D430,Listes!$A$60:$E$66,4,FALSE)))))))</f>
        <v/>
      </c>
      <c r="K430" s="189" t="str">
        <f>IF($G430="","",IF($C430=Listes!$B$37,IF('Instruction Frais Forfaitaires'!$E430&lt;=Listes!$B$48,('Instruction Frais Forfaitaires'!$E430*(VLOOKUP('Instruction Frais Forfaitaires'!$D430,Listes!$A$49:$E$55,2,FALSE))),IF('Instruction Frais Forfaitaires'!$E430&gt;Listes!$D$48,('Instruction Frais Forfaitaires'!$E430*(VLOOKUP('Instruction Frais Forfaitaires'!$D430,Listes!$A$49:$E$55,5,FALSE))),('Instruction Frais Forfaitaires'!$E430*(VLOOKUP('Instruction Frais Forfaitaires'!$D430,Listes!$A$49:$E$55,3,FALSE))+(VLOOKUP('Instruction Frais Forfaitaires'!$D430,Listes!$A$49:$E$55,4,FALSE)))))))</f>
        <v/>
      </c>
      <c r="L430" s="190" t="str">
        <f>IF($G430="","",IF($C430=Listes!$B$40,Listes!$I$37,IF($C430=Listes!$B$41,(VLOOKUP('Instruction Frais Forfaitaires'!$F430,Listes!$E$37:$F$42,2,FALSE)),IF($C430=Listes!$B$39,IF('Instruction Frais Forfaitaires'!$E430&lt;=Listes!$A$70,'Instruction Frais Forfaitaires'!$E430*Listes!$A$71,IF('Instruction Frais Forfaitaires'!$E430&gt;Listes!$D$70,'Instruction Frais Forfaitaires'!$E430*Listes!$D$71,(('Instruction Frais Forfaitaires'!$E430*Listes!$B$71)+Listes!$C$71)))))))</f>
        <v/>
      </c>
      <c r="M430" s="202" t="str">
        <f>IF('Frais Forfaitaires'!M429="","",'Frais Forfaitaires'!M429)</f>
        <v/>
      </c>
      <c r="N430" s="42" t="str">
        <f t="shared" si="25"/>
        <v/>
      </c>
      <c r="O430" s="203" t="str">
        <f t="shared" si="26"/>
        <v/>
      </c>
      <c r="P430" s="204" t="str">
        <f t="shared" si="27"/>
        <v/>
      </c>
      <c r="Q430" s="205" t="str">
        <f t="shared" si="28"/>
        <v/>
      </c>
      <c r="R430" s="206"/>
      <c r="S430" s="66"/>
    </row>
    <row r="431" spans="1:19" ht="20.100000000000001" customHeight="1" x14ac:dyDescent="0.25">
      <c r="A431" s="191">
        <v>425</v>
      </c>
      <c r="B431" s="200" t="str">
        <f>IF('Frais Forfaitaires'!B430="","",'Frais Forfaitaires'!B430)</f>
        <v/>
      </c>
      <c r="C431" s="200" t="str">
        <f>IF('Frais Forfaitaires'!C430="","",'Frais Forfaitaires'!C430)</f>
        <v/>
      </c>
      <c r="D431" s="200" t="str">
        <f>IF('Frais Forfaitaires'!D430="","",'Frais Forfaitaires'!D430)</f>
        <v/>
      </c>
      <c r="E431" s="200" t="str">
        <f>IF('Frais Forfaitaires'!E430="","",'Frais Forfaitaires'!E430)</f>
        <v/>
      </c>
      <c r="F431" s="200" t="str">
        <f>IF('Frais Forfaitaires'!F430="","",'Frais Forfaitaires'!F430)</f>
        <v/>
      </c>
      <c r="G431" s="200" t="str">
        <f>IF('Frais Forfaitaires'!G430="","",'Frais Forfaitaires'!G430)</f>
        <v/>
      </c>
      <c r="H431" s="200" t="str">
        <f>IF('Frais Forfaitaires'!H430="","",'Frais Forfaitaires'!H430)</f>
        <v/>
      </c>
      <c r="I431" s="200" t="str">
        <f>IF('Frais Forfaitaires'!I430="","",'Frais Forfaitaires'!I430)</f>
        <v/>
      </c>
      <c r="J431" s="189" t="str">
        <f>IF($G431="","",IF($C431=Listes!$B$38,IF('Instruction Frais Forfaitaires'!$E431&lt;=Listes!$B$59,('Instruction Frais Forfaitaires'!$E431*(VLOOKUP('Instruction Frais Forfaitaires'!$D431,Listes!$A$60:$E$66,2,FALSE))),IF('Instruction Frais Forfaitaires'!$E431&gt;Listes!$E$59,('Instruction Frais Forfaitaires'!$E431*(VLOOKUP('Instruction Frais Forfaitaires'!$D431,Listes!$A$60:$E$66,5,FALSE))),('Instruction Frais Forfaitaires'!$E431*(VLOOKUP('Instruction Frais Forfaitaires'!$D431,Listes!$A$60:$E$66,3,FALSE))+(VLOOKUP('Instruction Frais Forfaitaires'!$D431,Listes!$A$60:$E$66,4,FALSE)))))))</f>
        <v/>
      </c>
      <c r="K431" s="189" t="str">
        <f>IF($G431="","",IF($C431=Listes!$B$37,IF('Instruction Frais Forfaitaires'!$E431&lt;=Listes!$B$48,('Instruction Frais Forfaitaires'!$E431*(VLOOKUP('Instruction Frais Forfaitaires'!$D431,Listes!$A$49:$E$55,2,FALSE))),IF('Instruction Frais Forfaitaires'!$E431&gt;Listes!$D$48,('Instruction Frais Forfaitaires'!$E431*(VLOOKUP('Instruction Frais Forfaitaires'!$D431,Listes!$A$49:$E$55,5,FALSE))),('Instruction Frais Forfaitaires'!$E431*(VLOOKUP('Instruction Frais Forfaitaires'!$D431,Listes!$A$49:$E$55,3,FALSE))+(VLOOKUP('Instruction Frais Forfaitaires'!$D431,Listes!$A$49:$E$55,4,FALSE)))))))</f>
        <v/>
      </c>
      <c r="L431" s="190" t="str">
        <f>IF($G431="","",IF($C431=Listes!$B$40,Listes!$I$37,IF($C431=Listes!$B$41,(VLOOKUP('Instruction Frais Forfaitaires'!$F431,Listes!$E$37:$F$42,2,FALSE)),IF($C431=Listes!$B$39,IF('Instruction Frais Forfaitaires'!$E431&lt;=Listes!$A$70,'Instruction Frais Forfaitaires'!$E431*Listes!$A$71,IF('Instruction Frais Forfaitaires'!$E431&gt;Listes!$D$70,'Instruction Frais Forfaitaires'!$E431*Listes!$D$71,(('Instruction Frais Forfaitaires'!$E431*Listes!$B$71)+Listes!$C$71)))))))</f>
        <v/>
      </c>
      <c r="M431" s="202" t="str">
        <f>IF('Frais Forfaitaires'!M430="","",'Frais Forfaitaires'!M430)</f>
        <v/>
      </c>
      <c r="N431" s="42" t="str">
        <f t="shared" si="25"/>
        <v/>
      </c>
      <c r="O431" s="203" t="str">
        <f t="shared" si="26"/>
        <v/>
      </c>
      <c r="P431" s="204" t="str">
        <f t="shared" si="27"/>
        <v/>
      </c>
      <c r="Q431" s="205" t="str">
        <f t="shared" si="28"/>
        <v/>
      </c>
      <c r="R431" s="206"/>
      <c r="S431" s="66"/>
    </row>
    <row r="432" spans="1:19" ht="20.100000000000001" customHeight="1" x14ac:dyDescent="0.25">
      <c r="A432" s="191">
        <v>426</v>
      </c>
      <c r="B432" s="200" t="str">
        <f>IF('Frais Forfaitaires'!B431="","",'Frais Forfaitaires'!B431)</f>
        <v/>
      </c>
      <c r="C432" s="200" t="str">
        <f>IF('Frais Forfaitaires'!C431="","",'Frais Forfaitaires'!C431)</f>
        <v/>
      </c>
      <c r="D432" s="200" t="str">
        <f>IF('Frais Forfaitaires'!D431="","",'Frais Forfaitaires'!D431)</f>
        <v/>
      </c>
      <c r="E432" s="200" t="str">
        <f>IF('Frais Forfaitaires'!E431="","",'Frais Forfaitaires'!E431)</f>
        <v/>
      </c>
      <c r="F432" s="200" t="str">
        <f>IF('Frais Forfaitaires'!F431="","",'Frais Forfaitaires'!F431)</f>
        <v/>
      </c>
      <c r="G432" s="200" t="str">
        <f>IF('Frais Forfaitaires'!G431="","",'Frais Forfaitaires'!G431)</f>
        <v/>
      </c>
      <c r="H432" s="200" t="str">
        <f>IF('Frais Forfaitaires'!H431="","",'Frais Forfaitaires'!H431)</f>
        <v/>
      </c>
      <c r="I432" s="200" t="str">
        <f>IF('Frais Forfaitaires'!I431="","",'Frais Forfaitaires'!I431)</f>
        <v/>
      </c>
      <c r="J432" s="189" t="str">
        <f>IF($G432="","",IF($C432=Listes!$B$38,IF('Instruction Frais Forfaitaires'!$E432&lt;=Listes!$B$59,('Instruction Frais Forfaitaires'!$E432*(VLOOKUP('Instruction Frais Forfaitaires'!$D432,Listes!$A$60:$E$66,2,FALSE))),IF('Instruction Frais Forfaitaires'!$E432&gt;Listes!$E$59,('Instruction Frais Forfaitaires'!$E432*(VLOOKUP('Instruction Frais Forfaitaires'!$D432,Listes!$A$60:$E$66,5,FALSE))),('Instruction Frais Forfaitaires'!$E432*(VLOOKUP('Instruction Frais Forfaitaires'!$D432,Listes!$A$60:$E$66,3,FALSE))+(VLOOKUP('Instruction Frais Forfaitaires'!$D432,Listes!$A$60:$E$66,4,FALSE)))))))</f>
        <v/>
      </c>
      <c r="K432" s="189" t="str">
        <f>IF($G432="","",IF($C432=Listes!$B$37,IF('Instruction Frais Forfaitaires'!$E432&lt;=Listes!$B$48,('Instruction Frais Forfaitaires'!$E432*(VLOOKUP('Instruction Frais Forfaitaires'!$D432,Listes!$A$49:$E$55,2,FALSE))),IF('Instruction Frais Forfaitaires'!$E432&gt;Listes!$D$48,('Instruction Frais Forfaitaires'!$E432*(VLOOKUP('Instruction Frais Forfaitaires'!$D432,Listes!$A$49:$E$55,5,FALSE))),('Instruction Frais Forfaitaires'!$E432*(VLOOKUP('Instruction Frais Forfaitaires'!$D432,Listes!$A$49:$E$55,3,FALSE))+(VLOOKUP('Instruction Frais Forfaitaires'!$D432,Listes!$A$49:$E$55,4,FALSE)))))))</f>
        <v/>
      </c>
      <c r="L432" s="190" t="str">
        <f>IF($G432="","",IF($C432=Listes!$B$40,Listes!$I$37,IF($C432=Listes!$B$41,(VLOOKUP('Instruction Frais Forfaitaires'!$F432,Listes!$E$37:$F$42,2,FALSE)),IF($C432=Listes!$B$39,IF('Instruction Frais Forfaitaires'!$E432&lt;=Listes!$A$70,'Instruction Frais Forfaitaires'!$E432*Listes!$A$71,IF('Instruction Frais Forfaitaires'!$E432&gt;Listes!$D$70,'Instruction Frais Forfaitaires'!$E432*Listes!$D$71,(('Instruction Frais Forfaitaires'!$E432*Listes!$B$71)+Listes!$C$71)))))))</f>
        <v/>
      </c>
      <c r="M432" s="202" t="str">
        <f>IF('Frais Forfaitaires'!M431="","",'Frais Forfaitaires'!M431)</f>
        <v/>
      </c>
      <c r="N432" s="42" t="str">
        <f t="shared" si="25"/>
        <v/>
      </c>
      <c r="O432" s="203" t="str">
        <f t="shared" si="26"/>
        <v/>
      </c>
      <c r="P432" s="204" t="str">
        <f t="shared" si="27"/>
        <v/>
      </c>
      <c r="Q432" s="205" t="str">
        <f t="shared" si="28"/>
        <v/>
      </c>
      <c r="R432" s="206"/>
      <c r="S432" s="66"/>
    </row>
    <row r="433" spans="1:19" ht="20.100000000000001" customHeight="1" x14ac:dyDescent="0.25">
      <c r="A433" s="191">
        <v>427</v>
      </c>
      <c r="B433" s="200" t="str">
        <f>IF('Frais Forfaitaires'!B432="","",'Frais Forfaitaires'!B432)</f>
        <v/>
      </c>
      <c r="C433" s="200" t="str">
        <f>IF('Frais Forfaitaires'!C432="","",'Frais Forfaitaires'!C432)</f>
        <v/>
      </c>
      <c r="D433" s="200" t="str">
        <f>IF('Frais Forfaitaires'!D432="","",'Frais Forfaitaires'!D432)</f>
        <v/>
      </c>
      <c r="E433" s="200" t="str">
        <f>IF('Frais Forfaitaires'!E432="","",'Frais Forfaitaires'!E432)</f>
        <v/>
      </c>
      <c r="F433" s="200" t="str">
        <f>IF('Frais Forfaitaires'!F432="","",'Frais Forfaitaires'!F432)</f>
        <v/>
      </c>
      <c r="G433" s="200" t="str">
        <f>IF('Frais Forfaitaires'!G432="","",'Frais Forfaitaires'!G432)</f>
        <v/>
      </c>
      <c r="H433" s="200" t="str">
        <f>IF('Frais Forfaitaires'!H432="","",'Frais Forfaitaires'!H432)</f>
        <v/>
      </c>
      <c r="I433" s="200" t="str">
        <f>IF('Frais Forfaitaires'!I432="","",'Frais Forfaitaires'!I432)</f>
        <v/>
      </c>
      <c r="J433" s="189" t="str">
        <f>IF($G433="","",IF($C433=Listes!$B$38,IF('Instruction Frais Forfaitaires'!$E433&lt;=Listes!$B$59,('Instruction Frais Forfaitaires'!$E433*(VLOOKUP('Instruction Frais Forfaitaires'!$D433,Listes!$A$60:$E$66,2,FALSE))),IF('Instruction Frais Forfaitaires'!$E433&gt;Listes!$E$59,('Instruction Frais Forfaitaires'!$E433*(VLOOKUP('Instruction Frais Forfaitaires'!$D433,Listes!$A$60:$E$66,5,FALSE))),('Instruction Frais Forfaitaires'!$E433*(VLOOKUP('Instruction Frais Forfaitaires'!$D433,Listes!$A$60:$E$66,3,FALSE))+(VLOOKUP('Instruction Frais Forfaitaires'!$D433,Listes!$A$60:$E$66,4,FALSE)))))))</f>
        <v/>
      </c>
      <c r="K433" s="189" t="str">
        <f>IF($G433="","",IF($C433=Listes!$B$37,IF('Instruction Frais Forfaitaires'!$E433&lt;=Listes!$B$48,('Instruction Frais Forfaitaires'!$E433*(VLOOKUP('Instruction Frais Forfaitaires'!$D433,Listes!$A$49:$E$55,2,FALSE))),IF('Instruction Frais Forfaitaires'!$E433&gt;Listes!$D$48,('Instruction Frais Forfaitaires'!$E433*(VLOOKUP('Instruction Frais Forfaitaires'!$D433,Listes!$A$49:$E$55,5,FALSE))),('Instruction Frais Forfaitaires'!$E433*(VLOOKUP('Instruction Frais Forfaitaires'!$D433,Listes!$A$49:$E$55,3,FALSE))+(VLOOKUP('Instruction Frais Forfaitaires'!$D433,Listes!$A$49:$E$55,4,FALSE)))))))</f>
        <v/>
      </c>
      <c r="L433" s="190" t="str">
        <f>IF($G433="","",IF($C433=Listes!$B$40,Listes!$I$37,IF($C433=Listes!$B$41,(VLOOKUP('Instruction Frais Forfaitaires'!$F433,Listes!$E$37:$F$42,2,FALSE)),IF($C433=Listes!$B$39,IF('Instruction Frais Forfaitaires'!$E433&lt;=Listes!$A$70,'Instruction Frais Forfaitaires'!$E433*Listes!$A$71,IF('Instruction Frais Forfaitaires'!$E433&gt;Listes!$D$70,'Instruction Frais Forfaitaires'!$E433*Listes!$D$71,(('Instruction Frais Forfaitaires'!$E433*Listes!$B$71)+Listes!$C$71)))))))</f>
        <v/>
      </c>
      <c r="M433" s="202" t="str">
        <f>IF('Frais Forfaitaires'!M432="","",'Frais Forfaitaires'!M432)</f>
        <v/>
      </c>
      <c r="N433" s="42" t="str">
        <f t="shared" si="25"/>
        <v/>
      </c>
      <c r="O433" s="203" t="str">
        <f t="shared" si="26"/>
        <v/>
      </c>
      <c r="P433" s="204" t="str">
        <f t="shared" si="27"/>
        <v/>
      </c>
      <c r="Q433" s="205" t="str">
        <f t="shared" si="28"/>
        <v/>
      </c>
      <c r="R433" s="206"/>
      <c r="S433" s="66"/>
    </row>
    <row r="434" spans="1:19" ht="20.100000000000001" customHeight="1" x14ac:dyDescent="0.25">
      <c r="A434" s="191">
        <v>428</v>
      </c>
      <c r="B434" s="200" t="str">
        <f>IF('Frais Forfaitaires'!B433="","",'Frais Forfaitaires'!B433)</f>
        <v/>
      </c>
      <c r="C434" s="200" t="str">
        <f>IF('Frais Forfaitaires'!C433="","",'Frais Forfaitaires'!C433)</f>
        <v/>
      </c>
      <c r="D434" s="200" t="str">
        <f>IF('Frais Forfaitaires'!D433="","",'Frais Forfaitaires'!D433)</f>
        <v/>
      </c>
      <c r="E434" s="200" t="str">
        <f>IF('Frais Forfaitaires'!E433="","",'Frais Forfaitaires'!E433)</f>
        <v/>
      </c>
      <c r="F434" s="200" t="str">
        <f>IF('Frais Forfaitaires'!F433="","",'Frais Forfaitaires'!F433)</f>
        <v/>
      </c>
      <c r="G434" s="200" t="str">
        <f>IF('Frais Forfaitaires'!G433="","",'Frais Forfaitaires'!G433)</f>
        <v/>
      </c>
      <c r="H434" s="200" t="str">
        <f>IF('Frais Forfaitaires'!H433="","",'Frais Forfaitaires'!H433)</f>
        <v/>
      </c>
      <c r="I434" s="200" t="str">
        <f>IF('Frais Forfaitaires'!I433="","",'Frais Forfaitaires'!I433)</f>
        <v/>
      </c>
      <c r="J434" s="189" t="str">
        <f>IF($G434="","",IF($C434=Listes!$B$38,IF('Instruction Frais Forfaitaires'!$E434&lt;=Listes!$B$59,('Instruction Frais Forfaitaires'!$E434*(VLOOKUP('Instruction Frais Forfaitaires'!$D434,Listes!$A$60:$E$66,2,FALSE))),IF('Instruction Frais Forfaitaires'!$E434&gt;Listes!$E$59,('Instruction Frais Forfaitaires'!$E434*(VLOOKUP('Instruction Frais Forfaitaires'!$D434,Listes!$A$60:$E$66,5,FALSE))),('Instruction Frais Forfaitaires'!$E434*(VLOOKUP('Instruction Frais Forfaitaires'!$D434,Listes!$A$60:$E$66,3,FALSE))+(VLOOKUP('Instruction Frais Forfaitaires'!$D434,Listes!$A$60:$E$66,4,FALSE)))))))</f>
        <v/>
      </c>
      <c r="K434" s="189" t="str">
        <f>IF($G434="","",IF($C434=Listes!$B$37,IF('Instruction Frais Forfaitaires'!$E434&lt;=Listes!$B$48,('Instruction Frais Forfaitaires'!$E434*(VLOOKUP('Instruction Frais Forfaitaires'!$D434,Listes!$A$49:$E$55,2,FALSE))),IF('Instruction Frais Forfaitaires'!$E434&gt;Listes!$D$48,('Instruction Frais Forfaitaires'!$E434*(VLOOKUP('Instruction Frais Forfaitaires'!$D434,Listes!$A$49:$E$55,5,FALSE))),('Instruction Frais Forfaitaires'!$E434*(VLOOKUP('Instruction Frais Forfaitaires'!$D434,Listes!$A$49:$E$55,3,FALSE))+(VLOOKUP('Instruction Frais Forfaitaires'!$D434,Listes!$A$49:$E$55,4,FALSE)))))))</f>
        <v/>
      </c>
      <c r="L434" s="190" t="str">
        <f>IF($G434="","",IF($C434=Listes!$B$40,Listes!$I$37,IF($C434=Listes!$B$41,(VLOOKUP('Instruction Frais Forfaitaires'!$F434,Listes!$E$37:$F$42,2,FALSE)),IF($C434=Listes!$B$39,IF('Instruction Frais Forfaitaires'!$E434&lt;=Listes!$A$70,'Instruction Frais Forfaitaires'!$E434*Listes!$A$71,IF('Instruction Frais Forfaitaires'!$E434&gt;Listes!$D$70,'Instruction Frais Forfaitaires'!$E434*Listes!$D$71,(('Instruction Frais Forfaitaires'!$E434*Listes!$B$71)+Listes!$C$71)))))))</f>
        <v/>
      </c>
      <c r="M434" s="202" t="str">
        <f>IF('Frais Forfaitaires'!M433="","",'Frais Forfaitaires'!M433)</f>
        <v/>
      </c>
      <c r="N434" s="42" t="str">
        <f t="shared" si="25"/>
        <v/>
      </c>
      <c r="O434" s="203" t="str">
        <f t="shared" si="26"/>
        <v/>
      </c>
      <c r="P434" s="204" t="str">
        <f t="shared" si="27"/>
        <v/>
      </c>
      <c r="Q434" s="205" t="str">
        <f t="shared" si="28"/>
        <v/>
      </c>
      <c r="R434" s="206"/>
      <c r="S434" s="66"/>
    </row>
    <row r="435" spans="1:19" ht="20.100000000000001" customHeight="1" x14ac:dyDescent="0.25">
      <c r="A435" s="191">
        <v>429</v>
      </c>
      <c r="B435" s="200" t="str">
        <f>IF('Frais Forfaitaires'!B434="","",'Frais Forfaitaires'!B434)</f>
        <v/>
      </c>
      <c r="C435" s="200" t="str">
        <f>IF('Frais Forfaitaires'!C434="","",'Frais Forfaitaires'!C434)</f>
        <v/>
      </c>
      <c r="D435" s="200" t="str">
        <f>IF('Frais Forfaitaires'!D434="","",'Frais Forfaitaires'!D434)</f>
        <v/>
      </c>
      <c r="E435" s="200" t="str">
        <f>IF('Frais Forfaitaires'!E434="","",'Frais Forfaitaires'!E434)</f>
        <v/>
      </c>
      <c r="F435" s="200" t="str">
        <f>IF('Frais Forfaitaires'!F434="","",'Frais Forfaitaires'!F434)</f>
        <v/>
      </c>
      <c r="G435" s="200" t="str">
        <f>IF('Frais Forfaitaires'!G434="","",'Frais Forfaitaires'!G434)</f>
        <v/>
      </c>
      <c r="H435" s="200" t="str">
        <f>IF('Frais Forfaitaires'!H434="","",'Frais Forfaitaires'!H434)</f>
        <v/>
      </c>
      <c r="I435" s="200" t="str">
        <f>IF('Frais Forfaitaires'!I434="","",'Frais Forfaitaires'!I434)</f>
        <v/>
      </c>
      <c r="J435" s="189" t="str">
        <f>IF($G435="","",IF($C435=Listes!$B$38,IF('Instruction Frais Forfaitaires'!$E435&lt;=Listes!$B$59,('Instruction Frais Forfaitaires'!$E435*(VLOOKUP('Instruction Frais Forfaitaires'!$D435,Listes!$A$60:$E$66,2,FALSE))),IF('Instruction Frais Forfaitaires'!$E435&gt;Listes!$E$59,('Instruction Frais Forfaitaires'!$E435*(VLOOKUP('Instruction Frais Forfaitaires'!$D435,Listes!$A$60:$E$66,5,FALSE))),('Instruction Frais Forfaitaires'!$E435*(VLOOKUP('Instruction Frais Forfaitaires'!$D435,Listes!$A$60:$E$66,3,FALSE))+(VLOOKUP('Instruction Frais Forfaitaires'!$D435,Listes!$A$60:$E$66,4,FALSE)))))))</f>
        <v/>
      </c>
      <c r="K435" s="189" t="str">
        <f>IF($G435="","",IF($C435=Listes!$B$37,IF('Instruction Frais Forfaitaires'!$E435&lt;=Listes!$B$48,('Instruction Frais Forfaitaires'!$E435*(VLOOKUP('Instruction Frais Forfaitaires'!$D435,Listes!$A$49:$E$55,2,FALSE))),IF('Instruction Frais Forfaitaires'!$E435&gt;Listes!$D$48,('Instruction Frais Forfaitaires'!$E435*(VLOOKUP('Instruction Frais Forfaitaires'!$D435,Listes!$A$49:$E$55,5,FALSE))),('Instruction Frais Forfaitaires'!$E435*(VLOOKUP('Instruction Frais Forfaitaires'!$D435,Listes!$A$49:$E$55,3,FALSE))+(VLOOKUP('Instruction Frais Forfaitaires'!$D435,Listes!$A$49:$E$55,4,FALSE)))))))</f>
        <v/>
      </c>
      <c r="L435" s="190" t="str">
        <f>IF($G435="","",IF($C435=Listes!$B$40,Listes!$I$37,IF($C435=Listes!$B$41,(VLOOKUP('Instruction Frais Forfaitaires'!$F435,Listes!$E$37:$F$42,2,FALSE)),IF($C435=Listes!$B$39,IF('Instruction Frais Forfaitaires'!$E435&lt;=Listes!$A$70,'Instruction Frais Forfaitaires'!$E435*Listes!$A$71,IF('Instruction Frais Forfaitaires'!$E435&gt;Listes!$D$70,'Instruction Frais Forfaitaires'!$E435*Listes!$D$71,(('Instruction Frais Forfaitaires'!$E435*Listes!$B$71)+Listes!$C$71)))))))</f>
        <v/>
      </c>
      <c r="M435" s="202" t="str">
        <f>IF('Frais Forfaitaires'!M434="","",'Frais Forfaitaires'!M434)</f>
        <v/>
      </c>
      <c r="N435" s="42" t="str">
        <f t="shared" si="25"/>
        <v/>
      </c>
      <c r="O435" s="203" t="str">
        <f t="shared" si="26"/>
        <v/>
      </c>
      <c r="P435" s="204" t="str">
        <f t="shared" si="27"/>
        <v/>
      </c>
      <c r="Q435" s="205" t="str">
        <f t="shared" si="28"/>
        <v/>
      </c>
      <c r="R435" s="206"/>
      <c r="S435" s="66"/>
    </row>
    <row r="436" spans="1:19" ht="20.100000000000001" customHeight="1" x14ac:dyDescent="0.25">
      <c r="A436" s="191">
        <v>430</v>
      </c>
      <c r="B436" s="200" t="str">
        <f>IF('Frais Forfaitaires'!B435="","",'Frais Forfaitaires'!B435)</f>
        <v/>
      </c>
      <c r="C436" s="200" t="str">
        <f>IF('Frais Forfaitaires'!C435="","",'Frais Forfaitaires'!C435)</f>
        <v/>
      </c>
      <c r="D436" s="200" t="str">
        <f>IF('Frais Forfaitaires'!D435="","",'Frais Forfaitaires'!D435)</f>
        <v/>
      </c>
      <c r="E436" s="200" t="str">
        <f>IF('Frais Forfaitaires'!E435="","",'Frais Forfaitaires'!E435)</f>
        <v/>
      </c>
      <c r="F436" s="200" t="str">
        <f>IF('Frais Forfaitaires'!F435="","",'Frais Forfaitaires'!F435)</f>
        <v/>
      </c>
      <c r="G436" s="200" t="str">
        <f>IF('Frais Forfaitaires'!G435="","",'Frais Forfaitaires'!G435)</f>
        <v/>
      </c>
      <c r="H436" s="200" t="str">
        <f>IF('Frais Forfaitaires'!H435="","",'Frais Forfaitaires'!H435)</f>
        <v/>
      </c>
      <c r="I436" s="200" t="str">
        <f>IF('Frais Forfaitaires'!I435="","",'Frais Forfaitaires'!I435)</f>
        <v/>
      </c>
      <c r="J436" s="189" t="str">
        <f>IF($G436="","",IF($C436=Listes!$B$38,IF('Instruction Frais Forfaitaires'!$E436&lt;=Listes!$B$59,('Instruction Frais Forfaitaires'!$E436*(VLOOKUP('Instruction Frais Forfaitaires'!$D436,Listes!$A$60:$E$66,2,FALSE))),IF('Instruction Frais Forfaitaires'!$E436&gt;Listes!$E$59,('Instruction Frais Forfaitaires'!$E436*(VLOOKUP('Instruction Frais Forfaitaires'!$D436,Listes!$A$60:$E$66,5,FALSE))),('Instruction Frais Forfaitaires'!$E436*(VLOOKUP('Instruction Frais Forfaitaires'!$D436,Listes!$A$60:$E$66,3,FALSE))+(VLOOKUP('Instruction Frais Forfaitaires'!$D436,Listes!$A$60:$E$66,4,FALSE)))))))</f>
        <v/>
      </c>
      <c r="K436" s="189" t="str">
        <f>IF($G436="","",IF($C436=Listes!$B$37,IF('Instruction Frais Forfaitaires'!$E436&lt;=Listes!$B$48,('Instruction Frais Forfaitaires'!$E436*(VLOOKUP('Instruction Frais Forfaitaires'!$D436,Listes!$A$49:$E$55,2,FALSE))),IF('Instruction Frais Forfaitaires'!$E436&gt;Listes!$D$48,('Instruction Frais Forfaitaires'!$E436*(VLOOKUP('Instruction Frais Forfaitaires'!$D436,Listes!$A$49:$E$55,5,FALSE))),('Instruction Frais Forfaitaires'!$E436*(VLOOKUP('Instruction Frais Forfaitaires'!$D436,Listes!$A$49:$E$55,3,FALSE))+(VLOOKUP('Instruction Frais Forfaitaires'!$D436,Listes!$A$49:$E$55,4,FALSE)))))))</f>
        <v/>
      </c>
      <c r="L436" s="190" t="str">
        <f>IF($G436="","",IF($C436=Listes!$B$40,Listes!$I$37,IF($C436=Listes!$B$41,(VLOOKUP('Instruction Frais Forfaitaires'!$F436,Listes!$E$37:$F$42,2,FALSE)),IF($C436=Listes!$B$39,IF('Instruction Frais Forfaitaires'!$E436&lt;=Listes!$A$70,'Instruction Frais Forfaitaires'!$E436*Listes!$A$71,IF('Instruction Frais Forfaitaires'!$E436&gt;Listes!$D$70,'Instruction Frais Forfaitaires'!$E436*Listes!$D$71,(('Instruction Frais Forfaitaires'!$E436*Listes!$B$71)+Listes!$C$71)))))))</f>
        <v/>
      </c>
      <c r="M436" s="202" t="str">
        <f>IF('Frais Forfaitaires'!M435="","",'Frais Forfaitaires'!M435)</f>
        <v/>
      </c>
      <c r="N436" s="42" t="str">
        <f t="shared" si="25"/>
        <v/>
      </c>
      <c r="O436" s="203" t="str">
        <f t="shared" si="26"/>
        <v/>
      </c>
      <c r="P436" s="204" t="str">
        <f t="shared" si="27"/>
        <v/>
      </c>
      <c r="Q436" s="205" t="str">
        <f t="shared" si="28"/>
        <v/>
      </c>
      <c r="R436" s="206"/>
      <c r="S436" s="66"/>
    </row>
    <row r="437" spans="1:19" ht="20.100000000000001" customHeight="1" x14ac:dyDescent="0.25">
      <c r="A437" s="191">
        <v>431</v>
      </c>
      <c r="B437" s="200" t="str">
        <f>IF('Frais Forfaitaires'!B436="","",'Frais Forfaitaires'!B436)</f>
        <v/>
      </c>
      <c r="C437" s="200" t="str">
        <f>IF('Frais Forfaitaires'!C436="","",'Frais Forfaitaires'!C436)</f>
        <v/>
      </c>
      <c r="D437" s="200" t="str">
        <f>IF('Frais Forfaitaires'!D436="","",'Frais Forfaitaires'!D436)</f>
        <v/>
      </c>
      <c r="E437" s="200" t="str">
        <f>IF('Frais Forfaitaires'!E436="","",'Frais Forfaitaires'!E436)</f>
        <v/>
      </c>
      <c r="F437" s="200" t="str">
        <f>IF('Frais Forfaitaires'!F436="","",'Frais Forfaitaires'!F436)</f>
        <v/>
      </c>
      <c r="G437" s="200" t="str">
        <f>IF('Frais Forfaitaires'!G436="","",'Frais Forfaitaires'!G436)</f>
        <v/>
      </c>
      <c r="H437" s="200" t="str">
        <f>IF('Frais Forfaitaires'!H436="","",'Frais Forfaitaires'!H436)</f>
        <v/>
      </c>
      <c r="I437" s="200" t="str">
        <f>IF('Frais Forfaitaires'!I436="","",'Frais Forfaitaires'!I436)</f>
        <v/>
      </c>
      <c r="J437" s="189" t="str">
        <f>IF($G437="","",IF($C437=Listes!$B$38,IF('Instruction Frais Forfaitaires'!$E437&lt;=Listes!$B$59,('Instruction Frais Forfaitaires'!$E437*(VLOOKUP('Instruction Frais Forfaitaires'!$D437,Listes!$A$60:$E$66,2,FALSE))),IF('Instruction Frais Forfaitaires'!$E437&gt;Listes!$E$59,('Instruction Frais Forfaitaires'!$E437*(VLOOKUP('Instruction Frais Forfaitaires'!$D437,Listes!$A$60:$E$66,5,FALSE))),('Instruction Frais Forfaitaires'!$E437*(VLOOKUP('Instruction Frais Forfaitaires'!$D437,Listes!$A$60:$E$66,3,FALSE))+(VLOOKUP('Instruction Frais Forfaitaires'!$D437,Listes!$A$60:$E$66,4,FALSE)))))))</f>
        <v/>
      </c>
      <c r="K437" s="189" t="str">
        <f>IF($G437="","",IF($C437=Listes!$B$37,IF('Instruction Frais Forfaitaires'!$E437&lt;=Listes!$B$48,('Instruction Frais Forfaitaires'!$E437*(VLOOKUP('Instruction Frais Forfaitaires'!$D437,Listes!$A$49:$E$55,2,FALSE))),IF('Instruction Frais Forfaitaires'!$E437&gt;Listes!$D$48,('Instruction Frais Forfaitaires'!$E437*(VLOOKUP('Instruction Frais Forfaitaires'!$D437,Listes!$A$49:$E$55,5,FALSE))),('Instruction Frais Forfaitaires'!$E437*(VLOOKUP('Instruction Frais Forfaitaires'!$D437,Listes!$A$49:$E$55,3,FALSE))+(VLOOKUP('Instruction Frais Forfaitaires'!$D437,Listes!$A$49:$E$55,4,FALSE)))))))</f>
        <v/>
      </c>
      <c r="L437" s="190" t="str">
        <f>IF($G437="","",IF($C437=Listes!$B$40,Listes!$I$37,IF($C437=Listes!$B$41,(VLOOKUP('Instruction Frais Forfaitaires'!$F437,Listes!$E$37:$F$42,2,FALSE)),IF($C437=Listes!$B$39,IF('Instruction Frais Forfaitaires'!$E437&lt;=Listes!$A$70,'Instruction Frais Forfaitaires'!$E437*Listes!$A$71,IF('Instruction Frais Forfaitaires'!$E437&gt;Listes!$D$70,'Instruction Frais Forfaitaires'!$E437*Listes!$D$71,(('Instruction Frais Forfaitaires'!$E437*Listes!$B$71)+Listes!$C$71)))))))</f>
        <v/>
      </c>
      <c r="M437" s="202" t="str">
        <f>IF('Frais Forfaitaires'!M436="","",'Frais Forfaitaires'!M436)</f>
        <v/>
      </c>
      <c r="N437" s="42" t="str">
        <f t="shared" si="25"/>
        <v/>
      </c>
      <c r="O437" s="203" t="str">
        <f t="shared" si="26"/>
        <v/>
      </c>
      <c r="P437" s="204" t="str">
        <f t="shared" si="27"/>
        <v/>
      </c>
      <c r="Q437" s="205" t="str">
        <f t="shared" si="28"/>
        <v/>
      </c>
      <c r="R437" s="206"/>
      <c r="S437" s="66"/>
    </row>
    <row r="438" spans="1:19" ht="20.100000000000001" customHeight="1" x14ac:dyDescent="0.25">
      <c r="A438" s="191">
        <v>432</v>
      </c>
      <c r="B438" s="200" t="str">
        <f>IF('Frais Forfaitaires'!B437="","",'Frais Forfaitaires'!B437)</f>
        <v/>
      </c>
      <c r="C438" s="200" t="str">
        <f>IF('Frais Forfaitaires'!C437="","",'Frais Forfaitaires'!C437)</f>
        <v/>
      </c>
      <c r="D438" s="200" t="str">
        <f>IF('Frais Forfaitaires'!D437="","",'Frais Forfaitaires'!D437)</f>
        <v/>
      </c>
      <c r="E438" s="200" t="str">
        <f>IF('Frais Forfaitaires'!E437="","",'Frais Forfaitaires'!E437)</f>
        <v/>
      </c>
      <c r="F438" s="200" t="str">
        <f>IF('Frais Forfaitaires'!F437="","",'Frais Forfaitaires'!F437)</f>
        <v/>
      </c>
      <c r="G438" s="200" t="str">
        <f>IF('Frais Forfaitaires'!G437="","",'Frais Forfaitaires'!G437)</f>
        <v/>
      </c>
      <c r="H438" s="200" t="str">
        <f>IF('Frais Forfaitaires'!H437="","",'Frais Forfaitaires'!H437)</f>
        <v/>
      </c>
      <c r="I438" s="200" t="str">
        <f>IF('Frais Forfaitaires'!I437="","",'Frais Forfaitaires'!I437)</f>
        <v/>
      </c>
      <c r="J438" s="189" t="str">
        <f>IF($G438="","",IF($C438=Listes!$B$38,IF('Instruction Frais Forfaitaires'!$E438&lt;=Listes!$B$59,('Instruction Frais Forfaitaires'!$E438*(VLOOKUP('Instruction Frais Forfaitaires'!$D438,Listes!$A$60:$E$66,2,FALSE))),IF('Instruction Frais Forfaitaires'!$E438&gt;Listes!$E$59,('Instruction Frais Forfaitaires'!$E438*(VLOOKUP('Instruction Frais Forfaitaires'!$D438,Listes!$A$60:$E$66,5,FALSE))),('Instruction Frais Forfaitaires'!$E438*(VLOOKUP('Instruction Frais Forfaitaires'!$D438,Listes!$A$60:$E$66,3,FALSE))+(VLOOKUP('Instruction Frais Forfaitaires'!$D438,Listes!$A$60:$E$66,4,FALSE)))))))</f>
        <v/>
      </c>
      <c r="K438" s="189" t="str">
        <f>IF($G438="","",IF($C438=Listes!$B$37,IF('Instruction Frais Forfaitaires'!$E438&lt;=Listes!$B$48,('Instruction Frais Forfaitaires'!$E438*(VLOOKUP('Instruction Frais Forfaitaires'!$D438,Listes!$A$49:$E$55,2,FALSE))),IF('Instruction Frais Forfaitaires'!$E438&gt;Listes!$D$48,('Instruction Frais Forfaitaires'!$E438*(VLOOKUP('Instruction Frais Forfaitaires'!$D438,Listes!$A$49:$E$55,5,FALSE))),('Instruction Frais Forfaitaires'!$E438*(VLOOKUP('Instruction Frais Forfaitaires'!$D438,Listes!$A$49:$E$55,3,FALSE))+(VLOOKUP('Instruction Frais Forfaitaires'!$D438,Listes!$A$49:$E$55,4,FALSE)))))))</f>
        <v/>
      </c>
      <c r="L438" s="190" t="str">
        <f>IF($G438="","",IF($C438=Listes!$B$40,Listes!$I$37,IF($C438=Listes!$B$41,(VLOOKUP('Instruction Frais Forfaitaires'!$F438,Listes!$E$37:$F$42,2,FALSE)),IF($C438=Listes!$B$39,IF('Instruction Frais Forfaitaires'!$E438&lt;=Listes!$A$70,'Instruction Frais Forfaitaires'!$E438*Listes!$A$71,IF('Instruction Frais Forfaitaires'!$E438&gt;Listes!$D$70,'Instruction Frais Forfaitaires'!$E438*Listes!$D$71,(('Instruction Frais Forfaitaires'!$E438*Listes!$B$71)+Listes!$C$71)))))))</f>
        <v/>
      </c>
      <c r="M438" s="202" t="str">
        <f>IF('Frais Forfaitaires'!M437="","",'Frais Forfaitaires'!M437)</f>
        <v/>
      </c>
      <c r="N438" s="42" t="str">
        <f t="shared" si="25"/>
        <v/>
      </c>
      <c r="O438" s="203" t="str">
        <f t="shared" si="26"/>
        <v/>
      </c>
      <c r="P438" s="204" t="str">
        <f t="shared" si="27"/>
        <v/>
      </c>
      <c r="Q438" s="205" t="str">
        <f t="shared" si="28"/>
        <v/>
      </c>
      <c r="R438" s="206"/>
      <c r="S438" s="66"/>
    </row>
    <row r="439" spans="1:19" ht="20.100000000000001" customHeight="1" x14ac:dyDescent="0.25">
      <c r="A439" s="191">
        <v>433</v>
      </c>
      <c r="B439" s="200" t="str">
        <f>IF('Frais Forfaitaires'!B438="","",'Frais Forfaitaires'!B438)</f>
        <v/>
      </c>
      <c r="C439" s="200" t="str">
        <f>IF('Frais Forfaitaires'!C438="","",'Frais Forfaitaires'!C438)</f>
        <v/>
      </c>
      <c r="D439" s="200" t="str">
        <f>IF('Frais Forfaitaires'!D438="","",'Frais Forfaitaires'!D438)</f>
        <v/>
      </c>
      <c r="E439" s="200" t="str">
        <f>IF('Frais Forfaitaires'!E438="","",'Frais Forfaitaires'!E438)</f>
        <v/>
      </c>
      <c r="F439" s="200" t="str">
        <f>IF('Frais Forfaitaires'!F438="","",'Frais Forfaitaires'!F438)</f>
        <v/>
      </c>
      <c r="G439" s="200" t="str">
        <f>IF('Frais Forfaitaires'!G438="","",'Frais Forfaitaires'!G438)</f>
        <v/>
      </c>
      <c r="H439" s="200" t="str">
        <f>IF('Frais Forfaitaires'!H438="","",'Frais Forfaitaires'!H438)</f>
        <v/>
      </c>
      <c r="I439" s="200" t="str">
        <f>IF('Frais Forfaitaires'!I438="","",'Frais Forfaitaires'!I438)</f>
        <v/>
      </c>
      <c r="J439" s="189" t="str">
        <f>IF($G439="","",IF($C439=Listes!$B$38,IF('Instruction Frais Forfaitaires'!$E439&lt;=Listes!$B$59,('Instruction Frais Forfaitaires'!$E439*(VLOOKUP('Instruction Frais Forfaitaires'!$D439,Listes!$A$60:$E$66,2,FALSE))),IF('Instruction Frais Forfaitaires'!$E439&gt;Listes!$E$59,('Instruction Frais Forfaitaires'!$E439*(VLOOKUP('Instruction Frais Forfaitaires'!$D439,Listes!$A$60:$E$66,5,FALSE))),('Instruction Frais Forfaitaires'!$E439*(VLOOKUP('Instruction Frais Forfaitaires'!$D439,Listes!$A$60:$E$66,3,FALSE))+(VLOOKUP('Instruction Frais Forfaitaires'!$D439,Listes!$A$60:$E$66,4,FALSE)))))))</f>
        <v/>
      </c>
      <c r="K439" s="189" t="str">
        <f>IF($G439="","",IF($C439=Listes!$B$37,IF('Instruction Frais Forfaitaires'!$E439&lt;=Listes!$B$48,('Instruction Frais Forfaitaires'!$E439*(VLOOKUP('Instruction Frais Forfaitaires'!$D439,Listes!$A$49:$E$55,2,FALSE))),IF('Instruction Frais Forfaitaires'!$E439&gt;Listes!$D$48,('Instruction Frais Forfaitaires'!$E439*(VLOOKUP('Instruction Frais Forfaitaires'!$D439,Listes!$A$49:$E$55,5,FALSE))),('Instruction Frais Forfaitaires'!$E439*(VLOOKUP('Instruction Frais Forfaitaires'!$D439,Listes!$A$49:$E$55,3,FALSE))+(VLOOKUP('Instruction Frais Forfaitaires'!$D439,Listes!$A$49:$E$55,4,FALSE)))))))</f>
        <v/>
      </c>
      <c r="L439" s="190" t="str">
        <f>IF($G439="","",IF($C439=Listes!$B$40,Listes!$I$37,IF($C439=Listes!$B$41,(VLOOKUP('Instruction Frais Forfaitaires'!$F439,Listes!$E$37:$F$42,2,FALSE)),IF($C439=Listes!$B$39,IF('Instruction Frais Forfaitaires'!$E439&lt;=Listes!$A$70,'Instruction Frais Forfaitaires'!$E439*Listes!$A$71,IF('Instruction Frais Forfaitaires'!$E439&gt;Listes!$D$70,'Instruction Frais Forfaitaires'!$E439*Listes!$D$71,(('Instruction Frais Forfaitaires'!$E439*Listes!$B$71)+Listes!$C$71)))))))</f>
        <v/>
      </c>
      <c r="M439" s="202" t="str">
        <f>IF('Frais Forfaitaires'!M438="","",'Frais Forfaitaires'!M438)</f>
        <v/>
      </c>
      <c r="N439" s="42" t="str">
        <f t="shared" si="25"/>
        <v/>
      </c>
      <c r="O439" s="203" t="str">
        <f t="shared" si="26"/>
        <v/>
      </c>
      <c r="P439" s="204" t="str">
        <f t="shared" si="27"/>
        <v/>
      </c>
      <c r="Q439" s="205" t="str">
        <f t="shared" si="28"/>
        <v/>
      </c>
      <c r="R439" s="206"/>
      <c r="S439" s="66"/>
    </row>
    <row r="440" spans="1:19" ht="20.100000000000001" customHeight="1" x14ac:dyDescent="0.25">
      <c r="A440" s="191">
        <v>434</v>
      </c>
      <c r="B440" s="200" t="str">
        <f>IF('Frais Forfaitaires'!B439="","",'Frais Forfaitaires'!B439)</f>
        <v/>
      </c>
      <c r="C440" s="200" t="str">
        <f>IF('Frais Forfaitaires'!C439="","",'Frais Forfaitaires'!C439)</f>
        <v/>
      </c>
      <c r="D440" s="200" t="str">
        <f>IF('Frais Forfaitaires'!D439="","",'Frais Forfaitaires'!D439)</f>
        <v/>
      </c>
      <c r="E440" s="200" t="str">
        <f>IF('Frais Forfaitaires'!E439="","",'Frais Forfaitaires'!E439)</f>
        <v/>
      </c>
      <c r="F440" s="200" t="str">
        <f>IF('Frais Forfaitaires'!F439="","",'Frais Forfaitaires'!F439)</f>
        <v/>
      </c>
      <c r="G440" s="200" t="str">
        <f>IF('Frais Forfaitaires'!G439="","",'Frais Forfaitaires'!G439)</f>
        <v/>
      </c>
      <c r="H440" s="200" t="str">
        <f>IF('Frais Forfaitaires'!H439="","",'Frais Forfaitaires'!H439)</f>
        <v/>
      </c>
      <c r="I440" s="200" t="str">
        <f>IF('Frais Forfaitaires'!I439="","",'Frais Forfaitaires'!I439)</f>
        <v/>
      </c>
      <c r="J440" s="189" t="str">
        <f>IF($G440="","",IF($C440=Listes!$B$38,IF('Instruction Frais Forfaitaires'!$E440&lt;=Listes!$B$59,('Instruction Frais Forfaitaires'!$E440*(VLOOKUP('Instruction Frais Forfaitaires'!$D440,Listes!$A$60:$E$66,2,FALSE))),IF('Instruction Frais Forfaitaires'!$E440&gt;Listes!$E$59,('Instruction Frais Forfaitaires'!$E440*(VLOOKUP('Instruction Frais Forfaitaires'!$D440,Listes!$A$60:$E$66,5,FALSE))),('Instruction Frais Forfaitaires'!$E440*(VLOOKUP('Instruction Frais Forfaitaires'!$D440,Listes!$A$60:$E$66,3,FALSE))+(VLOOKUP('Instruction Frais Forfaitaires'!$D440,Listes!$A$60:$E$66,4,FALSE)))))))</f>
        <v/>
      </c>
      <c r="K440" s="189" t="str">
        <f>IF($G440="","",IF($C440=Listes!$B$37,IF('Instruction Frais Forfaitaires'!$E440&lt;=Listes!$B$48,('Instruction Frais Forfaitaires'!$E440*(VLOOKUP('Instruction Frais Forfaitaires'!$D440,Listes!$A$49:$E$55,2,FALSE))),IF('Instruction Frais Forfaitaires'!$E440&gt;Listes!$D$48,('Instruction Frais Forfaitaires'!$E440*(VLOOKUP('Instruction Frais Forfaitaires'!$D440,Listes!$A$49:$E$55,5,FALSE))),('Instruction Frais Forfaitaires'!$E440*(VLOOKUP('Instruction Frais Forfaitaires'!$D440,Listes!$A$49:$E$55,3,FALSE))+(VLOOKUP('Instruction Frais Forfaitaires'!$D440,Listes!$A$49:$E$55,4,FALSE)))))))</f>
        <v/>
      </c>
      <c r="L440" s="190" t="str">
        <f>IF($G440="","",IF($C440=Listes!$B$40,Listes!$I$37,IF($C440=Listes!$B$41,(VLOOKUP('Instruction Frais Forfaitaires'!$F440,Listes!$E$37:$F$42,2,FALSE)),IF($C440=Listes!$B$39,IF('Instruction Frais Forfaitaires'!$E440&lt;=Listes!$A$70,'Instruction Frais Forfaitaires'!$E440*Listes!$A$71,IF('Instruction Frais Forfaitaires'!$E440&gt;Listes!$D$70,'Instruction Frais Forfaitaires'!$E440*Listes!$D$71,(('Instruction Frais Forfaitaires'!$E440*Listes!$B$71)+Listes!$C$71)))))))</f>
        <v/>
      </c>
      <c r="M440" s="202" t="str">
        <f>IF('Frais Forfaitaires'!M439="","",'Frais Forfaitaires'!M439)</f>
        <v/>
      </c>
      <c r="N440" s="42" t="str">
        <f t="shared" si="25"/>
        <v/>
      </c>
      <c r="O440" s="203" t="str">
        <f t="shared" si="26"/>
        <v/>
      </c>
      <c r="P440" s="204" t="str">
        <f t="shared" si="27"/>
        <v/>
      </c>
      <c r="Q440" s="205" t="str">
        <f t="shared" si="28"/>
        <v/>
      </c>
      <c r="R440" s="206"/>
      <c r="S440" s="66"/>
    </row>
    <row r="441" spans="1:19" ht="20.100000000000001" customHeight="1" x14ac:dyDescent="0.25">
      <c r="A441" s="191">
        <v>435</v>
      </c>
      <c r="B441" s="200" t="str">
        <f>IF('Frais Forfaitaires'!B440="","",'Frais Forfaitaires'!B440)</f>
        <v/>
      </c>
      <c r="C441" s="200" t="str">
        <f>IF('Frais Forfaitaires'!C440="","",'Frais Forfaitaires'!C440)</f>
        <v/>
      </c>
      <c r="D441" s="200" t="str">
        <f>IF('Frais Forfaitaires'!D440="","",'Frais Forfaitaires'!D440)</f>
        <v/>
      </c>
      <c r="E441" s="200" t="str">
        <f>IF('Frais Forfaitaires'!E440="","",'Frais Forfaitaires'!E440)</f>
        <v/>
      </c>
      <c r="F441" s="200" t="str">
        <f>IF('Frais Forfaitaires'!F440="","",'Frais Forfaitaires'!F440)</f>
        <v/>
      </c>
      <c r="G441" s="200" t="str">
        <f>IF('Frais Forfaitaires'!G440="","",'Frais Forfaitaires'!G440)</f>
        <v/>
      </c>
      <c r="H441" s="200" t="str">
        <f>IF('Frais Forfaitaires'!H440="","",'Frais Forfaitaires'!H440)</f>
        <v/>
      </c>
      <c r="I441" s="200" t="str">
        <f>IF('Frais Forfaitaires'!I440="","",'Frais Forfaitaires'!I440)</f>
        <v/>
      </c>
      <c r="J441" s="189" t="str">
        <f>IF($G441="","",IF($C441=Listes!$B$38,IF('Instruction Frais Forfaitaires'!$E441&lt;=Listes!$B$59,('Instruction Frais Forfaitaires'!$E441*(VLOOKUP('Instruction Frais Forfaitaires'!$D441,Listes!$A$60:$E$66,2,FALSE))),IF('Instruction Frais Forfaitaires'!$E441&gt;Listes!$E$59,('Instruction Frais Forfaitaires'!$E441*(VLOOKUP('Instruction Frais Forfaitaires'!$D441,Listes!$A$60:$E$66,5,FALSE))),('Instruction Frais Forfaitaires'!$E441*(VLOOKUP('Instruction Frais Forfaitaires'!$D441,Listes!$A$60:$E$66,3,FALSE))+(VLOOKUP('Instruction Frais Forfaitaires'!$D441,Listes!$A$60:$E$66,4,FALSE)))))))</f>
        <v/>
      </c>
      <c r="K441" s="189" t="str">
        <f>IF($G441="","",IF($C441=Listes!$B$37,IF('Instruction Frais Forfaitaires'!$E441&lt;=Listes!$B$48,('Instruction Frais Forfaitaires'!$E441*(VLOOKUP('Instruction Frais Forfaitaires'!$D441,Listes!$A$49:$E$55,2,FALSE))),IF('Instruction Frais Forfaitaires'!$E441&gt;Listes!$D$48,('Instruction Frais Forfaitaires'!$E441*(VLOOKUP('Instruction Frais Forfaitaires'!$D441,Listes!$A$49:$E$55,5,FALSE))),('Instruction Frais Forfaitaires'!$E441*(VLOOKUP('Instruction Frais Forfaitaires'!$D441,Listes!$A$49:$E$55,3,FALSE))+(VLOOKUP('Instruction Frais Forfaitaires'!$D441,Listes!$A$49:$E$55,4,FALSE)))))))</f>
        <v/>
      </c>
      <c r="L441" s="190" t="str">
        <f>IF($G441="","",IF($C441=Listes!$B$40,Listes!$I$37,IF($C441=Listes!$B$41,(VLOOKUP('Instruction Frais Forfaitaires'!$F441,Listes!$E$37:$F$42,2,FALSE)),IF($C441=Listes!$B$39,IF('Instruction Frais Forfaitaires'!$E441&lt;=Listes!$A$70,'Instruction Frais Forfaitaires'!$E441*Listes!$A$71,IF('Instruction Frais Forfaitaires'!$E441&gt;Listes!$D$70,'Instruction Frais Forfaitaires'!$E441*Listes!$D$71,(('Instruction Frais Forfaitaires'!$E441*Listes!$B$71)+Listes!$C$71)))))))</f>
        <v/>
      </c>
      <c r="M441" s="202" t="str">
        <f>IF('Frais Forfaitaires'!M440="","",'Frais Forfaitaires'!M440)</f>
        <v/>
      </c>
      <c r="N441" s="42" t="str">
        <f t="shared" si="25"/>
        <v/>
      </c>
      <c r="O441" s="203" t="str">
        <f t="shared" si="26"/>
        <v/>
      </c>
      <c r="P441" s="204" t="str">
        <f t="shared" si="27"/>
        <v/>
      </c>
      <c r="Q441" s="205" t="str">
        <f t="shared" si="28"/>
        <v/>
      </c>
      <c r="R441" s="206"/>
      <c r="S441" s="66"/>
    </row>
    <row r="442" spans="1:19" ht="20.100000000000001" customHeight="1" x14ac:dyDescent="0.25">
      <c r="A442" s="191">
        <v>436</v>
      </c>
      <c r="B442" s="200" t="str">
        <f>IF('Frais Forfaitaires'!B441="","",'Frais Forfaitaires'!B441)</f>
        <v/>
      </c>
      <c r="C442" s="200" t="str">
        <f>IF('Frais Forfaitaires'!C441="","",'Frais Forfaitaires'!C441)</f>
        <v/>
      </c>
      <c r="D442" s="200" t="str">
        <f>IF('Frais Forfaitaires'!D441="","",'Frais Forfaitaires'!D441)</f>
        <v/>
      </c>
      <c r="E442" s="200" t="str">
        <f>IF('Frais Forfaitaires'!E441="","",'Frais Forfaitaires'!E441)</f>
        <v/>
      </c>
      <c r="F442" s="200" t="str">
        <f>IF('Frais Forfaitaires'!F441="","",'Frais Forfaitaires'!F441)</f>
        <v/>
      </c>
      <c r="G442" s="200" t="str">
        <f>IF('Frais Forfaitaires'!G441="","",'Frais Forfaitaires'!G441)</f>
        <v/>
      </c>
      <c r="H442" s="200" t="str">
        <f>IF('Frais Forfaitaires'!H441="","",'Frais Forfaitaires'!H441)</f>
        <v/>
      </c>
      <c r="I442" s="200" t="str">
        <f>IF('Frais Forfaitaires'!I441="","",'Frais Forfaitaires'!I441)</f>
        <v/>
      </c>
      <c r="J442" s="189" t="str">
        <f>IF($G442="","",IF($C442=Listes!$B$38,IF('Instruction Frais Forfaitaires'!$E442&lt;=Listes!$B$59,('Instruction Frais Forfaitaires'!$E442*(VLOOKUP('Instruction Frais Forfaitaires'!$D442,Listes!$A$60:$E$66,2,FALSE))),IF('Instruction Frais Forfaitaires'!$E442&gt;Listes!$E$59,('Instruction Frais Forfaitaires'!$E442*(VLOOKUP('Instruction Frais Forfaitaires'!$D442,Listes!$A$60:$E$66,5,FALSE))),('Instruction Frais Forfaitaires'!$E442*(VLOOKUP('Instruction Frais Forfaitaires'!$D442,Listes!$A$60:$E$66,3,FALSE))+(VLOOKUP('Instruction Frais Forfaitaires'!$D442,Listes!$A$60:$E$66,4,FALSE)))))))</f>
        <v/>
      </c>
      <c r="K442" s="189" t="str">
        <f>IF($G442="","",IF($C442=Listes!$B$37,IF('Instruction Frais Forfaitaires'!$E442&lt;=Listes!$B$48,('Instruction Frais Forfaitaires'!$E442*(VLOOKUP('Instruction Frais Forfaitaires'!$D442,Listes!$A$49:$E$55,2,FALSE))),IF('Instruction Frais Forfaitaires'!$E442&gt;Listes!$D$48,('Instruction Frais Forfaitaires'!$E442*(VLOOKUP('Instruction Frais Forfaitaires'!$D442,Listes!$A$49:$E$55,5,FALSE))),('Instruction Frais Forfaitaires'!$E442*(VLOOKUP('Instruction Frais Forfaitaires'!$D442,Listes!$A$49:$E$55,3,FALSE))+(VLOOKUP('Instruction Frais Forfaitaires'!$D442,Listes!$A$49:$E$55,4,FALSE)))))))</f>
        <v/>
      </c>
      <c r="L442" s="190" t="str">
        <f>IF($G442="","",IF($C442=Listes!$B$40,Listes!$I$37,IF($C442=Listes!$B$41,(VLOOKUP('Instruction Frais Forfaitaires'!$F442,Listes!$E$37:$F$42,2,FALSE)),IF($C442=Listes!$B$39,IF('Instruction Frais Forfaitaires'!$E442&lt;=Listes!$A$70,'Instruction Frais Forfaitaires'!$E442*Listes!$A$71,IF('Instruction Frais Forfaitaires'!$E442&gt;Listes!$D$70,'Instruction Frais Forfaitaires'!$E442*Listes!$D$71,(('Instruction Frais Forfaitaires'!$E442*Listes!$B$71)+Listes!$C$71)))))))</f>
        <v/>
      </c>
      <c r="M442" s="202" t="str">
        <f>IF('Frais Forfaitaires'!M441="","",'Frais Forfaitaires'!M441)</f>
        <v/>
      </c>
      <c r="N442" s="42" t="str">
        <f t="shared" si="25"/>
        <v/>
      </c>
      <c r="O442" s="203" t="str">
        <f t="shared" si="26"/>
        <v/>
      </c>
      <c r="P442" s="204" t="str">
        <f t="shared" si="27"/>
        <v/>
      </c>
      <c r="Q442" s="205" t="str">
        <f t="shared" si="28"/>
        <v/>
      </c>
      <c r="R442" s="206"/>
      <c r="S442" s="66"/>
    </row>
    <row r="443" spans="1:19" ht="20.100000000000001" customHeight="1" x14ac:dyDescent="0.25">
      <c r="A443" s="191">
        <v>437</v>
      </c>
      <c r="B443" s="200" t="str">
        <f>IF('Frais Forfaitaires'!B442="","",'Frais Forfaitaires'!B442)</f>
        <v/>
      </c>
      <c r="C443" s="200" t="str">
        <f>IF('Frais Forfaitaires'!C442="","",'Frais Forfaitaires'!C442)</f>
        <v/>
      </c>
      <c r="D443" s="200" t="str">
        <f>IF('Frais Forfaitaires'!D442="","",'Frais Forfaitaires'!D442)</f>
        <v/>
      </c>
      <c r="E443" s="200" t="str">
        <f>IF('Frais Forfaitaires'!E442="","",'Frais Forfaitaires'!E442)</f>
        <v/>
      </c>
      <c r="F443" s="200" t="str">
        <f>IF('Frais Forfaitaires'!F442="","",'Frais Forfaitaires'!F442)</f>
        <v/>
      </c>
      <c r="G443" s="200" t="str">
        <f>IF('Frais Forfaitaires'!G442="","",'Frais Forfaitaires'!G442)</f>
        <v/>
      </c>
      <c r="H443" s="200" t="str">
        <f>IF('Frais Forfaitaires'!H442="","",'Frais Forfaitaires'!H442)</f>
        <v/>
      </c>
      <c r="I443" s="200" t="str">
        <f>IF('Frais Forfaitaires'!I442="","",'Frais Forfaitaires'!I442)</f>
        <v/>
      </c>
      <c r="J443" s="189" t="str">
        <f>IF($G443="","",IF($C443=Listes!$B$38,IF('Instruction Frais Forfaitaires'!$E443&lt;=Listes!$B$59,('Instruction Frais Forfaitaires'!$E443*(VLOOKUP('Instruction Frais Forfaitaires'!$D443,Listes!$A$60:$E$66,2,FALSE))),IF('Instruction Frais Forfaitaires'!$E443&gt;Listes!$E$59,('Instruction Frais Forfaitaires'!$E443*(VLOOKUP('Instruction Frais Forfaitaires'!$D443,Listes!$A$60:$E$66,5,FALSE))),('Instruction Frais Forfaitaires'!$E443*(VLOOKUP('Instruction Frais Forfaitaires'!$D443,Listes!$A$60:$E$66,3,FALSE))+(VLOOKUP('Instruction Frais Forfaitaires'!$D443,Listes!$A$60:$E$66,4,FALSE)))))))</f>
        <v/>
      </c>
      <c r="K443" s="189" t="str">
        <f>IF($G443="","",IF($C443=Listes!$B$37,IF('Instruction Frais Forfaitaires'!$E443&lt;=Listes!$B$48,('Instruction Frais Forfaitaires'!$E443*(VLOOKUP('Instruction Frais Forfaitaires'!$D443,Listes!$A$49:$E$55,2,FALSE))),IF('Instruction Frais Forfaitaires'!$E443&gt;Listes!$D$48,('Instruction Frais Forfaitaires'!$E443*(VLOOKUP('Instruction Frais Forfaitaires'!$D443,Listes!$A$49:$E$55,5,FALSE))),('Instruction Frais Forfaitaires'!$E443*(VLOOKUP('Instruction Frais Forfaitaires'!$D443,Listes!$A$49:$E$55,3,FALSE))+(VLOOKUP('Instruction Frais Forfaitaires'!$D443,Listes!$A$49:$E$55,4,FALSE)))))))</f>
        <v/>
      </c>
      <c r="L443" s="190" t="str">
        <f>IF($G443="","",IF($C443=Listes!$B$40,Listes!$I$37,IF($C443=Listes!$B$41,(VLOOKUP('Instruction Frais Forfaitaires'!$F443,Listes!$E$37:$F$42,2,FALSE)),IF($C443=Listes!$B$39,IF('Instruction Frais Forfaitaires'!$E443&lt;=Listes!$A$70,'Instruction Frais Forfaitaires'!$E443*Listes!$A$71,IF('Instruction Frais Forfaitaires'!$E443&gt;Listes!$D$70,'Instruction Frais Forfaitaires'!$E443*Listes!$D$71,(('Instruction Frais Forfaitaires'!$E443*Listes!$B$71)+Listes!$C$71)))))))</f>
        <v/>
      </c>
      <c r="M443" s="202" t="str">
        <f>IF('Frais Forfaitaires'!M442="","",'Frais Forfaitaires'!M442)</f>
        <v/>
      </c>
      <c r="N443" s="42" t="str">
        <f t="shared" si="25"/>
        <v/>
      </c>
      <c r="O443" s="203" t="str">
        <f t="shared" si="26"/>
        <v/>
      </c>
      <c r="P443" s="204" t="str">
        <f t="shared" si="27"/>
        <v/>
      </c>
      <c r="Q443" s="205" t="str">
        <f t="shared" si="28"/>
        <v/>
      </c>
      <c r="R443" s="206"/>
      <c r="S443" s="66"/>
    </row>
    <row r="444" spans="1:19" ht="20.100000000000001" customHeight="1" x14ac:dyDescent="0.25">
      <c r="A444" s="191">
        <v>438</v>
      </c>
      <c r="B444" s="200" t="str">
        <f>IF('Frais Forfaitaires'!B443="","",'Frais Forfaitaires'!B443)</f>
        <v/>
      </c>
      <c r="C444" s="200" t="str">
        <f>IF('Frais Forfaitaires'!C443="","",'Frais Forfaitaires'!C443)</f>
        <v/>
      </c>
      <c r="D444" s="200" t="str">
        <f>IF('Frais Forfaitaires'!D443="","",'Frais Forfaitaires'!D443)</f>
        <v/>
      </c>
      <c r="E444" s="200" t="str">
        <f>IF('Frais Forfaitaires'!E443="","",'Frais Forfaitaires'!E443)</f>
        <v/>
      </c>
      <c r="F444" s="200" t="str">
        <f>IF('Frais Forfaitaires'!F443="","",'Frais Forfaitaires'!F443)</f>
        <v/>
      </c>
      <c r="G444" s="200" t="str">
        <f>IF('Frais Forfaitaires'!G443="","",'Frais Forfaitaires'!G443)</f>
        <v/>
      </c>
      <c r="H444" s="200" t="str">
        <f>IF('Frais Forfaitaires'!H443="","",'Frais Forfaitaires'!H443)</f>
        <v/>
      </c>
      <c r="I444" s="200" t="str">
        <f>IF('Frais Forfaitaires'!I443="","",'Frais Forfaitaires'!I443)</f>
        <v/>
      </c>
      <c r="J444" s="189" t="str">
        <f>IF($G444="","",IF($C444=Listes!$B$38,IF('Instruction Frais Forfaitaires'!$E444&lt;=Listes!$B$59,('Instruction Frais Forfaitaires'!$E444*(VLOOKUP('Instruction Frais Forfaitaires'!$D444,Listes!$A$60:$E$66,2,FALSE))),IF('Instruction Frais Forfaitaires'!$E444&gt;Listes!$E$59,('Instruction Frais Forfaitaires'!$E444*(VLOOKUP('Instruction Frais Forfaitaires'!$D444,Listes!$A$60:$E$66,5,FALSE))),('Instruction Frais Forfaitaires'!$E444*(VLOOKUP('Instruction Frais Forfaitaires'!$D444,Listes!$A$60:$E$66,3,FALSE))+(VLOOKUP('Instruction Frais Forfaitaires'!$D444,Listes!$A$60:$E$66,4,FALSE)))))))</f>
        <v/>
      </c>
      <c r="K444" s="189" t="str">
        <f>IF($G444="","",IF($C444=Listes!$B$37,IF('Instruction Frais Forfaitaires'!$E444&lt;=Listes!$B$48,('Instruction Frais Forfaitaires'!$E444*(VLOOKUP('Instruction Frais Forfaitaires'!$D444,Listes!$A$49:$E$55,2,FALSE))),IF('Instruction Frais Forfaitaires'!$E444&gt;Listes!$D$48,('Instruction Frais Forfaitaires'!$E444*(VLOOKUP('Instruction Frais Forfaitaires'!$D444,Listes!$A$49:$E$55,5,FALSE))),('Instruction Frais Forfaitaires'!$E444*(VLOOKUP('Instruction Frais Forfaitaires'!$D444,Listes!$A$49:$E$55,3,FALSE))+(VLOOKUP('Instruction Frais Forfaitaires'!$D444,Listes!$A$49:$E$55,4,FALSE)))))))</f>
        <v/>
      </c>
      <c r="L444" s="190" t="str">
        <f>IF($G444="","",IF($C444=Listes!$B$40,Listes!$I$37,IF($C444=Listes!$B$41,(VLOOKUP('Instruction Frais Forfaitaires'!$F444,Listes!$E$37:$F$42,2,FALSE)),IF($C444=Listes!$B$39,IF('Instruction Frais Forfaitaires'!$E444&lt;=Listes!$A$70,'Instruction Frais Forfaitaires'!$E444*Listes!$A$71,IF('Instruction Frais Forfaitaires'!$E444&gt;Listes!$D$70,'Instruction Frais Forfaitaires'!$E444*Listes!$D$71,(('Instruction Frais Forfaitaires'!$E444*Listes!$B$71)+Listes!$C$71)))))))</f>
        <v/>
      </c>
      <c r="M444" s="202" t="str">
        <f>IF('Frais Forfaitaires'!M443="","",'Frais Forfaitaires'!M443)</f>
        <v/>
      </c>
      <c r="N444" s="42" t="str">
        <f t="shared" si="25"/>
        <v/>
      </c>
      <c r="O444" s="203" t="str">
        <f t="shared" si="26"/>
        <v/>
      </c>
      <c r="P444" s="204" t="str">
        <f t="shared" si="27"/>
        <v/>
      </c>
      <c r="Q444" s="205" t="str">
        <f t="shared" si="28"/>
        <v/>
      </c>
      <c r="R444" s="206"/>
      <c r="S444" s="66"/>
    </row>
    <row r="445" spans="1:19" ht="20.100000000000001" customHeight="1" x14ac:dyDescent="0.25">
      <c r="A445" s="191">
        <v>439</v>
      </c>
      <c r="B445" s="200" t="str">
        <f>IF('Frais Forfaitaires'!B444="","",'Frais Forfaitaires'!B444)</f>
        <v/>
      </c>
      <c r="C445" s="200" t="str">
        <f>IF('Frais Forfaitaires'!C444="","",'Frais Forfaitaires'!C444)</f>
        <v/>
      </c>
      <c r="D445" s="200" t="str">
        <f>IF('Frais Forfaitaires'!D444="","",'Frais Forfaitaires'!D444)</f>
        <v/>
      </c>
      <c r="E445" s="200" t="str">
        <f>IF('Frais Forfaitaires'!E444="","",'Frais Forfaitaires'!E444)</f>
        <v/>
      </c>
      <c r="F445" s="200" t="str">
        <f>IF('Frais Forfaitaires'!F444="","",'Frais Forfaitaires'!F444)</f>
        <v/>
      </c>
      <c r="G445" s="200" t="str">
        <f>IF('Frais Forfaitaires'!G444="","",'Frais Forfaitaires'!G444)</f>
        <v/>
      </c>
      <c r="H445" s="200" t="str">
        <f>IF('Frais Forfaitaires'!H444="","",'Frais Forfaitaires'!H444)</f>
        <v/>
      </c>
      <c r="I445" s="200" t="str">
        <f>IF('Frais Forfaitaires'!I444="","",'Frais Forfaitaires'!I444)</f>
        <v/>
      </c>
      <c r="J445" s="189" t="str">
        <f>IF($G445="","",IF($C445=Listes!$B$38,IF('Instruction Frais Forfaitaires'!$E445&lt;=Listes!$B$59,('Instruction Frais Forfaitaires'!$E445*(VLOOKUP('Instruction Frais Forfaitaires'!$D445,Listes!$A$60:$E$66,2,FALSE))),IF('Instruction Frais Forfaitaires'!$E445&gt;Listes!$E$59,('Instruction Frais Forfaitaires'!$E445*(VLOOKUP('Instruction Frais Forfaitaires'!$D445,Listes!$A$60:$E$66,5,FALSE))),('Instruction Frais Forfaitaires'!$E445*(VLOOKUP('Instruction Frais Forfaitaires'!$D445,Listes!$A$60:$E$66,3,FALSE))+(VLOOKUP('Instruction Frais Forfaitaires'!$D445,Listes!$A$60:$E$66,4,FALSE)))))))</f>
        <v/>
      </c>
      <c r="K445" s="189" t="str">
        <f>IF($G445="","",IF($C445=Listes!$B$37,IF('Instruction Frais Forfaitaires'!$E445&lt;=Listes!$B$48,('Instruction Frais Forfaitaires'!$E445*(VLOOKUP('Instruction Frais Forfaitaires'!$D445,Listes!$A$49:$E$55,2,FALSE))),IF('Instruction Frais Forfaitaires'!$E445&gt;Listes!$D$48,('Instruction Frais Forfaitaires'!$E445*(VLOOKUP('Instruction Frais Forfaitaires'!$D445,Listes!$A$49:$E$55,5,FALSE))),('Instruction Frais Forfaitaires'!$E445*(VLOOKUP('Instruction Frais Forfaitaires'!$D445,Listes!$A$49:$E$55,3,FALSE))+(VLOOKUP('Instruction Frais Forfaitaires'!$D445,Listes!$A$49:$E$55,4,FALSE)))))))</f>
        <v/>
      </c>
      <c r="L445" s="190" t="str">
        <f>IF($G445="","",IF($C445=Listes!$B$40,Listes!$I$37,IF($C445=Listes!$B$41,(VLOOKUP('Instruction Frais Forfaitaires'!$F445,Listes!$E$37:$F$42,2,FALSE)),IF($C445=Listes!$B$39,IF('Instruction Frais Forfaitaires'!$E445&lt;=Listes!$A$70,'Instruction Frais Forfaitaires'!$E445*Listes!$A$71,IF('Instruction Frais Forfaitaires'!$E445&gt;Listes!$D$70,'Instruction Frais Forfaitaires'!$E445*Listes!$D$71,(('Instruction Frais Forfaitaires'!$E445*Listes!$B$71)+Listes!$C$71)))))))</f>
        <v/>
      </c>
      <c r="M445" s="202" t="str">
        <f>IF('Frais Forfaitaires'!M444="","",'Frais Forfaitaires'!M444)</f>
        <v/>
      </c>
      <c r="N445" s="42" t="str">
        <f t="shared" si="25"/>
        <v/>
      </c>
      <c r="O445" s="203" t="str">
        <f t="shared" si="26"/>
        <v/>
      </c>
      <c r="P445" s="204" t="str">
        <f t="shared" si="27"/>
        <v/>
      </c>
      <c r="Q445" s="205" t="str">
        <f t="shared" si="28"/>
        <v/>
      </c>
      <c r="R445" s="206"/>
      <c r="S445" s="66"/>
    </row>
    <row r="446" spans="1:19" ht="20.100000000000001" customHeight="1" x14ac:dyDescent="0.25">
      <c r="A446" s="191">
        <v>440</v>
      </c>
      <c r="B446" s="200" t="str">
        <f>IF('Frais Forfaitaires'!B445="","",'Frais Forfaitaires'!B445)</f>
        <v/>
      </c>
      <c r="C446" s="200" t="str">
        <f>IF('Frais Forfaitaires'!C445="","",'Frais Forfaitaires'!C445)</f>
        <v/>
      </c>
      <c r="D446" s="200" t="str">
        <f>IF('Frais Forfaitaires'!D445="","",'Frais Forfaitaires'!D445)</f>
        <v/>
      </c>
      <c r="E446" s="200" t="str">
        <f>IF('Frais Forfaitaires'!E445="","",'Frais Forfaitaires'!E445)</f>
        <v/>
      </c>
      <c r="F446" s="200" t="str">
        <f>IF('Frais Forfaitaires'!F445="","",'Frais Forfaitaires'!F445)</f>
        <v/>
      </c>
      <c r="G446" s="200" t="str">
        <f>IF('Frais Forfaitaires'!G445="","",'Frais Forfaitaires'!G445)</f>
        <v/>
      </c>
      <c r="H446" s="200" t="str">
        <f>IF('Frais Forfaitaires'!H445="","",'Frais Forfaitaires'!H445)</f>
        <v/>
      </c>
      <c r="I446" s="200" t="str">
        <f>IF('Frais Forfaitaires'!I445="","",'Frais Forfaitaires'!I445)</f>
        <v/>
      </c>
      <c r="J446" s="189" t="str">
        <f>IF($G446="","",IF($C446=Listes!$B$38,IF('Instruction Frais Forfaitaires'!$E446&lt;=Listes!$B$59,('Instruction Frais Forfaitaires'!$E446*(VLOOKUP('Instruction Frais Forfaitaires'!$D446,Listes!$A$60:$E$66,2,FALSE))),IF('Instruction Frais Forfaitaires'!$E446&gt;Listes!$E$59,('Instruction Frais Forfaitaires'!$E446*(VLOOKUP('Instruction Frais Forfaitaires'!$D446,Listes!$A$60:$E$66,5,FALSE))),('Instruction Frais Forfaitaires'!$E446*(VLOOKUP('Instruction Frais Forfaitaires'!$D446,Listes!$A$60:$E$66,3,FALSE))+(VLOOKUP('Instruction Frais Forfaitaires'!$D446,Listes!$A$60:$E$66,4,FALSE)))))))</f>
        <v/>
      </c>
      <c r="K446" s="189" t="str">
        <f>IF($G446="","",IF($C446=Listes!$B$37,IF('Instruction Frais Forfaitaires'!$E446&lt;=Listes!$B$48,('Instruction Frais Forfaitaires'!$E446*(VLOOKUP('Instruction Frais Forfaitaires'!$D446,Listes!$A$49:$E$55,2,FALSE))),IF('Instruction Frais Forfaitaires'!$E446&gt;Listes!$D$48,('Instruction Frais Forfaitaires'!$E446*(VLOOKUP('Instruction Frais Forfaitaires'!$D446,Listes!$A$49:$E$55,5,FALSE))),('Instruction Frais Forfaitaires'!$E446*(VLOOKUP('Instruction Frais Forfaitaires'!$D446,Listes!$A$49:$E$55,3,FALSE))+(VLOOKUP('Instruction Frais Forfaitaires'!$D446,Listes!$A$49:$E$55,4,FALSE)))))))</f>
        <v/>
      </c>
      <c r="L446" s="190" t="str">
        <f>IF($G446="","",IF($C446=Listes!$B$40,Listes!$I$37,IF($C446=Listes!$B$41,(VLOOKUP('Instruction Frais Forfaitaires'!$F446,Listes!$E$37:$F$42,2,FALSE)),IF($C446=Listes!$B$39,IF('Instruction Frais Forfaitaires'!$E446&lt;=Listes!$A$70,'Instruction Frais Forfaitaires'!$E446*Listes!$A$71,IF('Instruction Frais Forfaitaires'!$E446&gt;Listes!$D$70,'Instruction Frais Forfaitaires'!$E446*Listes!$D$71,(('Instruction Frais Forfaitaires'!$E446*Listes!$B$71)+Listes!$C$71)))))))</f>
        <v/>
      </c>
      <c r="M446" s="202" t="str">
        <f>IF('Frais Forfaitaires'!M445="","",'Frais Forfaitaires'!M445)</f>
        <v/>
      </c>
      <c r="N446" s="42" t="str">
        <f t="shared" si="25"/>
        <v/>
      </c>
      <c r="O446" s="203" t="str">
        <f t="shared" si="26"/>
        <v/>
      </c>
      <c r="P446" s="204" t="str">
        <f t="shared" si="27"/>
        <v/>
      </c>
      <c r="Q446" s="205" t="str">
        <f t="shared" si="28"/>
        <v/>
      </c>
      <c r="R446" s="206"/>
      <c r="S446" s="66"/>
    </row>
    <row r="447" spans="1:19" ht="20.100000000000001" customHeight="1" x14ac:dyDescent="0.25">
      <c r="A447" s="191">
        <v>441</v>
      </c>
      <c r="B447" s="200" t="str">
        <f>IF('Frais Forfaitaires'!B446="","",'Frais Forfaitaires'!B446)</f>
        <v/>
      </c>
      <c r="C447" s="200" t="str">
        <f>IF('Frais Forfaitaires'!C446="","",'Frais Forfaitaires'!C446)</f>
        <v/>
      </c>
      <c r="D447" s="200" t="str">
        <f>IF('Frais Forfaitaires'!D446="","",'Frais Forfaitaires'!D446)</f>
        <v/>
      </c>
      <c r="E447" s="200" t="str">
        <f>IF('Frais Forfaitaires'!E446="","",'Frais Forfaitaires'!E446)</f>
        <v/>
      </c>
      <c r="F447" s="200" t="str">
        <f>IF('Frais Forfaitaires'!F446="","",'Frais Forfaitaires'!F446)</f>
        <v/>
      </c>
      <c r="G447" s="200" t="str">
        <f>IF('Frais Forfaitaires'!G446="","",'Frais Forfaitaires'!G446)</f>
        <v/>
      </c>
      <c r="H447" s="200" t="str">
        <f>IF('Frais Forfaitaires'!H446="","",'Frais Forfaitaires'!H446)</f>
        <v/>
      </c>
      <c r="I447" s="200" t="str">
        <f>IF('Frais Forfaitaires'!I446="","",'Frais Forfaitaires'!I446)</f>
        <v/>
      </c>
      <c r="J447" s="189" t="str">
        <f>IF($G447="","",IF($C447=Listes!$B$38,IF('Instruction Frais Forfaitaires'!$E447&lt;=Listes!$B$59,('Instruction Frais Forfaitaires'!$E447*(VLOOKUP('Instruction Frais Forfaitaires'!$D447,Listes!$A$60:$E$66,2,FALSE))),IF('Instruction Frais Forfaitaires'!$E447&gt;Listes!$E$59,('Instruction Frais Forfaitaires'!$E447*(VLOOKUP('Instruction Frais Forfaitaires'!$D447,Listes!$A$60:$E$66,5,FALSE))),('Instruction Frais Forfaitaires'!$E447*(VLOOKUP('Instruction Frais Forfaitaires'!$D447,Listes!$A$60:$E$66,3,FALSE))+(VLOOKUP('Instruction Frais Forfaitaires'!$D447,Listes!$A$60:$E$66,4,FALSE)))))))</f>
        <v/>
      </c>
      <c r="K447" s="189" t="str">
        <f>IF($G447="","",IF($C447=Listes!$B$37,IF('Instruction Frais Forfaitaires'!$E447&lt;=Listes!$B$48,('Instruction Frais Forfaitaires'!$E447*(VLOOKUP('Instruction Frais Forfaitaires'!$D447,Listes!$A$49:$E$55,2,FALSE))),IF('Instruction Frais Forfaitaires'!$E447&gt;Listes!$D$48,('Instruction Frais Forfaitaires'!$E447*(VLOOKUP('Instruction Frais Forfaitaires'!$D447,Listes!$A$49:$E$55,5,FALSE))),('Instruction Frais Forfaitaires'!$E447*(VLOOKUP('Instruction Frais Forfaitaires'!$D447,Listes!$A$49:$E$55,3,FALSE))+(VLOOKUP('Instruction Frais Forfaitaires'!$D447,Listes!$A$49:$E$55,4,FALSE)))))))</f>
        <v/>
      </c>
      <c r="L447" s="190" t="str">
        <f>IF($G447="","",IF($C447=Listes!$B$40,Listes!$I$37,IF($C447=Listes!$B$41,(VLOOKUP('Instruction Frais Forfaitaires'!$F447,Listes!$E$37:$F$42,2,FALSE)),IF($C447=Listes!$B$39,IF('Instruction Frais Forfaitaires'!$E447&lt;=Listes!$A$70,'Instruction Frais Forfaitaires'!$E447*Listes!$A$71,IF('Instruction Frais Forfaitaires'!$E447&gt;Listes!$D$70,'Instruction Frais Forfaitaires'!$E447*Listes!$D$71,(('Instruction Frais Forfaitaires'!$E447*Listes!$B$71)+Listes!$C$71)))))))</f>
        <v/>
      </c>
      <c r="M447" s="202" t="str">
        <f>IF('Frais Forfaitaires'!M446="","",'Frais Forfaitaires'!M446)</f>
        <v/>
      </c>
      <c r="N447" s="42" t="str">
        <f t="shared" si="25"/>
        <v/>
      </c>
      <c r="O447" s="203" t="str">
        <f t="shared" si="26"/>
        <v/>
      </c>
      <c r="P447" s="204" t="str">
        <f t="shared" si="27"/>
        <v/>
      </c>
      <c r="Q447" s="205" t="str">
        <f t="shared" si="28"/>
        <v/>
      </c>
      <c r="R447" s="206"/>
      <c r="S447" s="66"/>
    </row>
    <row r="448" spans="1:19" ht="20.100000000000001" customHeight="1" x14ac:dyDescent="0.25">
      <c r="A448" s="191">
        <v>442</v>
      </c>
      <c r="B448" s="200" t="str">
        <f>IF('Frais Forfaitaires'!B447="","",'Frais Forfaitaires'!B447)</f>
        <v/>
      </c>
      <c r="C448" s="200" t="str">
        <f>IF('Frais Forfaitaires'!C447="","",'Frais Forfaitaires'!C447)</f>
        <v/>
      </c>
      <c r="D448" s="200" t="str">
        <f>IF('Frais Forfaitaires'!D447="","",'Frais Forfaitaires'!D447)</f>
        <v/>
      </c>
      <c r="E448" s="200" t="str">
        <f>IF('Frais Forfaitaires'!E447="","",'Frais Forfaitaires'!E447)</f>
        <v/>
      </c>
      <c r="F448" s="200" t="str">
        <f>IF('Frais Forfaitaires'!F447="","",'Frais Forfaitaires'!F447)</f>
        <v/>
      </c>
      <c r="G448" s="200" t="str">
        <f>IF('Frais Forfaitaires'!G447="","",'Frais Forfaitaires'!G447)</f>
        <v/>
      </c>
      <c r="H448" s="200" t="str">
        <f>IF('Frais Forfaitaires'!H447="","",'Frais Forfaitaires'!H447)</f>
        <v/>
      </c>
      <c r="I448" s="200" t="str">
        <f>IF('Frais Forfaitaires'!I447="","",'Frais Forfaitaires'!I447)</f>
        <v/>
      </c>
      <c r="J448" s="189" t="str">
        <f>IF($G448="","",IF($C448=Listes!$B$38,IF('Instruction Frais Forfaitaires'!$E448&lt;=Listes!$B$59,('Instruction Frais Forfaitaires'!$E448*(VLOOKUP('Instruction Frais Forfaitaires'!$D448,Listes!$A$60:$E$66,2,FALSE))),IF('Instruction Frais Forfaitaires'!$E448&gt;Listes!$E$59,('Instruction Frais Forfaitaires'!$E448*(VLOOKUP('Instruction Frais Forfaitaires'!$D448,Listes!$A$60:$E$66,5,FALSE))),('Instruction Frais Forfaitaires'!$E448*(VLOOKUP('Instruction Frais Forfaitaires'!$D448,Listes!$A$60:$E$66,3,FALSE))+(VLOOKUP('Instruction Frais Forfaitaires'!$D448,Listes!$A$60:$E$66,4,FALSE)))))))</f>
        <v/>
      </c>
      <c r="K448" s="189" t="str">
        <f>IF($G448="","",IF($C448=Listes!$B$37,IF('Instruction Frais Forfaitaires'!$E448&lt;=Listes!$B$48,('Instruction Frais Forfaitaires'!$E448*(VLOOKUP('Instruction Frais Forfaitaires'!$D448,Listes!$A$49:$E$55,2,FALSE))),IF('Instruction Frais Forfaitaires'!$E448&gt;Listes!$D$48,('Instruction Frais Forfaitaires'!$E448*(VLOOKUP('Instruction Frais Forfaitaires'!$D448,Listes!$A$49:$E$55,5,FALSE))),('Instruction Frais Forfaitaires'!$E448*(VLOOKUP('Instruction Frais Forfaitaires'!$D448,Listes!$A$49:$E$55,3,FALSE))+(VLOOKUP('Instruction Frais Forfaitaires'!$D448,Listes!$A$49:$E$55,4,FALSE)))))))</f>
        <v/>
      </c>
      <c r="L448" s="190" t="str">
        <f>IF($G448="","",IF($C448=Listes!$B$40,Listes!$I$37,IF($C448=Listes!$B$41,(VLOOKUP('Instruction Frais Forfaitaires'!$F448,Listes!$E$37:$F$42,2,FALSE)),IF($C448=Listes!$B$39,IF('Instruction Frais Forfaitaires'!$E448&lt;=Listes!$A$70,'Instruction Frais Forfaitaires'!$E448*Listes!$A$71,IF('Instruction Frais Forfaitaires'!$E448&gt;Listes!$D$70,'Instruction Frais Forfaitaires'!$E448*Listes!$D$71,(('Instruction Frais Forfaitaires'!$E448*Listes!$B$71)+Listes!$C$71)))))))</f>
        <v/>
      </c>
      <c r="M448" s="202" t="str">
        <f>IF('Frais Forfaitaires'!M447="","",'Frais Forfaitaires'!M447)</f>
        <v/>
      </c>
      <c r="N448" s="42" t="str">
        <f t="shared" si="25"/>
        <v/>
      </c>
      <c r="O448" s="203" t="str">
        <f t="shared" si="26"/>
        <v/>
      </c>
      <c r="P448" s="204" t="str">
        <f t="shared" si="27"/>
        <v/>
      </c>
      <c r="Q448" s="205" t="str">
        <f t="shared" si="28"/>
        <v/>
      </c>
      <c r="R448" s="206"/>
      <c r="S448" s="66"/>
    </row>
    <row r="449" spans="1:19" ht="20.100000000000001" customHeight="1" x14ac:dyDescent="0.25">
      <c r="A449" s="191">
        <v>443</v>
      </c>
      <c r="B449" s="200" t="str">
        <f>IF('Frais Forfaitaires'!B448="","",'Frais Forfaitaires'!B448)</f>
        <v/>
      </c>
      <c r="C449" s="200" t="str">
        <f>IF('Frais Forfaitaires'!C448="","",'Frais Forfaitaires'!C448)</f>
        <v/>
      </c>
      <c r="D449" s="200" t="str">
        <f>IF('Frais Forfaitaires'!D448="","",'Frais Forfaitaires'!D448)</f>
        <v/>
      </c>
      <c r="E449" s="200" t="str">
        <f>IF('Frais Forfaitaires'!E448="","",'Frais Forfaitaires'!E448)</f>
        <v/>
      </c>
      <c r="F449" s="200" t="str">
        <f>IF('Frais Forfaitaires'!F448="","",'Frais Forfaitaires'!F448)</f>
        <v/>
      </c>
      <c r="G449" s="200" t="str">
        <f>IF('Frais Forfaitaires'!G448="","",'Frais Forfaitaires'!G448)</f>
        <v/>
      </c>
      <c r="H449" s="200" t="str">
        <f>IF('Frais Forfaitaires'!H448="","",'Frais Forfaitaires'!H448)</f>
        <v/>
      </c>
      <c r="I449" s="200" t="str">
        <f>IF('Frais Forfaitaires'!I448="","",'Frais Forfaitaires'!I448)</f>
        <v/>
      </c>
      <c r="J449" s="189" t="str">
        <f>IF($G449="","",IF($C449=Listes!$B$38,IF('Instruction Frais Forfaitaires'!$E449&lt;=Listes!$B$59,('Instruction Frais Forfaitaires'!$E449*(VLOOKUP('Instruction Frais Forfaitaires'!$D449,Listes!$A$60:$E$66,2,FALSE))),IF('Instruction Frais Forfaitaires'!$E449&gt;Listes!$E$59,('Instruction Frais Forfaitaires'!$E449*(VLOOKUP('Instruction Frais Forfaitaires'!$D449,Listes!$A$60:$E$66,5,FALSE))),('Instruction Frais Forfaitaires'!$E449*(VLOOKUP('Instruction Frais Forfaitaires'!$D449,Listes!$A$60:$E$66,3,FALSE))+(VLOOKUP('Instruction Frais Forfaitaires'!$D449,Listes!$A$60:$E$66,4,FALSE)))))))</f>
        <v/>
      </c>
      <c r="K449" s="189" t="str">
        <f>IF($G449="","",IF($C449=Listes!$B$37,IF('Instruction Frais Forfaitaires'!$E449&lt;=Listes!$B$48,('Instruction Frais Forfaitaires'!$E449*(VLOOKUP('Instruction Frais Forfaitaires'!$D449,Listes!$A$49:$E$55,2,FALSE))),IF('Instruction Frais Forfaitaires'!$E449&gt;Listes!$D$48,('Instruction Frais Forfaitaires'!$E449*(VLOOKUP('Instruction Frais Forfaitaires'!$D449,Listes!$A$49:$E$55,5,FALSE))),('Instruction Frais Forfaitaires'!$E449*(VLOOKUP('Instruction Frais Forfaitaires'!$D449,Listes!$A$49:$E$55,3,FALSE))+(VLOOKUP('Instruction Frais Forfaitaires'!$D449,Listes!$A$49:$E$55,4,FALSE)))))))</f>
        <v/>
      </c>
      <c r="L449" s="190" t="str">
        <f>IF($G449="","",IF($C449=Listes!$B$40,Listes!$I$37,IF($C449=Listes!$B$41,(VLOOKUP('Instruction Frais Forfaitaires'!$F449,Listes!$E$37:$F$42,2,FALSE)),IF($C449=Listes!$B$39,IF('Instruction Frais Forfaitaires'!$E449&lt;=Listes!$A$70,'Instruction Frais Forfaitaires'!$E449*Listes!$A$71,IF('Instruction Frais Forfaitaires'!$E449&gt;Listes!$D$70,'Instruction Frais Forfaitaires'!$E449*Listes!$D$71,(('Instruction Frais Forfaitaires'!$E449*Listes!$B$71)+Listes!$C$71)))))))</f>
        <v/>
      </c>
      <c r="M449" s="202" t="str">
        <f>IF('Frais Forfaitaires'!M448="","",'Frais Forfaitaires'!M448)</f>
        <v/>
      </c>
      <c r="N449" s="42" t="str">
        <f t="shared" si="25"/>
        <v/>
      </c>
      <c r="O449" s="203" t="str">
        <f t="shared" si="26"/>
        <v/>
      </c>
      <c r="P449" s="204" t="str">
        <f t="shared" si="27"/>
        <v/>
      </c>
      <c r="Q449" s="205" t="str">
        <f t="shared" si="28"/>
        <v/>
      </c>
      <c r="R449" s="206"/>
      <c r="S449" s="66"/>
    </row>
    <row r="450" spans="1:19" ht="20.100000000000001" customHeight="1" x14ac:dyDescent="0.25">
      <c r="A450" s="191">
        <v>444</v>
      </c>
      <c r="B450" s="200" t="str">
        <f>IF('Frais Forfaitaires'!B449="","",'Frais Forfaitaires'!B449)</f>
        <v/>
      </c>
      <c r="C450" s="200" t="str">
        <f>IF('Frais Forfaitaires'!C449="","",'Frais Forfaitaires'!C449)</f>
        <v/>
      </c>
      <c r="D450" s="200" t="str">
        <f>IF('Frais Forfaitaires'!D449="","",'Frais Forfaitaires'!D449)</f>
        <v/>
      </c>
      <c r="E450" s="200" t="str">
        <f>IF('Frais Forfaitaires'!E449="","",'Frais Forfaitaires'!E449)</f>
        <v/>
      </c>
      <c r="F450" s="200" t="str">
        <f>IF('Frais Forfaitaires'!F449="","",'Frais Forfaitaires'!F449)</f>
        <v/>
      </c>
      <c r="G450" s="200" t="str">
        <f>IF('Frais Forfaitaires'!G449="","",'Frais Forfaitaires'!G449)</f>
        <v/>
      </c>
      <c r="H450" s="200" t="str">
        <f>IF('Frais Forfaitaires'!H449="","",'Frais Forfaitaires'!H449)</f>
        <v/>
      </c>
      <c r="I450" s="200" t="str">
        <f>IF('Frais Forfaitaires'!I449="","",'Frais Forfaitaires'!I449)</f>
        <v/>
      </c>
      <c r="J450" s="189" t="str">
        <f>IF($G450="","",IF($C450=Listes!$B$38,IF('Instruction Frais Forfaitaires'!$E450&lt;=Listes!$B$59,('Instruction Frais Forfaitaires'!$E450*(VLOOKUP('Instruction Frais Forfaitaires'!$D450,Listes!$A$60:$E$66,2,FALSE))),IF('Instruction Frais Forfaitaires'!$E450&gt;Listes!$E$59,('Instruction Frais Forfaitaires'!$E450*(VLOOKUP('Instruction Frais Forfaitaires'!$D450,Listes!$A$60:$E$66,5,FALSE))),('Instruction Frais Forfaitaires'!$E450*(VLOOKUP('Instruction Frais Forfaitaires'!$D450,Listes!$A$60:$E$66,3,FALSE))+(VLOOKUP('Instruction Frais Forfaitaires'!$D450,Listes!$A$60:$E$66,4,FALSE)))))))</f>
        <v/>
      </c>
      <c r="K450" s="189" t="str">
        <f>IF($G450="","",IF($C450=Listes!$B$37,IF('Instruction Frais Forfaitaires'!$E450&lt;=Listes!$B$48,('Instruction Frais Forfaitaires'!$E450*(VLOOKUP('Instruction Frais Forfaitaires'!$D450,Listes!$A$49:$E$55,2,FALSE))),IF('Instruction Frais Forfaitaires'!$E450&gt;Listes!$D$48,('Instruction Frais Forfaitaires'!$E450*(VLOOKUP('Instruction Frais Forfaitaires'!$D450,Listes!$A$49:$E$55,5,FALSE))),('Instruction Frais Forfaitaires'!$E450*(VLOOKUP('Instruction Frais Forfaitaires'!$D450,Listes!$A$49:$E$55,3,FALSE))+(VLOOKUP('Instruction Frais Forfaitaires'!$D450,Listes!$A$49:$E$55,4,FALSE)))))))</f>
        <v/>
      </c>
      <c r="L450" s="190" t="str">
        <f>IF($G450="","",IF($C450=Listes!$B$40,Listes!$I$37,IF($C450=Listes!$B$41,(VLOOKUP('Instruction Frais Forfaitaires'!$F450,Listes!$E$37:$F$42,2,FALSE)),IF($C450=Listes!$B$39,IF('Instruction Frais Forfaitaires'!$E450&lt;=Listes!$A$70,'Instruction Frais Forfaitaires'!$E450*Listes!$A$71,IF('Instruction Frais Forfaitaires'!$E450&gt;Listes!$D$70,'Instruction Frais Forfaitaires'!$E450*Listes!$D$71,(('Instruction Frais Forfaitaires'!$E450*Listes!$B$71)+Listes!$C$71)))))))</f>
        <v/>
      </c>
      <c r="M450" s="202" t="str">
        <f>IF('Frais Forfaitaires'!M449="","",'Frais Forfaitaires'!M449)</f>
        <v/>
      </c>
      <c r="N450" s="42" t="str">
        <f t="shared" si="25"/>
        <v/>
      </c>
      <c r="O450" s="203" t="str">
        <f t="shared" si="26"/>
        <v/>
      </c>
      <c r="P450" s="204" t="str">
        <f t="shared" si="27"/>
        <v/>
      </c>
      <c r="Q450" s="205" t="str">
        <f t="shared" si="28"/>
        <v/>
      </c>
      <c r="R450" s="206"/>
      <c r="S450" s="66"/>
    </row>
    <row r="451" spans="1:19" ht="20.100000000000001" customHeight="1" x14ac:dyDescent="0.25">
      <c r="A451" s="191">
        <v>445</v>
      </c>
      <c r="B451" s="200" t="str">
        <f>IF('Frais Forfaitaires'!B450="","",'Frais Forfaitaires'!B450)</f>
        <v/>
      </c>
      <c r="C451" s="200" t="str">
        <f>IF('Frais Forfaitaires'!C450="","",'Frais Forfaitaires'!C450)</f>
        <v/>
      </c>
      <c r="D451" s="200" t="str">
        <f>IF('Frais Forfaitaires'!D450="","",'Frais Forfaitaires'!D450)</f>
        <v/>
      </c>
      <c r="E451" s="200" t="str">
        <f>IF('Frais Forfaitaires'!E450="","",'Frais Forfaitaires'!E450)</f>
        <v/>
      </c>
      <c r="F451" s="200" t="str">
        <f>IF('Frais Forfaitaires'!F450="","",'Frais Forfaitaires'!F450)</f>
        <v/>
      </c>
      <c r="G451" s="200" t="str">
        <f>IF('Frais Forfaitaires'!G450="","",'Frais Forfaitaires'!G450)</f>
        <v/>
      </c>
      <c r="H451" s="200" t="str">
        <f>IF('Frais Forfaitaires'!H450="","",'Frais Forfaitaires'!H450)</f>
        <v/>
      </c>
      <c r="I451" s="200" t="str">
        <f>IF('Frais Forfaitaires'!I450="","",'Frais Forfaitaires'!I450)</f>
        <v/>
      </c>
      <c r="J451" s="189" t="str">
        <f>IF($G451="","",IF($C451=Listes!$B$38,IF('Instruction Frais Forfaitaires'!$E451&lt;=Listes!$B$59,('Instruction Frais Forfaitaires'!$E451*(VLOOKUP('Instruction Frais Forfaitaires'!$D451,Listes!$A$60:$E$66,2,FALSE))),IF('Instruction Frais Forfaitaires'!$E451&gt;Listes!$E$59,('Instruction Frais Forfaitaires'!$E451*(VLOOKUP('Instruction Frais Forfaitaires'!$D451,Listes!$A$60:$E$66,5,FALSE))),('Instruction Frais Forfaitaires'!$E451*(VLOOKUP('Instruction Frais Forfaitaires'!$D451,Listes!$A$60:$E$66,3,FALSE))+(VLOOKUP('Instruction Frais Forfaitaires'!$D451,Listes!$A$60:$E$66,4,FALSE)))))))</f>
        <v/>
      </c>
      <c r="K451" s="189" t="str">
        <f>IF($G451="","",IF($C451=Listes!$B$37,IF('Instruction Frais Forfaitaires'!$E451&lt;=Listes!$B$48,('Instruction Frais Forfaitaires'!$E451*(VLOOKUP('Instruction Frais Forfaitaires'!$D451,Listes!$A$49:$E$55,2,FALSE))),IF('Instruction Frais Forfaitaires'!$E451&gt;Listes!$D$48,('Instruction Frais Forfaitaires'!$E451*(VLOOKUP('Instruction Frais Forfaitaires'!$D451,Listes!$A$49:$E$55,5,FALSE))),('Instruction Frais Forfaitaires'!$E451*(VLOOKUP('Instruction Frais Forfaitaires'!$D451,Listes!$A$49:$E$55,3,FALSE))+(VLOOKUP('Instruction Frais Forfaitaires'!$D451,Listes!$A$49:$E$55,4,FALSE)))))))</f>
        <v/>
      </c>
      <c r="L451" s="190" t="str">
        <f>IF($G451="","",IF($C451=Listes!$B$40,Listes!$I$37,IF($C451=Listes!$B$41,(VLOOKUP('Instruction Frais Forfaitaires'!$F451,Listes!$E$37:$F$42,2,FALSE)),IF($C451=Listes!$B$39,IF('Instruction Frais Forfaitaires'!$E451&lt;=Listes!$A$70,'Instruction Frais Forfaitaires'!$E451*Listes!$A$71,IF('Instruction Frais Forfaitaires'!$E451&gt;Listes!$D$70,'Instruction Frais Forfaitaires'!$E451*Listes!$D$71,(('Instruction Frais Forfaitaires'!$E451*Listes!$B$71)+Listes!$C$71)))))))</f>
        <v/>
      </c>
      <c r="M451" s="202" t="str">
        <f>IF('Frais Forfaitaires'!M450="","",'Frais Forfaitaires'!M450)</f>
        <v/>
      </c>
      <c r="N451" s="42" t="str">
        <f t="shared" si="25"/>
        <v/>
      </c>
      <c r="O451" s="203" t="str">
        <f t="shared" si="26"/>
        <v/>
      </c>
      <c r="P451" s="204" t="str">
        <f t="shared" si="27"/>
        <v/>
      </c>
      <c r="Q451" s="205" t="str">
        <f t="shared" si="28"/>
        <v/>
      </c>
      <c r="R451" s="206"/>
      <c r="S451" s="66"/>
    </row>
    <row r="452" spans="1:19" ht="20.100000000000001" customHeight="1" x14ac:dyDescent="0.25">
      <c r="A452" s="191">
        <v>446</v>
      </c>
      <c r="B452" s="200" t="str">
        <f>IF('Frais Forfaitaires'!B451="","",'Frais Forfaitaires'!B451)</f>
        <v/>
      </c>
      <c r="C452" s="200" t="str">
        <f>IF('Frais Forfaitaires'!C451="","",'Frais Forfaitaires'!C451)</f>
        <v/>
      </c>
      <c r="D452" s="200" t="str">
        <f>IF('Frais Forfaitaires'!D451="","",'Frais Forfaitaires'!D451)</f>
        <v/>
      </c>
      <c r="E452" s="200" t="str">
        <f>IF('Frais Forfaitaires'!E451="","",'Frais Forfaitaires'!E451)</f>
        <v/>
      </c>
      <c r="F452" s="200" t="str">
        <f>IF('Frais Forfaitaires'!F451="","",'Frais Forfaitaires'!F451)</f>
        <v/>
      </c>
      <c r="G452" s="200" t="str">
        <f>IF('Frais Forfaitaires'!G451="","",'Frais Forfaitaires'!G451)</f>
        <v/>
      </c>
      <c r="H452" s="200" t="str">
        <f>IF('Frais Forfaitaires'!H451="","",'Frais Forfaitaires'!H451)</f>
        <v/>
      </c>
      <c r="I452" s="200" t="str">
        <f>IF('Frais Forfaitaires'!I451="","",'Frais Forfaitaires'!I451)</f>
        <v/>
      </c>
      <c r="J452" s="189" t="str">
        <f>IF($G452="","",IF($C452=Listes!$B$38,IF('Instruction Frais Forfaitaires'!$E452&lt;=Listes!$B$59,('Instruction Frais Forfaitaires'!$E452*(VLOOKUP('Instruction Frais Forfaitaires'!$D452,Listes!$A$60:$E$66,2,FALSE))),IF('Instruction Frais Forfaitaires'!$E452&gt;Listes!$E$59,('Instruction Frais Forfaitaires'!$E452*(VLOOKUP('Instruction Frais Forfaitaires'!$D452,Listes!$A$60:$E$66,5,FALSE))),('Instruction Frais Forfaitaires'!$E452*(VLOOKUP('Instruction Frais Forfaitaires'!$D452,Listes!$A$60:$E$66,3,FALSE))+(VLOOKUP('Instruction Frais Forfaitaires'!$D452,Listes!$A$60:$E$66,4,FALSE)))))))</f>
        <v/>
      </c>
      <c r="K452" s="189" t="str">
        <f>IF($G452="","",IF($C452=Listes!$B$37,IF('Instruction Frais Forfaitaires'!$E452&lt;=Listes!$B$48,('Instruction Frais Forfaitaires'!$E452*(VLOOKUP('Instruction Frais Forfaitaires'!$D452,Listes!$A$49:$E$55,2,FALSE))),IF('Instruction Frais Forfaitaires'!$E452&gt;Listes!$D$48,('Instruction Frais Forfaitaires'!$E452*(VLOOKUP('Instruction Frais Forfaitaires'!$D452,Listes!$A$49:$E$55,5,FALSE))),('Instruction Frais Forfaitaires'!$E452*(VLOOKUP('Instruction Frais Forfaitaires'!$D452,Listes!$A$49:$E$55,3,FALSE))+(VLOOKUP('Instruction Frais Forfaitaires'!$D452,Listes!$A$49:$E$55,4,FALSE)))))))</f>
        <v/>
      </c>
      <c r="L452" s="190" t="str">
        <f>IF($G452="","",IF($C452=Listes!$B$40,Listes!$I$37,IF($C452=Listes!$B$41,(VLOOKUP('Instruction Frais Forfaitaires'!$F452,Listes!$E$37:$F$42,2,FALSE)),IF($C452=Listes!$B$39,IF('Instruction Frais Forfaitaires'!$E452&lt;=Listes!$A$70,'Instruction Frais Forfaitaires'!$E452*Listes!$A$71,IF('Instruction Frais Forfaitaires'!$E452&gt;Listes!$D$70,'Instruction Frais Forfaitaires'!$E452*Listes!$D$71,(('Instruction Frais Forfaitaires'!$E452*Listes!$B$71)+Listes!$C$71)))))))</f>
        <v/>
      </c>
      <c r="M452" s="202" t="str">
        <f>IF('Frais Forfaitaires'!M451="","",'Frais Forfaitaires'!M451)</f>
        <v/>
      </c>
      <c r="N452" s="42" t="str">
        <f t="shared" si="25"/>
        <v/>
      </c>
      <c r="O452" s="203" t="str">
        <f t="shared" si="26"/>
        <v/>
      </c>
      <c r="P452" s="204" t="str">
        <f t="shared" si="27"/>
        <v/>
      </c>
      <c r="Q452" s="205" t="str">
        <f t="shared" si="28"/>
        <v/>
      </c>
      <c r="R452" s="206"/>
      <c r="S452" s="66"/>
    </row>
    <row r="453" spans="1:19" ht="20.100000000000001" customHeight="1" x14ac:dyDescent="0.25">
      <c r="A453" s="191">
        <v>447</v>
      </c>
      <c r="B453" s="200" t="str">
        <f>IF('Frais Forfaitaires'!B452="","",'Frais Forfaitaires'!B452)</f>
        <v/>
      </c>
      <c r="C453" s="200" t="str">
        <f>IF('Frais Forfaitaires'!C452="","",'Frais Forfaitaires'!C452)</f>
        <v/>
      </c>
      <c r="D453" s="200" t="str">
        <f>IF('Frais Forfaitaires'!D452="","",'Frais Forfaitaires'!D452)</f>
        <v/>
      </c>
      <c r="E453" s="200" t="str">
        <f>IF('Frais Forfaitaires'!E452="","",'Frais Forfaitaires'!E452)</f>
        <v/>
      </c>
      <c r="F453" s="200" t="str">
        <f>IF('Frais Forfaitaires'!F452="","",'Frais Forfaitaires'!F452)</f>
        <v/>
      </c>
      <c r="G453" s="200" t="str">
        <f>IF('Frais Forfaitaires'!G452="","",'Frais Forfaitaires'!G452)</f>
        <v/>
      </c>
      <c r="H453" s="200" t="str">
        <f>IF('Frais Forfaitaires'!H452="","",'Frais Forfaitaires'!H452)</f>
        <v/>
      </c>
      <c r="I453" s="200" t="str">
        <f>IF('Frais Forfaitaires'!I452="","",'Frais Forfaitaires'!I452)</f>
        <v/>
      </c>
      <c r="J453" s="189" t="str">
        <f>IF($G453="","",IF($C453=Listes!$B$38,IF('Instruction Frais Forfaitaires'!$E453&lt;=Listes!$B$59,('Instruction Frais Forfaitaires'!$E453*(VLOOKUP('Instruction Frais Forfaitaires'!$D453,Listes!$A$60:$E$66,2,FALSE))),IF('Instruction Frais Forfaitaires'!$E453&gt;Listes!$E$59,('Instruction Frais Forfaitaires'!$E453*(VLOOKUP('Instruction Frais Forfaitaires'!$D453,Listes!$A$60:$E$66,5,FALSE))),('Instruction Frais Forfaitaires'!$E453*(VLOOKUP('Instruction Frais Forfaitaires'!$D453,Listes!$A$60:$E$66,3,FALSE))+(VLOOKUP('Instruction Frais Forfaitaires'!$D453,Listes!$A$60:$E$66,4,FALSE)))))))</f>
        <v/>
      </c>
      <c r="K453" s="189" t="str">
        <f>IF($G453="","",IF($C453=Listes!$B$37,IF('Instruction Frais Forfaitaires'!$E453&lt;=Listes!$B$48,('Instruction Frais Forfaitaires'!$E453*(VLOOKUP('Instruction Frais Forfaitaires'!$D453,Listes!$A$49:$E$55,2,FALSE))),IF('Instruction Frais Forfaitaires'!$E453&gt;Listes!$D$48,('Instruction Frais Forfaitaires'!$E453*(VLOOKUP('Instruction Frais Forfaitaires'!$D453,Listes!$A$49:$E$55,5,FALSE))),('Instruction Frais Forfaitaires'!$E453*(VLOOKUP('Instruction Frais Forfaitaires'!$D453,Listes!$A$49:$E$55,3,FALSE))+(VLOOKUP('Instruction Frais Forfaitaires'!$D453,Listes!$A$49:$E$55,4,FALSE)))))))</f>
        <v/>
      </c>
      <c r="L453" s="190" t="str">
        <f>IF($G453="","",IF($C453=Listes!$B$40,Listes!$I$37,IF($C453=Listes!$B$41,(VLOOKUP('Instruction Frais Forfaitaires'!$F453,Listes!$E$37:$F$42,2,FALSE)),IF($C453=Listes!$B$39,IF('Instruction Frais Forfaitaires'!$E453&lt;=Listes!$A$70,'Instruction Frais Forfaitaires'!$E453*Listes!$A$71,IF('Instruction Frais Forfaitaires'!$E453&gt;Listes!$D$70,'Instruction Frais Forfaitaires'!$E453*Listes!$D$71,(('Instruction Frais Forfaitaires'!$E453*Listes!$B$71)+Listes!$C$71)))))))</f>
        <v/>
      </c>
      <c r="M453" s="202" t="str">
        <f>IF('Frais Forfaitaires'!M452="","",'Frais Forfaitaires'!M452)</f>
        <v/>
      </c>
      <c r="N453" s="42" t="str">
        <f t="shared" si="25"/>
        <v/>
      </c>
      <c r="O453" s="203" t="str">
        <f t="shared" si="26"/>
        <v/>
      </c>
      <c r="P453" s="204" t="str">
        <f t="shared" si="27"/>
        <v/>
      </c>
      <c r="Q453" s="205" t="str">
        <f t="shared" si="28"/>
        <v/>
      </c>
      <c r="R453" s="206"/>
      <c r="S453" s="66"/>
    </row>
    <row r="454" spans="1:19" ht="20.100000000000001" customHeight="1" x14ac:dyDescent="0.25">
      <c r="A454" s="191">
        <v>448</v>
      </c>
      <c r="B454" s="200" t="str">
        <f>IF('Frais Forfaitaires'!B453="","",'Frais Forfaitaires'!B453)</f>
        <v/>
      </c>
      <c r="C454" s="200" t="str">
        <f>IF('Frais Forfaitaires'!C453="","",'Frais Forfaitaires'!C453)</f>
        <v/>
      </c>
      <c r="D454" s="200" t="str">
        <f>IF('Frais Forfaitaires'!D453="","",'Frais Forfaitaires'!D453)</f>
        <v/>
      </c>
      <c r="E454" s="200" t="str">
        <f>IF('Frais Forfaitaires'!E453="","",'Frais Forfaitaires'!E453)</f>
        <v/>
      </c>
      <c r="F454" s="200" t="str">
        <f>IF('Frais Forfaitaires'!F453="","",'Frais Forfaitaires'!F453)</f>
        <v/>
      </c>
      <c r="G454" s="200" t="str">
        <f>IF('Frais Forfaitaires'!G453="","",'Frais Forfaitaires'!G453)</f>
        <v/>
      </c>
      <c r="H454" s="200" t="str">
        <f>IF('Frais Forfaitaires'!H453="","",'Frais Forfaitaires'!H453)</f>
        <v/>
      </c>
      <c r="I454" s="200" t="str">
        <f>IF('Frais Forfaitaires'!I453="","",'Frais Forfaitaires'!I453)</f>
        <v/>
      </c>
      <c r="J454" s="189" t="str">
        <f>IF($G454="","",IF($C454=Listes!$B$38,IF('Instruction Frais Forfaitaires'!$E454&lt;=Listes!$B$59,('Instruction Frais Forfaitaires'!$E454*(VLOOKUP('Instruction Frais Forfaitaires'!$D454,Listes!$A$60:$E$66,2,FALSE))),IF('Instruction Frais Forfaitaires'!$E454&gt;Listes!$E$59,('Instruction Frais Forfaitaires'!$E454*(VLOOKUP('Instruction Frais Forfaitaires'!$D454,Listes!$A$60:$E$66,5,FALSE))),('Instruction Frais Forfaitaires'!$E454*(VLOOKUP('Instruction Frais Forfaitaires'!$D454,Listes!$A$60:$E$66,3,FALSE))+(VLOOKUP('Instruction Frais Forfaitaires'!$D454,Listes!$A$60:$E$66,4,FALSE)))))))</f>
        <v/>
      </c>
      <c r="K454" s="189" t="str">
        <f>IF($G454="","",IF($C454=Listes!$B$37,IF('Instruction Frais Forfaitaires'!$E454&lt;=Listes!$B$48,('Instruction Frais Forfaitaires'!$E454*(VLOOKUP('Instruction Frais Forfaitaires'!$D454,Listes!$A$49:$E$55,2,FALSE))),IF('Instruction Frais Forfaitaires'!$E454&gt;Listes!$D$48,('Instruction Frais Forfaitaires'!$E454*(VLOOKUP('Instruction Frais Forfaitaires'!$D454,Listes!$A$49:$E$55,5,FALSE))),('Instruction Frais Forfaitaires'!$E454*(VLOOKUP('Instruction Frais Forfaitaires'!$D454,Listes!$A$49:$E$55,3,FALSE))+(VLOOKUP('Instruction Frais Forfaitaires'!$D454,Listes!$A$49:$E$55,4,FALSE)))))))</f>
        <v/>
      </c>
      <c r="L454" s="190" t="str">
        <f>IF($G454="","",IF($C454=Listes!$B$40,Listes!$I$37,IF($C454=Listes!$B$41,(VLOOKUP('Instruction Frais Forfaitaires'!$F454,Listes!$E$37:$F$42,2,FALSE)),IF($C454=Listes!$B$39,IF('Instruction Frais Forfaitaires'!$E454&lt;=Listes!$A$70,'Instruction Frais Forfaitaires'!$E454*Listes!$A$71,IF('Instruction Frais Forfaitaires'!$E454&gt;Listes!$D$70,'Instruction Frais Forfaitaires'!$E454*Listes!$D$71,(('Instruction Frais Forfaitaires'!$E454*Listes!$B$71)+Listes!$C$71)))))))</f>
        <v/>
      </c>
      <c r="M454" s="202" t="str">
        <f>IF('Frais Forfaitaires'!M453="","",'Frais Forfaitaires'!M453)</f>
        <v/>
      </c>
      <c r="N454" s="42" t="str">
        <f t="shared" si="25"/>
        <v/>
      </c>
      <c r="O454" s="203" t="str">
        <f t="shared" si="26"/>
        <v/>
      </c>
      <c r="P454" s="204" t="str">
        <f t="shared" si="27"/>
        <v/>
      </c>
      <c r="Q454" s="205" t="str">
        <f t="shared" si="28"/>
        <v/>
      </c>
      <c r="R454" s="206"/>
      <c r="S454" s="66"/>
    </row>
    <row r="455" spans="1:19" ht="20.100000000000001" customHeight="1" x14ac:dyDescent="0.25">
      <c r="A455" s="191">
        <v>449</v>
      </c>
      <c r="B455" s="200" t="str">
        <f>IF('Frais Forfaitaires'!B454="","",'Frais Forfaitaires'!B454)</f>
        <v/>
      </c>
      <c r="C455" s="200" t="str">
        <f>IF('Frais Forfaitaires'!C454="","",'Frais Forfaitaires'!C454)</f>
        <v/>
      </c>
      <c r="D455" s="200" t="str">
        <f>IF('Frais Forfaitaires'!D454="","",'Frais Forfaitaires'!D454)</f>
        <v/>
      </c>
      <c r="E455" s="200" t="str">
        <f>IF('Frais Forfaitaires'!E454="","",'Frais Forfaitaires'!E454)</f>
        <v/>
      </c>
      <c r="F455" s="200" t="str">
        <f>IF('Frais Forfaitaires'!F454="","",'Frais Forfaitaires'!F454)</f>
        <v/>
      </c>
      <c r="G455" s="200" t="str">
        <f>IF('Frais Forfaitaires'!G454="","",'Frais Forfaitaires'!G454)</f>
        <v/>
      </c>
      <c r="H455" s="200" t="str">
        <f>IF('Frais Forfaitaires'!H454="","",'Frais Forfaitaires'!H454)</f>
        <v/>
      </c>
      <c r="I455" s="200" t="str">
        <f>IF('Frais Forfaitaires'!I454="","",'Frais Forfaitaires'!I454)</f>
        <v/>
      </c>
      <c r="J455" s="189" t="str">
        <f>IF($G455="","",IF($C455=Listes!$B$38,IF('Instruction Frais Forfaitaires'!$E455&lt;=Listes!$B$59,('Instruction Frais Forfaitaires'!$E455*(VLOOKUP('Instruction Frais Forfaitaires'!$D455,Listes!$A$60:$E$66,2,FALSE))),IF('Instruction Frais Forfaitaires'!$E455&gt;Listes!$E$59,('Instruction Frais Forfaitaires'!$E455*(VLOOKUP('Instruction Frais Forfaitaires'!$D455,Listes!$A$60:$E$66,5,FALSE))),('Instruction Frais Forfaitaires'!$E455*(VLOOKUP('Instruction Frais Forfaitaires'!$D455,Listes!$A$60:$E$66,3,FALSE))+(VLOOKUP('Instruction Frais Forfaitaires'!$D455,Listes!$A$60:$E$66,4,FALSE)))))))</f>
        <v/>
      </c>
      <c r="K455" s="189" t="str">
        <f>IF($G455="","",IF($C455=Listes!$B$37,IF('Instruction Frais Forfaitaires'!$E455&lt;=Listes!$B$48,('Instruction Frais Forfaitaires'!$E455*(VLOOKUP('Instruction Frais Forfaitaires'!$D455,Listes!$A$49:$E$55,2,FALSE))),IF('Instruction Frais Forfaitaires'!$E455&gt;Listes!$D$48,('Instruction Frais Forfaitaires'!$E455*(VLOOKUP('Instruction Frais Forfaitaires'!$D455,Listes!$A$49:$E$55,5,FALSE))),('Instruction Frais Forfaitaires'!$E455*(VLOOKUP('Instruction Frais Forfaitaires'!$D455,Listes!$A$49:$E$55,3,FALSE))+(VLOOKUP('Instruction Frais Forfaitaires'!$D455,Listes!$A$49:$E$55,4,FALSE)))))))</f>
        <v/>
      </c>
      <c r="L455" s="190" t="str">
        <f>IF($G455="","",IF($C455=Listes!$B$40,Listes!$I$37,IF($C455=Listes!$B$41,(VLOOKUP('Instruction Frais Forfaitaires'!$F455,Listes!$E$37:$F$42,2,FALSE)),IF($C455=Listes!$B$39,IF('Instruction Frais Forfaitaires'!$E455&lt;=Listes!$A$70,'Instruction Frais Forfaitaires'!$E455*Listes!$A$71,IF('Instruction Frais Forfaitaires'!$E455&gt;Listes!$D$70,'Instruction Frais Forfaitaires'!$E455*Listes!$D$71,(('Instruction Frais Forfaitaires'!$E455*Listes!$B$71)+Listes!$C$71)))))))</f>
        <v/>
      </c>
      <c r="M455" s="202" t="str">
        <f>IF('Frais Forfaitaires'!M454="","",'Frais Forfaitaires'!M454)</f>
        <v/>
      </c>
      <c r="N455" s="42" t="str">
        <f t="shared" si="25"/>
        <v/>
      </c>
      <c r="O455" s="203" t="str">
        <f t="shared" si="26"/>
        <v/>
      </c>
      <c r="P455" s="204" t="str">
        <f t="shared" si="27"/>
        <v/>
      </c>
      <c r="Q455" s="205" t="str">
        <f t="shared" si="28"/>
        <v/>
      </c>
      <c r="R455" s="206"/>
      <c r="S455" s="66"/>
    </row>
    <row r="456" spans="1:19" ht="20.100000000000001" customHeight="1" x14ac:dyDescent="0.25">
      <c r="A456" s="191">
        <v>450</v>
      </c>
      <c r="B456" s="200" t="str">
        <f>IF('Frais Forfaitaires'!B455="","",'Frais Forfaitaires'!B455)</f>
        <v/>
      </c>
      <c r="C456" s="200" t="str">
        <f>IF('Frais Forfaitaires'!C455="","",'Frais Forfaitaires'!C455)</f>
        <v/>
      </c>
      <c r="D456" s="200" t="str">
        <f>IF('Frais Forfaitaires'!D455="","",'Frais Forfaitaires'!D455)</f>
        <v/>
      </c>
      <c r="E456" s="200" t="str">
        <f>IF('Frais Forfaitaires'!E455="","",'Frais Forfaitaires'!E455)</f>
        <v/>
      </c>
      <c r="F456" s="200" t="str">
        <f>IF('Frais Forfaitaires'!F455="","",'Frais Forfaitaires'!F455)</f>
        <v/>
      </c>
      <c r="G456" s="200" t="str">
        <f>IF('Frais Forfaitaires'!G455="","",'Frais Forfaitaires'!G455)</f>
        <v/>
      </c>
      <c r="H456" s="200" t="str">
        <f>IF('Frais Forfaitaires'!H455="","",'Frais Forfaitaires'!H455)</f>
        <v/>
      </c>
      <c r="I456" s="200" t="str">
        <f>IF('Frais Forfaitaires'!I455="","",'Frais Forfaitaires'!I455)</f>
        <v/>
      </c>
      <c r="J456" s="189" t="str">
        <f>IF($G456="","",IF($C456=Listes!$B$38,IF('Instruction Frais Forfaitaires'!$E456&lt;=Listes!$B$59,('Instruction Frais Forfaitaires'!$E456*(VLOOKUP('Instruction Frais Forfaitaires'!$D456,Listes!$A$60:$E$66,2,FALSE))),IF('Instruction Frais Forfaitaires'!$E456&gt;Listes!$E$59,('Instruction Frais Forfaitaires'!$E456*(VLOOKUP('Instruction Frais Forfaitaires'!$D456,Listes!$A$60:$E$66,5,FALSE))),('Instruction Frais Forfaitaires'!$E456*(VLOOKUP('Instruction Frais Forfaitaires'!$D456,Listes!$A$60:$E$66,3,FALSE))+(VLOOKUP('Instruction Frais Forfaitaires'!$D456,Listes!$A$60:$E$66,4,FALSE)))))))</f>
        <v/>
      </c>
      <c r="K456" s="189" t="str">
        <f>IF($G456="","",IF($C456=Listes!$B$37,IF('Instruction Frais Forfaitaires'!$E456&lt;=Listes!$B$48,('Instruction Frais Forfaitaires'!$E456*(VLOOKUP('Instruction Frais Forfaitaires'!$D456,Listes!$A$49:$E$55,2,FALSE))),IF('Instruction Frais Forfaitaires'!$E456&gt;Listes!$D$48,('Instruction Frais Forfaitaires'!$E456*(VLOOKUP('Instruction Frais Forfaitaires'!$D456,Listes!$A$49:$E$55,5,FALSE))),('Instruction Frais Forfaitaires'!$E456*(VLOOKUP('Instruction Frais Forfaitaires'!$D456,Listes!$A$49:$E$55,3,FALSE))+(VLOOKUP('Instruction Frais Forfaitaires'!$D456,Listes!$A$49:$E$55,4,FALSE)))))))</f>
        <v/>
      </c>
      <c r="L456" s="190" t="str">
        <f>IF($G456="","",IF($C456=Listes!$B$40,Listes!$I$37,IF($C456=Listes!$B$41,(VLOOKUP('Instruction Frais Forfaitaires'!$F456,Listes!$E$37:$F$42,2,FALSE)),IF($C456=Listes!$B$39,IF('Instruction Frais Forfaitaires'!$E456&lt;=Listes!$A$70,'Instruction Frais Forfaitaires'!$E456*Listes!$A$71,IF('Instruction Frais Forfaitaires'!$E456&gt;Listes!$D$70,'Instruction Frais Forfaitaires'!$E456*Listes!$D$71,(('Instruction Frais Forfaitaires'!$E456*Listes!$B$71)+Listes!$C$71)))))))</f>
        <v/>
      </c>
      <c r="M456" s="202" t="str">
        <f>IF('Frais Forfaitaires'!M455="","",'Frais Forfaitaires'!M455)</f>
        <v/>
      </c>
      <c r="N456" s="42" t="str">
        <f t="shared" ref="N456:N506" si="29">IF($H456="","",($L456+$K456+$J456)*$H456)</f>
        <v/>
      </c>
      <c r="O456" s="203" t="str">
        <f t="shared" ref="O456:O506" si="30">IF($M456="","",IF($N456&gt;$M456,"Le montant éligible ne peut etre supérieur au montant présenté",""))</f>
        <v/>
      </c>
      <c r="P456" s="204" t="str">
        <f t="shared" ref="P456:P506" si="31">IF(N456="","",N456)</f>
        <v/>
      </c>
      <c r="Q456" s="205" t="str">
        <f t="shared" ref="Q456:Q506" si="32">IF($N456="","",$N456)</f>
        <v/>
      </c>
      <c r="R456" s="206"/>
      <c r="S456" s="66"/>
    </row>
    <row r="457" spans="1:19" ht="20.100000000000001" customHeight="1" x14ac:dyDescent="0.25">
      <c r="A457" s="191">
        <v>451</v>
      </c>
      <c r="B457" s="200" t="str">
        <f>IF('Frais Forfaitaires'!B456="","",'Frais Forfaitaires'!B456)</f>
        <v/>
      </c>
      <c r="C457" s="200" t="str">
        <f>IF('Frais Forfaitaires'!C456="","",'Frais Forfaitaires'!C456)</f>
        <v/>
      </c>
      <c r="D457" s="200" t="str">
        <f>IF('Frais Forfaitaires'!D456="","",'Frais Forfaitaires'!D456)</f>
        <v/>
      </c>
      <c r="E457" s="200" t="str">
        <f>IF('Frais Forfaitaires'!E456="","",'Frais Forfaitaires'!E456)</f>
        <v/>
      </c>
      <c r="F457" s="200" t="str">
        <f>IF('Frais Forfaitaires'!F456="","",'Frais Forfaitaires'!F456)</f>
        <v/>
      </c>
      <c r="G457" s="200" t="str">
        <f>IF('Frais Forfaitaires'!G456="","",'Frais Forfaitaires'!G456)</f>
        <v/>
      </c>
      <c r="H457" s="200" t="str">
        <f>IF('Frais Forfaitaires'!H456="","",'Frais Forfaitaires'!H456)</f>
        <v/>
      </c>
      <c r="I457" s="200" t="str">
        <f>IF('Frais Forfaitaires'!I456="","",'Frais Forfaitaires'!I456)</f>
        <v/>
      </c>
      <c r="J457" s="189" t="str">
        <f>IF($G457="","",IF($C457=Listes!$B$38,IF('Instruction Frais Forfaitaires'!$E457&lt;=Listes!$B$59,('Instruction Frais Forfaitaires'!$E457*(VLOOKUP('Instruction Frais Forfaitaires'!$D457,Listes!$A$60:$E$66,2,FALSE))),IF('Instruction Frais Forfaitaires'!$E457&gt;Listes!$E$59,('Instruction Frais Forfaitaires'!$E457*(VLOOKUP('Instruction Frais Forfaitaires'!$D457,Listes!$A$60:$E$66,5,FALSE))),('Instruction Frais Forfaitaires'!$E457*(VLOOKUP('Instruction Frais Forfaitaires'!$D457,Listes!$A$60:$E$66,3,FALSE))+(VLOOKUP('Instruction Frais Forfaitaires'!$D457,Listes!$A$60:$E$66,4,FALSE)))))))</f>
        <v/>
      </c>
      <c r="K457" s="189" t="str">
        <f>IF($G457="","",IF($C457=Listes!$B$37,IF('Instruction Frais Forfaitaires'!$E457&lt;=Listes!$B$48,('Instruction Frais Forfaitaires'!$E457*(VLOOKUP('Instruction Frais Forfaitaires'!$D457,Listes!$A$49:$E$55,2,FALSE))),IF('Instruction Frais Forfaitaires'!$E457&gt;Listes!$D$48,('Instruction Frais Forfaitaires'!$E457*(VLOOKUP('Instruction Frais Forfaitaires'!$D457,Listes!$A$49:$E$55,5,FALSE))),('Instruction Frais Forfaitaires'!$E457*(VLOOKUP('Instruction Frais Forfaitaires'!$D457,Listes!$A$49:$E$55,3,FALSE))+(VLOOKUP('Instruction Frais Forfaitaires'!$D457,Listes!$A$49:$E$55,4,FALSE)))))))</f>
        <v/>
      </c>
      <c r="L457" s="190" t="str">
        <f>IF($G457="","",IF($C457=Listes!$B$40,Listes!$I$37,IF($C457=Listes!$B$41,(VLOOKUP('Instruction Frais Forfaitaires'!$F457,Listes!$E$37:$F$42,2,FALSE)),IF($C457=Listes!$B$39,IF('Instruction Frais Forfaitaires'!$E457&lt;=Listes!$A$70,'Instruction Frais Forfaitaires'!$E457*Listes!$A$71,IF('Instruction Frais Forfaitaires'!$E457&gt;Listes!$D$70,'Instruction Frais Forfaitaires'!$E457*Listes!$D$71,(('Instruction Frais Forfaitaires'!$E457*Listes!$B$71)+Listes!$C$71)))))))</f>
        <v/>
      </c>
      <c r="M457" s="202" t="str">
        <f>IF('Frais Forfaitaires'!M456="","",'Frais Forfaitaires'!M456)</f>
        <v/>
      </c>
      <c r="N457" s="42" t="str">
        <f t="shared" si="29"/>
        <v/>
      </c>
      <c r="O457" s="203" t="str">
        <f t="shared" si="30"/>
        <v/>
      </c>
      <c r="P457" s="204" t="str">
        <f t="shared" si="31"/>
        <v/>
      </c>
      <c r="Q457" s="205" t="str">
        <f t="shared" si="32"/>
        <v/>
      </c>
      <c r="R457" s="206"/>
      <c r="S457" s="66"/>
    </row>
    <row r="458" spans="1:19" ht="20.100000000000001" customHeight="1" x14ac:dyDescent="0.25">
      <c r="A458" s="191">
        <v>452</v>
      </c>
      <c r="B458" s="200" t="str">
        <f>IF('Frais Forfaitaires'!B457="","",'Frais Forfaitaires'!B457)</f>
        <v/>
      </c>
      <c r="C458" s="200" t="str">
        <f>IF('Frais Forfaitaires'!C457="","",'Frais Forfaitaires'!C457)</f>
        <v/>
      </c>
      <c r="D458" s="200" t="str">
        <f>IF('Frais Forfaitaires'!D457="","",'Frais Forfaitaires'!D457)</f>
        <v/>
      </c>
      <c r="E458" s="200" t="str">
        <f>IF('Frais Forfaitaires'!E457="","",'Frais Forfaitaires'!E457)</f>
        <v/>
      </c>
      <c r="F458" s="200" t="str">
        <f>IF('Frais Forfaitaires'!F457="","",'Frais Forfaitaires'!F457)</f>
        <v/>
      </c>
      <c r="G458" s="200" t="str">
        <f>IF('Frais Forfaitaires'!G457="","",'Frais Forfaitaires'!G457)</f>
        <v/>
      </c>
      <c r="H458" s="200" t="str">
        <f>IF('Frais Forfaitaires'!H457="","",'Frais Forfaitaires'!H457)</f>
        <v/>
      </c>
      <c r="I458" s="200" t="str">
        <f>IF('Frais Forfaitaires'!I457="","",'Frais Forfaitaires'!I457)</f>
        <v/>
      </c>
      <c r="J458" s="189" t="str">
        <f>IF($G458="","",IF($C458=Listes!$B$38,IF('Instruction Frais Forfaitaires'!$E458&lt;=Listes!$B$59,('Instruction Frais Forfaitaires'!$E458*(VLOOKUP('Instruction Frais Forfaitaires'!$D458,Listes!$A$60:$E$66,2,FALSE))),IF('Instruction Frais Forfaitaires'!$E458&gt;Listes!$E$59,('Instruction Frais Forfaitaires'!$E458*(VLOOKUP('Instruction Frais Forfaitaires'!$D458,Listes!$A$60:$E$66,5,FALSE))),('Instruction Frais Forfaitaires'!$E458*(VLOOKUP('Instruction Frais Forfaitaires'!$D458,Listes!$A$60:$E$66,3,FALSE))+(VLOOKUP('Instruction Frais Forfaitaires'!$D458,Listes!$A$60:$E$66,4,FALSE)))))))</f>
        <v/>
      </c>
      <c r="K458" s="189" t="str">
        <f>IF($G458="","",IF($C458=Listes!$B$37,IF('Instruction Frais Forfaitaires'!$E458&lt;=Listes!$B$48,('Instruction Frais Forfaitaires'!$E458*(VLOOKUP('Instruction Frais Forfaitaires'!$D458,Listes!$A$49:$E$55,2,FALSE))),IF('Instruction Frais Forfaitaires'!$E458&gt;Listes!$D$48,('Instruction Frais Forfaitaires'!$E458*(VLOOKUP('Instruction Frais Forfaitaires'!$D458,Listes!$A$49:$E$55,5,FALSE))),('Instruction Frais Forfaitaires'!$E458*(VLOOKUP('Instruction Frais Forfaitaires'!$D458,Listes!$A$49:$E$55,3,FALSE))+(VLOOKUP('Instruction Frais Forfaitaires'!$D458,Listes!$A$49:$E$55,4,FALSE)))))))</f>
        <v/>
      </c>
      <c r="L458" s="190" t="str">
        <f>IF($G458="","",IF($C458=Listes!$B$40,Listes!$I$37,IF($C458=Listes!$B$41,(VLOOKUP('Instruction Frais Forfaitaires'!$F458,Listes!$E$37:$F$42,2,FALSE)),IF($C458=Listes!$B$39,IF('Instruction Frais Forfaitaires'!$E458&lt;=Listes!$A$70,'Instruction Frais Forfaitaires'!$E458*Listes!$A$71,IF('Instruction Frais Forfaitaires'!$E458&gt;Listes!$D$70,'Instruction Frais Forfaitaires'!$E458*Listes!$D$71,(('Instruction Frais Forfaitaires'!$E458*Listes!$B$71)+Listes!$C$71)))))))</f>
        <v/>
      </c>
      <c r="M458" s="202" t="str">
        <f>IF('Frais Forfaitaires'!M457="","",'Frais Forfaitaires'!M457)</f>
        <v/>
      </c>
      <c r="N458" s="42" t="str">
        <f t="shared" si="29"/>
        <v/>
      </c>
      <c r="O458" s="203" t="str">
        <f t="shared" si="30"/>
        <v/>
      </c>
      <c r="P458" s="204" t="str">
        <f t="shared" si="31"/>
        <v/>
      </c>
      <c r="Q458" s="205" t="str">
        <f t="shared" si="32"/>
        <v/>
      </c>
      <c r="R458" s="206"/>
      <c r="S458" s="66"/>
    </row>
    <row r="459" spans="1:19" ht="20.100000000000001" customHeight="1" x14ac:dyDescent="0.25">
      <c r="A459" s="191">
        <v>453</v>
      </c>
      <c r="B459" s="200" t="str">
        <f>IF('Frais Forfaitaires'!B458="","",'Frais Forfaitaires'!B458)</f>
        <v/>
      </c>
      <c r="C459" s="200" t="str">
        <f>IF('Frais Forfaitaires'!C458="","",'Frais Forfaitaires'!C458)</f>
        <v/>
      </c>
      <c r="D459" s="200" t="str">
        <f>IF('Frais Forfaitaires'!D458="","",'Frais Forfaitaires'!D458)</f>
        <v/>
      </c>
      <c r="E459" s="200" t="str">
        <f>IF('Frais Forfaitaires'!E458="","",'Frais Forfaitaires'!E458)</f>
        <v/>
      </c>
      <c r="F459" s="200" t="str">
        <f>IF('Frais Forfaitaires'!F458="","",'Frais Forfaitaires'!F458)</f>
        <v/>
      </c>
      <c r="G459" s="200" t="str">
        <f>IF('Frais Forfaitaires'!G458="","",'Frais Forfaitaires'!G458)</f>
        <v/>
      </c>
      <c r="H459" s="200" t="str">
        <f>IF('Frais Forfaitaires'!H458="","",'Frais Forfaitaires'!H458)</f>
        <v/>
      </c>
      <c r="I459" s="200" t="str">
        <f>IF('Frais Forfaitaires'!I458="","",'Frais Forfaitaires'!I458)</f>
        <v/>
      </c>
      <c r="J459" s="189" t="str">
        <f>IF($G459="","",IF($C459=Listes!$B$38,IF('Instruction Frais Forfaitaires'!$E459&lt;=Listes!$B$59,('Instruction Frais Forfaitaires'!$E459*(VLOOKUP('Instruction Frais Forfaitaires'!$D459,Listes!$A$60:$E$66,2,FALSE))),IF('Instruction Frais Forfaitaires'!$E459&gt;Listes!$E$59,('Instruction Frais Forfaitaires'!$E459*(VLOOKUP('Instruction Frais Forfaitaires'!$D459,Listes!$A$60:$E$66,5,FALSE))),('Instruction Frais Forfaitaires'!$E459*(VLOOKUP('Instruction Frais Forfaitaires'!$D459,Listes!$A$60:$E$66,3,FALSE))+(VLOOKUP('Instruction Frais Forfaitaires'!$D459,Listes!$A$60:$E$66,4,FALSE)))))))</f>
        <v/>
      </c>
      <c r="K459" s="189" t="str">
        <f>IF($G459="","",IF($C459=Listes!$B$37,IF('Instruction Frais Forfaitaires'!$E459&lt;=Listes!$B$48,('Instruction Frais Forfaitaires'!$E459*(VLOOKUP('Instruction Frais Forfaitaires'!$D459,Listes!$A$49:$E$55,2,FALSE))),IF('Instruction Frais Forfaitaires'!$E459&gt;Listes!$D$48,('Instruction Frais Forfaitaires'!$E459*(VLOOKUP('Instruction Frais Forfaitaires'!$D459,Listes!$A$49:$E$55,5,FALSE))),('Instruction Frais Forfaitaires'!$E459*(VLOOKUP('Instruction Frais Forfaitaires'!$D459,Listes!$A$49:$E$55,3,FALSE))+(VLOOKUP('Instruction Frais Forfaitaires'!$D459,Listes!$A$49:$E$55,4,FALSE)))))))</f>
        <v/>
      </c>
      <c r="L459" s="190" t="str">
        <f>IF($G459="","",IF($C459=Listes!$B$40,Listes!$I$37,IF($C459=Listes!$B$41,(VLOOKUP('Instruction Frais Forfaitaires'!$F459,Listes!$E$37:$F$42,2,FALSE)),IF($C459=Listes!$B$39,IF('Instruction Frais Forfaitaires'!$E459&lt;=Listes!$A$70,'Instruction Frais Forfaitaires'!$E459*Listes!$A$71,IF('Instruction Frais Forfaitaires'!$E459&gt;Listes!$D$70,'Instruction Frais Forfaitaires'!$E459*Listes!$D$71,(('Instruction Frais Forfaitaires'!$E459*Listes!$B$71)+Listes!$C$71)))))))</f>
        <v/>
      </c>
      <c r="M459" s="202" t="str">
        <f>IF('Frais Forfaitaires'!M458="","",'Frais Forfaitaires'!M458)</f>
        <v/>
      </c>
      <c r="N459" s="42" t="str">
        <f t="shared" si="29"/>
        <v/>
      </c>
      <c r="O459" s="203" t="str">
        <f t="shared" si="30"/>
        <v/>
      </c>
      <c r="P459" s="204" t="str">
        <f t="shared" si="31"/>
        <v/>
      </c>
      <c r="Q459" s="205" t="str">
        <f t="shared" si="32"/>
        <v/>
      </c>
      <c r="R459" s="206"/>
      <c r="S459" s="66"/>
    </row>
    <row r="460" spans="1:19" ht="20.100000000000001" customHeight="1" x14ac:dyDescent="0.25">
      <c r="A460" s="191">
        <v>454</v>
      </c>
      <c r="B460" s="200" t="str">
        <f>IF('Frais Forfaitaires'!B459="","",'Frais Forfaitaires'!B459)</f>
        <v/>
      </c>
      <c r="C460" s="200" t="str">
        <f>IF('Frais Forfaitaires'!C459="","",'Frais Forfaitaires'!C459)</f>
        <v/>
      </c>
      <c r="D460" s="200" t="str">
        <f>IF('Frais Forfaitaires'!D459="","",'Frais Forfaitaires'!D459)</f>
        <v/>
      </c>
      <c r="E460" s="200" t="str">
        <f>IF('Frais Forfaitaires'!E459="","",'Frais Forfaitaires'!E459)</f>
        <v/>
      </c>
      <c r="F460" s="200" t="str">
        <f>IF('Frais Forfaitaires'!F459="","",'Frais Forfaitaires'!F459)</f>
        <v/>
      </c>
      <c r="G460" s="200" t="str">
        <f>IF('Frais Forfaitaires'!G459="","",'Frais Forfaitaires'!G459)</f>
        <v/>
      </c>
      <c r="H460" s="200" t="str">
        <f>IF('Frais Forfaitaires'!H459="","",'Frais Forfaitaires'!H459)</f>
        <v/>
      </c>
      <c r="I460" s="200" t="str">
        <f>IF('Frais Forfaitaires'!I459="","",'Frais Forfaitaires'!I459)</f>
        <v/>
      </c>
      <c r="J460" s="189" t="str">
        <f>IF($G460="","",IF($C460=Listes!$B$38,IF('Instruction Frais Forfaitaires'!$E460&lt;=Listes!$B$59,('Instruction Frais Forfaitaires'!$E460*(VLOOKUP('Instruction Frais Forfaitaires'!$D460,Listes!$A$60:$E$66,2,FALSE))),IF('Instruction Frais Forfaitaires'!$E460&gt;Listes!$E$59,('Instruction Frais Forfaitaires'!$E460*(VLOOKUP('Instruction Frais Forfaitaires'!$D460,Listes!$A$60:$E$66,5,FALSE))),('Instruction Frais Forfaitaires'!$E460*(VLOOKUP('Instruction Frais Forfaitaires'!$D460,Listes!$A$60:$E$66,3,FALSE))+(VLOOKUP('Instruction Frais Forfaitaires'!$D460,Listes!$A$60:$E$66,4,FALSE)))))))</f>
        <v/>
      </c>
      <c r="K460" s="189" t="str">
        <f>IF($G460="","",IF($C460=Listes!$B$37,IF('Instruction Frais Forfaitaires'!$E460&lt;=Listes!$B$48,('Instruction Frais Forfaitaires'!$E460*(VLOOKUP('Instruction Frais Forfaitaires'!$D460,Listes!$A$49:$E$55,2,FALSE))),IF('Instruction Frais Forfaitaires'!$E460&gt;Listes!$D$48,('Instruction Frais Forfaitaires'!$E460*(VLOOKUP('Instruction Frais Forfaitaires'!$D460,Listes!$A$49:$E$55,5,FALSE))),('Instruction Frais Forfaitaires'!$E460*(VLOOKUP('Instruction Frais Forfaitaires'!$D460,Listes!$A$49:$E$55,3,FALSE))+(VLOOKUP('Instruction Frais Forfaitaires'!$D460,Listes!$A$49:$E$55,4,FALSE)))))))</f>
        <v/>
      </c>
      <c r="L460" s="190" t="str">
        <f>IF($G460="","",IF($C460=Listes!$B$40,Listes!$I$37,IF($C460=Listes!$B$41,(VLOOKUP('Instruction Frais Forfaitaires'!$F460,Listes!$E$37:$F$42,2,FALSE)),IF($C460=Listes!$B$39,IF('Instruction Frais Forfaitaires'!$E460&lt;=Listes!$A$70,'Instruction Frais Forfaitaires'!$E460*Listes!$A$71,IF('Instruction Frais Forfaitaires'!$E460&gt;Listes!$D$70,'Instruction Frais Forfaitaires'!$E460*Listes!$D$71,(('Instruction Frais Forfaitaires'!$E460*Listes!$B$71)+Listes!$C$71)))))))</f>
        <v/>
      </c>
      <c r="M460" s="202" t="str">
        <f>IF('Frais Forfaitaires'!M459="","",'Frais Forfaitaires'!M459)</f>
        <v/>
      </c>
      <c r="N460" s="42" t="str">
        <f t="shared" si="29"/>
        <v/>
      </c>
      <c r="O460" s="203" t="str">
        <f t="shared" si="30"/>
        <v/>
      </c>
      <c r="P460" s="204" t="str">
        <f t="shared" si="31"/>
        <v/>
      </c>
      <c r="Q460" s="205" t="str">
        <f t="shared" si="32"/>
        <v/>
      </c>
      <c r="R460" s="206"/>
      <c r="S460" s="66"/>
    </row>
    <row r="461" spans="1:19" ht="20.100000000000001" customHeight="1" x14ac:dyDescent="0.25">
      <c r="A461" s="191">
        <v>455</v>
      </c>
      <c r="B461" s="200" t="str">
        <f>IF('Frais Forfaitaires'!B460="","",'Frais Forfaitaires'!B460)</f>
        <v/>
      </c>
      <c r="C461" s="200" t="str">
        <f>IF('Frais Forfaitaires'!C460="","",'Frais Forfaitaires'!C460)</f>
        <v/>
      </c>
      <c r="D461" s="200" t="str">
        <f>IF('Frais Forfaitaires'!D460="","",'Frais Forfaitaires'!D460)</f>
        <v/>
      </c>
      <c r="E461" s="200" t="str">
        <f>IF('Frais Forfaitaires'!E460="","",'Frais Forfaitaires'!E460)</f>
        <v/>
      </c>
      <c r="F461" s="200" t="str">
        <f>IF('Frais Forfaitaires'!F460="","",'Frais Forfaitaires'!F460)</f>
        <v/>
      </c>
      <c r="G461" s="200" t="str">
        <f>IF('Frais Forfaitaires'!G460="","",'Frais Forfaitaires'!G460)</f>
        <v/>
      </c>
      <c r="H461" s="200" t="str">
        <f>IF('Frais Forfaitaires'!H460="","",'Frais Forfaitaires'!H460)</f>
        <v/>
      </c>
      <c r="I461" s="200" t="str">
        <f>IF('Frais Forfaitaires'!I460="","",'Frais Forfaitaires'!I460)</f>
        <v/>
      </c>
      <c r="J461" s="189" t="str">
        <f>IF($G461="","",IF($C461=Listes!$B$38,IF('Instruction Frais Forfaitaires'!$E461&lt;=Listes!$B$59,('Instruction Frais Forfaitaires'!$E461*(VLOOKUP('Instruction Frais Forfaitaires'!$D461,Listes!$A$60:$E$66,2,FALSE))),IF('Instruction Frais Forfaitaires'!$E461&gt;Listes!$E$59,('Instruction Frais Forfaitaires'!$E461*(VLOOKUP('Instruction Frais Forfaitaires'!$D461,Listes!$A$60:$E$66,5,FALSE))),('Instruction Frais Forfaitaires'!$E461*(VLOOKUP('Instruction Frais Forfaitaires'!$D461,Listes!$A$60:$E$66,3,FALSE))+(VLOOKUP('Instruction Frais Forfaitaires'!$D461,Listes!$A$60:$E$66,4,FALSE)))))))</f>
        <v/>
      </c>
      <c r="K461" s="189" t="str">
        <f>IF($G461="","",IF($C461=Listes!$B$37,IF('Instruction Frais Forfaitaires'!$E461&lt;=Listes!$B$48,('Instruction Frais Forfaitaires'!$E461*(VLOOKUP('Instruction Frais Forfaitaires'!$D461,Listes!$A$49:$E$55,2,FALSE))),IF('Instruction Frais Forfaitaires'!$E461&gt;Listes!$D$48,('Instruction Frais Forfaitaires'!$E461*(VLOOKUP('Instruction Frais Forfaitaires'!$D461,Listes!$A$49:$E$55,5,FALSE))),('Instruction Frais Forfaitaires'!$E461*(VLOOKUP('Instruction Frais Forfaitaires'!$D461,Listes!$A$49:$E$55,3,FALSE))+(VLOOKUP('Instruction Frais Forfaitaires'!$D461,Listes!$A$49:$E$55,4,FALSE)))))))</f>
        <v/>
      </c>
      <c r="L461" s="190" t="str">
        <f>IF($G461="","",IF($C461=Listes!$B$40,Listes!$I$37,IF($C461=Listes!$B$41,(VLOOKUP('Instruction Frais Forfaitaires'!$F461,Listes!$E$37:$F$42,2,FALSE)),IF($C461=Listes!$B$39,IF('Instruction Frais Forfaitaires'!$E461&lt;=Listes!$A$70,'Instruction Frais Forfaitaires'!$E461*Listes!$A$71,IF('Instruction Frais Forfaitaires'!$E461&gt;Listes!$D$70,'Instruction Frais Forfaitaires'!$E461*Listes!$D$71,(('Instruction Frais Forfaitaires'!$E461*Listes!$B$71)+Listes!$C$71)))))))</f>
        <v/>
      </c>
      <c r="M461" s="202" t="str">
        <f>IF('Frais Forfaitaires'!M460="","",'Frais Forfaitaires'!M460)</f>
        <v/>
      </c>
      <c r="N461" s="42" t="str">
        <f t="shared" si="29"/>
        <v/>
      </c>
      <c r="O461" s="203" t="str">
        <f t="shared" si="30"/>
        <v/>
      </c>
      <c r="P461" s="204" t="str">
        <f t="shared" si="31"/>
        <v/>
      </c>
      <c r="Q461" s="205" t="str">
        <f t="shared" si="32"/>
        <v/>
      </c>
      <c r="R461" s="206"/>
      <c r="S461" s="66"/>
    </row>
    <row r="462" spans="1:19" ht="20.100000000000001" customHeight="1" x14ac:dyDescent="0.25">
      <c r="A462" s="191">
        <v>456</v>
      </c>
      <c r="B462" s="200" t="str">
        <f>IF('Frais Forfaitaires'!B461="","",'Frais Forfaitaires'!B461)</f>
        <v/>
      </c>
      <c r="C462" s="200" t="str">
        <f>IF('Frais Forfaitaires'!C461="","",'Frais Forfaitaires'!C461)</f>
        <v/>
      </c>
      <c r="D462" s="200" t="str">
        <f>IF('Frais Forfaitaires'!D461="","",'Frais Forfaitaires'!D461)</f>
        <v/>
      </c>
      <c r="E462" s="200" t="str">
        <f>IF('Frais Forfaitaires'!E461="","",'Frais Forfaitaires'!E461)</f>
        <v/>
      </c>
      <c r="F462" s="200" t="str">
        <f>IF('Frais Forfaitaires'!F461="","",'Frais Forfaitaires'!F461)</f>
        <v/>
      </c>
      <c r="G462" s="200" t="str">
        <f>IF('Frais Forfaitaires'!G461="","",'Frais Forfaitaires'!G461)</f>
        <v/>
      </c>
      <c r="H462" s="200" t="str">
        <f>IF('Frais Forfaitaires'!H461="","",'Frais Forfaitaires'!H461)</f>
        <v/>
      </c>
      <c r="I462" s="200" t="str">
        <f>IF('Frais Forfaitaires'!I461="","",'Frais Forfaitaires'!I461)</f>
        <v/>
      </c>
      <c r="J462" s="189" t="str">
        <f>IF($G462="","",IF($C462=Listes!$B$38,IF('Instruction Frais Forfaitaires'!$E462&lt;=Listes!$B$59,('Instruction Frais Forfaitaires'!$E462*(VLOOKUP('Instruction Frais Forfaitaires'!$D462,Listes!$A$60:$E$66,2,FALSE))),IF('Instruction Frais Forfaitaires'!$E462&gt;Listes!$E$59,('Instruction Frais Forfaitaires'!$E462*(VLOOKUP('Instruction Frais Forfaitaires'!$D462,Listes!$A$60:$E$66,5,FALSE))),('Instruction Frais Forfaitaires'!$E462*(VLOOKUP('Instruction Frais Forfaitaires'!$D462,Listes!$A$60:$E$66,3,FALSE))+(VLOOKUP('Instruction Frais Forfaitaires'!$D462,Listes!$A$60:$E$66,4,FALSE)))))))</f>
        <v/>
      </c>
      <c r="K462" s="189" t="str">
        <f>IF($G462="","",IF($C462=Listes!$B$37,IF('Instruction Frais Forfaitaires'!$E462&lt;=Listes!$B$48,('Instruction Frais Forfaitaires'!$E462*(VLOOKUP('Instruction Frais Forfaitaires'!$D462,Listes!$A$49:$E$55,2,FALSE))),IF('Instruction Frais Forfaitaires'!$E462&gt;Listes!$D$48,('Instruction Frais Forfaitaires'!$E462*(VLOOKUP('Instruction Frais Forfaitaires'!$D462,Listes!$A$49:$E$55,5,FALSE))),('Instruction Frais Forfaitaires'!$E462*(VLOOKUP('Instruction Frais Forfaitaires'!$D462,Listes!$A$49:$E$55,3,FALSE))+(VLOOKUP('Instruction Frais Forfaitaires'!$D462,Listes!$A$49:$E$55,4,FALSE)))))))</f>
        <v/>
      </c>
      <c r="L462" s="190" t="str">
        <f>IF($G462="","",IF($C462=Listes!$B$40,Listes!$I$37,IF($C462=Listes!$B$41,(VLOOKUP('Instruction Frais Forfaitaires'!$F462,Listes!$E$37:$F$42,2,FALSE)),IF($C462=Listes!$B$39,IF('Instruction Frais Forfaitaires'!$E462&lt;=Listes!$A$70,'Instruction Frais Forfaitaires'!$E462*Listes!$A$71,IF('Instruction Frais Forfaitaires'!$E462&gt;Listes!$D$70,'Instruction Frais Forfaitaires'!$E462*Listes!$D$71,(('Instruction Frais Forfaitaires'!$E462*Listes!$B$71)+Listes!$C$71)))))))</f>
        <v/>
      </c>
      <c r="M462" s="202" t="str">
        <f>IF('Frais Forfaitaires'!M461="","",'Frais Forfaitaires'!M461)</f>
        <v/>
      </c>
      <c r="N462" s="42" t="str">
        <f t="shared" si="29"/>
        <v/>
      </c>
      <c r="O462" s="203" t="str">
        <f t="shared" si="30"/>
        <v/>
      </c>
      <c r="P462" s="204" t="str">
        <f t="shared" si="31"/>
        <v/>
      </c>
      <c r="Q462" s="205" t="str">
        <f t="shared" si="32"/>
        <v/>
      </c>
      <c r="R462" s="206"/>
      <c r="S462" s="66"/>
    </row>
    <row r="463" spans="1:19" ht="20.100000000000001" customHeight="1" x14ac:dyDescent="0.25">
      <c r="A463" s="191">
        <v>457</v>
      </c>
      <c r="B463" s="200" t="str">
        <f>IF('Frais Forfaitaires'!B462="","",'Frais Forfaitaires'!B462)</f>
        <v/>
      </c>
      <c r="C463" s="200" t="str">
        <f>IF('Frais Forfaitaires'!C462="","",'Frais Forfaitaires'!C462)</f>
        <v/>
      </c>
      <c r="D463" s="200" t="str">
        <f>IF('Frais Forfaitaires'!D462="","",'Frais Forfaitaires'!D462)</f>
        <v/>
      </c>
      <c r="E463" s="200" t="str">
        <f>IF('Frais Forfaitaires'!E462="","",'Frais Forfaitaires'!E462)</f>
        <v/>
      </c>
      <c r="F463" s="200" t="str">
        <f>IF('Frais Forfaitaires'!F462="","",'Frais Forfaitaires'!F462)</f>
        <v/>
      </c>
      <c r="G463" s="200" t="str">
        <f>IF('Frais Forfaitaires'!G462="","",'Frais Forfaitaires'!G462)</f>
        <v/>
      </c>
      <c r="H463" s="200" t="str">
        <f>IF('Frais Forfaitaires'!H462="","",'Frais Forfaitaires'!H462)</f>
        <v/>
      </c>
      <c r="I463" s="200" t="str">
        <f>IF('Frais Forfaitaires'!I462="","",'Frais Forfaitaires'!I462)</f>
        <v/>
      </c>
      <c r="J463" s="189" t="str">
        <f>IF($G463="","",IF($C463=Listes!$B$38,IF('Instruction Frais Forfaitaires'!$E463&lt;=Listes!$B$59,('Instruction Frais Forfaitaires'!$E463*(VLOOKUP('Instruction Frais Forfaitaires'!$D463,Listes!$A$60:$E$66,2,FALSE))),IF('Instruction Frais Forfaitaires'!$E463&gt;Listes!$E$59,('Instruction Frais Forfaitaires'!$E463*(VLOOKUP('Instruction Frais Forfaitaires'!$D463,Listes!$A$60:$E$66,5,FALSE))),('Instruction Frais Forfaitaires'!$E463*(VLOOKUP('Instruction Frais Forfaitaires'!$D463,Listes!$A$60:$E$66,3,FALSE))+(VLOOKUP('Instruction Frais Forfaitaires'!$D463,Listes!$A$60:$E$66,4,FALSE)))))))</f>
        <v/>
      </c>
      <c r="K463" s="189" t="str">
        <f>IF($G463="","",IF($C463=Listes!$B$37,IF('Instruction Frais Forfaitaires'!$E463&lt;=Listes!$B$48,('Instruction Frais Forfaitaires'!$E463*(VLOOKUP('Instruction Frais Forfaitaires'!$D463,Listes!$A$49:$E$55,2,FALSE))),IF('Instruction Frais Forfaitaires'!$E463&gt;Listes!$D$48,('Instruction Frais Forfaitaires'!$E463*(VLOOKUP('Instruction Frais Forfaitaires'!$D463,Listes!$A$49:$E$55,5,FALSE))),('Instruction Frais Forfaitaires'!$E463*(VLOOKUP('Instruction Frais Forfaitaires'!$D463,Listes!$A$49:$E$55,3,FALSE))+(VLOOKUP('Instruction Frais Forfaitaires'!$D463,Listes!$A$49:$E$55,4,FALSE)))))))</f>
        <v/>
      </c>
      <c r="L463" s="190" t="str">
        <f>IF($G463="","",IF($C463=Listes!$B$40,Listes!$I$37,IF($C463=Listes!$B$41,(VLOOKUP('Instruction Frais Forfaitaires'!$F463,Listes!$E$37:$F$42,2,FALSE)),IF($C463=Listes!$B$39,IF('Instruction Frais Forfaitaires'!$E463&lt;=Listes!$A$70,'Instruction Frais Forfaitaires'!$E463*Listes!$A$71,IF('Instruction Frais Forfaitaires'!$E463&gt;Listes!$D$70,'Instruction Frais Forfaitaires'!$E463*Listes!$D$71,(('Instruction Frais Forfaitaires'!$E463*Listes!$B$71)+Listes!$C$71)))))))</f>
        <v/>
      </c>
      <c r="M463" s="202" t="str">
        <f>IF('Frais Forfaitaires'!M462="","",'Frais Forfaitaires'!M462)</f>
        <v/>
      </c>
      <c r="N463" s="42" t="str">
        <f t="shared" si="29"/>
        <v/>
      </c>
      <c r="O463" s="203" t="str">
        <f t="shared" si="30"/>
        <v/>
      </c>
      <c r="P463" s="204" t="str">
        <f t="shared" si="31"/>
        <v/>
      </c>
      <c r="Q463" s="205" t="str">
        <f t="shared" si="32"/>
        <v/>
      </c>
      <c r="R463" s="206"/>
      <c r="S463" s="66"/>
    </row>
    <row r="464" spans="1:19" ht="20.100000000000001" customHeight="1" x14ac:dyDescent="0.25">
      <c r="A464" s="191">
        <v>458</v>
      </c>
      <c r="B464" s="200" t="str">
        <f>IF('Frais Forfaitaires'!B463="","",'Frais Forfaitaires'!B463)</f>
        <v/>
      </c>
      <c r="C464" s="200" t="str">
        <f>IF('Frais Forfaitaires'!C463="","",'Frais Forfaitaires'!C463)</f>
        <v/>
      </c>
      <c r="D464" s="200" t="str">
        <f>IF('Frais Forfaitaires'!D463="","",'Frais Forfaitaires'!D463)</f>
        <v/>
      </c>
      <c r="E464" s="200" t="str">
        <f>IF('Frais Forfaitaires'!E463="","",'Frais Forfaitaires'!E463)</f>
        <v/>
      </c>
      <c r="F464" s="200" t="str">
        <f>IF('Frais Forfaitaires'!F463="","",'Frais Forfaitaires'!F463)</f>
        <v/>
      </c>
      <c r="G464" s="200" t="str">
        <f>IF('Frais Forfaitaires'!G463="","",'Frais Forfaitaires'!G463)</f>
        <v/>
      </c>
      <c r="H464" s="200" t="str">
        <f>IF('Frais Forfaitaires'!H463="","",'Frais Forfaitaires'!H463)</f>
        <v/>
      </c>
      <c r="I464" s="200" t="str">
        <f>IF('Frais Forfaitaires'!I463="","",'Frais Forfaitaires'!I463)</f>
        <v/>
      </c>
      <c r="J464" s="189" t="str">
        <f>IF($G464="","",IF($C464=Listes!$B$38,IF('Instruction Frais Forfaitaires'!$E464&lt;=Listes!$B$59,('Instruction Frais Forfaitaires'!$E464*(VLOOKUP('Instruction Frais Forfaitaires'!$D464,Listes!$A$60:$E$66,2,FALSE))),IF('Instruction Frais Forfaitaires'!$E464&gt;Listes!$E$59,('Instruction Frais Forfaitaires'!$E464*(VLOOKUP('Instruction Frais Forfaitaires'!$D464,Listes!$A$60:$E$66,5,FALSE))),('Instruction Frais Forfaitaires'!$E464*(VLOOKUP('Instruction Frais Forfaitaires'!$D464,Listes!$A$60:$E$66,3,FALSE))+(VLOOKUP('Instruction Frais Forfaitaires'!$D464,Listes!$A$60:$E$66,4,FALSE)))))))</f>
        <v/>
      </c>
      <c r="K464" s="189" t="str">
        <f>IF($G464="","",IF($C464=Listes!$B$37,IF('Instruction Frais Forfaitaires'!$E464&lt;=Listes!$B$48,('Instruction Frais Forfaitaires'!$E464*(VLOOKUP('Instruction Frais Forfaitaires'!$D464,Listes!$A$49:$E$55,2,FALSE))),IF('Instruction Frais Forfaitaires'!$E464&gt;Listes!$D$48,('Instruction Frais Forfaitaires'!$E464*(VLOOKUP('Instruction Frais Forfaitaires'!$D464,Listes!$A$49:$E$55,5,FALSE))),('Instruction Frais Forfaitaires'!$E464*(VLOOKUP('Instruction Frais Forfaitaires'!$D464,Listes!$A$49:$E$55,3,FALSE))+(VLOOKUP('Instruction Frais Forfaitaires'!$D464,Listes!$A$49:$E$55,4,FALSE)))))))</f>
        <v/>
      </c>
      <c r="L464" s="190" t="str">
        <f>IF($G464="","",IF($C464=Listes!$B$40,Listes!$I$37,IF($C464=Listes!$B$41,(VLOOKUP('Instruction Frais Forfaitaires'!$F464,Listes!$E$37:$F$42,2,FALSE)),IF($C464=Listes!$B$39,IF('Instruction Frais Forfaitaires'!$E464&lt;=Listes!$A$70,'Instruction Frais Forfaitaires'!$E464*Listes!$A$71,IF('Instruction Frais Forfaitaires'!$E464&gt;Listes!$D$70,'Instruction Frais Forfaitaires'!$E464*Listes!$D$71,(('Instruction Frais Forfaitaires'!$E464*Listes!$B$71)+Listes!$C$71)))))))</f>
        <v/>
      </c>
      <c r="M464" s="202" t="str">
        <f>IF('Frais Forfaitaires'!M463="","",'Frais Forfaitaires'!M463)</f>
        <v/>
      </c>
      <c r="N464" s="42" t="str">
        <f t="shared" si="29"/>
        <v/>
      </c>
      <c r="O464" s="203" t="str">
        <f t="shared" si="30"/>
        <v/>
      </c>
      <c r="P464" s="204" t="str">
        <f t="shared" si="31"/>
        <v/>
      </c>
      <c r="Q464" s="205" t="str">
        <f t="shared" si="32"/>
        <v/>
      </c>
      <c r="R464" s="206"/>
      <c r="S464" s="66"/>
    </row>
    <row r="465" spans="1:19" ht="20.100000000000001" customHeight="1" x14ac:dyDescent="0.25">
      <c r="A465" s="191">
        <v>459</v>
      </c>
      <c r="B465" s="200" t="str">
        <f>IF('Frais Forfaitaires'!B464="","",'Frais Forfaitaires'!B464)</f>
        <v/>
      </c>
      <c r="C465" s="200" t="str">
        <f>IF('Frais Forfaitaires'!C464="","",'Frais Forfaitaires'!C464)</f>
        <v/>
      </c>
      <c r="D465" s="200" t="str">
        <f>IF('Frais Forfaitaires'!D464="","",'Frais Forfaitaires'!D464)</f>
        <v/>
      </c>
      <c r="E465" s="200" t="str">
        <f>IF('Frais Forfaitaires'!E464="","",'Frais Forfaitaires'!E464)</f>
        <v/>
      </c>
      <c r="F465" s="200" t="str">
        <f>IF('Frais Forfaitaires'!F464="","",'Frais Forfaitaires'!F464)</f>
        <v/>
      </c>
      <c r="G465" s="200" t="str">
        <f>IF('Frais Forfaitaires'!G464="","",'Frais Forfaitaires'!G464)</f>
        <v/>
      </c>
      <c r="H465" s="200" t="str">
        <f>IF('Frais Forfaitaires'!H464="","",'Frais Forfaitaires'!H464)</f>
        <v/>
      </c>
      <c r="I465" s="200" t="str">
        <f>IF('Frais Forfaitaires'!I464="","",'Frais Forfaitaires'!I464)</f>
        <v/>
      </c>
      <c r="J465" s="189" t="str">
        <f>IF($G465="","",IF($C465=Listes!$B$38,IF('Instruction Frais Forfaitaires'!$E465&lt;=Listes!$B$59,('Instruction Frais Forfaitaires'!$E465*(VLOOKUP('Instruction Frais Forfaitaires'!$D465,Listes!$A$60:$E$66,2,FALSE))),IF('Instruction Frais Forfaitaires'!$E465&gt;Listes!$E$59,('Instruction Frais Forfaitaires'!$E465*(VLOOKUP('Instruction Frais Forfaitaires'!$D465,Listes!$A$60:$E$66,5,FALSE))),('Instruction Frais Forfaitaires'!$E465*(VLOOKUP('Instruction Frais Forfaitaires'!$D465,Listes!$A$60:$E$66,3,FALSE))+(VLOOKUP('Instruction Frais Forfaitaires'!$D465,Listes!$A$60:$E$66,4,FALSE)))))))</f>
        <v/>
      </c>
      <c r="K465" s="189" t="str">
        <f>IF($G465="","",IF($C465=Listes!$B$37,IF('Instruction Frais Forfaitaires'!$E465&lt;=Listes!$B$48,('Instruction Frais Forfaitaires'!$E465*(VLOOKUP('Instruction Frais Forfaitaires'!$D465,Listes!$A$49:$E$55,2,FALSE))),IF('Instruction Frais Forfaitaires'!$E465&gt;Listes!$D$48,('Instruction Frais Forfaitaires'!$E465*(VLOOKUP('Instruction Frais Forfaitaires'!$D465,Listes!$A$49:$E$55,5,FALSE))),('Instruction Frais Forfaitaires'!$E465*(VLOOKUP('Instruction Frais Forfaitaires'!$D465,Listes!$A$49:$E$55,3,FALSE))+(VLOOKUP('Instruction Frais Forfaitaires'!$D465,Listes!$A$49:$E$55,4,FALSE)))))))</f>
        <v/>
      </c>
      <c r="L465" s="190" t="str">
        <f>IF($G465="","",IF($C465=Listes!$B$40,Listes!$I$37,IF($C465=Listes!$B$41,(VLOOKUP('Instruction Frais Forfaitaires'!$F465,Listes!$E$37:$F$42,2,FALSE)),IF($C465=Listes!$B$39,IF('Instruction Frais Forfaitaires'!$E465&lt;=Listes!$A$70,'Instruction Frais Forfaitaires'!$E465*Listes!$A$71,IF('Instruction Frais Forfaitaires'!$E465&gt;Listes!$D$70,'Instruction Frais Forfaitaires'!$E465*Listes!$D$71,(('Instruction Frais Forfaitaires'!$E465*Listes!$B$71)+Listes!$C$71)))))))</f>
        <v/>
      </c>
      <c r="M465" s="202" t="str">
        <f>IF('Frais Forfaitaires'!M464="","",'Frais Forfaitaires'!M464)</f>
        <v/>
      </c>
      <c r="N465" s="42" t="str">
        <f t="shared" si="29"/>
        <v/>
      </c>
      <c r="O465" s="203" t="str">
        <f t="shared" si="30"/>
        <v/>
      </c>
      <c r="P465" s="204" t="str">
        <f t="shared" si="31"/>
        <v/>
      </c>
      <c r="Q465" s="205" t="str">
        <f t="shared" si="32"/>
        <v/>
      </c>
      <c r="R465" s="206"/>
      <c r="S465" s="66"/>
    </row>
    <row r="466" spans="1:19" ht="20.100000000000001" customHeight="1" x14ac:dyDescent="0.25">
      <c r="A466" s="191">
        <v>460</v>
      </c>
      <c r="B466" s="200" t="str">
        <f>IF('Frais Forfaitaires'!B465="","",'Frais Forfaitaires'!B465)</f>
        <v/>
      </c>
      <c r="C466" s="200" t="str">
        <f>IF('Frais Forfaitaires'!C465="","",'Frais Forfaitaires'!C465)</f>
        <v/>
      </c>
      <c r="D466" s="200" t="str">
        <f>IF('Frais Forfaitaires'!D465="","",'Frais Forfaitaires'!D465)</f>
        <v/>
      </c>
      <c r="E466" s="200" t="str">
        <f>IF('Frais Forfaitaires'!E465="","",'Frais Forfaitaires'!E465)</f>
        <v/>
      </c>
      <c r="F466" s="200" t="str">
        <f>IF('Frais Forfaitaires'!F465="","",'Frais Forfaitaires'!F465)</f>
        <v/>
      </c>
      <c r="G466" s="200" t="str">
        <f>IF('Frais Forfaitaires'!G465="","",'Frais Forfaitaires'!G465)</f>
        <v/>
      </c>
      <c r="H466" s="200" t="str">
        <f>IF('Frais Forfaitaires'!H465="","",'Frais Forfaitaires'!H465)</f>
        <v/>
      </c>
      <c r="I466" s="200" t="str">
        <f>IF('Frais Forfaitaires'!I465="","",'Frais Forfaitaires'!I465)</f>
        <v/>
      </c>
      <c r="J466" s="189" t="str">
        <f>IF($G466="","",IF($C466=Listes!$B$38,IF('Instruction Frais Forfaitaires'!$E466&lt;=Listes!$B$59,('Instruction Frais Forfaitaires'!$E466*(VLOOKUP('Instruction Frais Forfaitaires'!$D466,Listes!$A$60:$E$66,2,FALSE))),IF('Instruction Frais Forfaitaires'!$E466&gt;Listes!$E$59,('Instruction Frais Forfaitaires'!$E466*(VLOOKUP('Instruction Frais Forfaitaires'!$D466,Listes!$A$60:$E$66,5,FALSE))),('Instruction Frais Forfaitaires'!$E466*(VLOOKUP('Instruction Frais Forfaitaires'!$D466,Listes!$A$60:$E$66,3,FALSE))+(VLOOKUP('Instruction Frais Forfaitaires'!$D466,Listes!$A$60:$E$66,4,FALSE)))))))</f>
        <v/>
      </c>
      <c r="K466" s="189" t="str">
        <f>IF($G466="","",IF($C466=Listes!$B$37,IF('Instruction Frais Forfaitaires'!$E466&lt;=Listes!$B$48,('Instruction Frais Forfaitaires'!$E466*(VLOOKUP('Instruction Frais Forfaitaires'!$D466,Listes!$A$49:$E$55,2,FALSE))),IF('Instruction Frais Forfaitaires'!$E466&gt;Listes!$D$48,('Instruction Frais Forfaitaires'!$E466*(VLOOKUP('Instruction Frais Forfaitaires'!$D466,Listes!$A$49:$E$55,5,FALSE))),('Instruction Frais Forfaitaires'!$E466*(VLOOKUP('Instruction Frais Forfaitaires'!$D466,Listes!$A$49:$E$55,3,FALSE))+(VLOOKUP('Instruction Frais Forfaitaires'!$D466,Listes!$A$49:$E$55,4,FALSE)))))))</f>
        <v/>
      </c>
      <c r="L466" s="190" t="str">
        <f>IF($G466="","",IF($C466=Listes!$B$40,Listes!$I$37,IF($C466=Listes!$B$41,(VLOOKUP('Instruction Frais Forfaitaires'!$F466,Listes!$E$37:$F$42,2,FALSE)),IF($C466=Listes!$B$39,IF('Instruction Frais Forfaitaires'!$E466&lt;=Listes!$A$70,'Instruction Frais Forfaitaires'!$E466*Listes!$A$71,IF('Instruction Frais Forfaitaires'!$E466&gt;Listes!$D$70,'Instruction Frais Forfaitaires'!$E466*Listes!$D$71,(('Instruction Frais Forfaitaires'!$E466*Listes!$B$71)+Listes!$C$71)))))))</f>
        <v/>
      </c>
      <c r="M466" s="202" t="str">
        <f>IF('Frais Forfaitaires'!M465="","",'Frais Forfaitaires'!M465)</f>
        <v/>
      </c>
      <c r="N466" s="42" t="str">
        <f t="shared" si="29"/>
        <v/>
      </c>
      <c r="O466" s="203" t="str">
        <f t="shared" si="30"/>
        <v/>
      </c>
      <c r="P466" s="204" t="str">
        <f t="shared" si="31"/>
        <v/>
      </c>
      <c r="Q466" s="205" t="str">
        <f t="shared" si="32"/>
        <v/>
      </c>
      <c r="R466" s="206"/>
      <c r="S466" s="66"/>
    </row>
    <row r="467" spans="1:19" ht="20.100000000000001" customHeight="1" x14ac:dyDescent="0.25">
      <c r="A467" s="191">
        <v>461</v>
      </c>
      <c r="B467" s="200" t="str">
        <f>IF('Frais Forfaitaires'!B466="","",'Frais Forfaitaires'!B466)</f>
        <v/>
      </c>
      <c r="C467" s="200" t="str">
        <f>IF('Frais Forfaitaires'!C466="","",'Frais Forfaitaires'!C466)</f>
        <v/>
      </c>
      <c r="D467" s="200" t="str">
        <f>IF('Frais Forfaitaires'!D466="","",'Frais Forfaitaires'!D466)</f>
        <v/>
      </c>
      <c r="E467" s="200" t="str">
        <f>IF('Frais Forfaitaires'!E466="","",'Frais Forfaitaires'!E466)</f>
        <v/>
      </c>
      <c r="F467" s="200" t="str">
        <f>IF('Frais Forfaitaires'!F466="","",'Frais Forfaitaires'!F466)</f>
        <v/>
      </c>
      <c r="G467" s="200" t="str">
        <f>IF('Frais Forfaitaires'!G466="","",'Frais Forfaitaires'!G466)</f>
        <v/>
      </c>
      <c r="H467" s="200" t="str">
        <f>IF('Frais Forfaitaires'!H466="","",'Frais Forfaitaires'!H466)</f>
        <v/>
      </c>
      <c r="I467" s="200" t="str">
        <f>IF('Frais Forfaitaires'!I466="","",'Frais Forfaitaires'!I466)</f>
        <v/>
      </c>
      <c r="J467" s="189" t="str">
        <f>IF($G467="","",IF($C467=Listes!$B$38,IF('Instruction Frais Forfaitaires'!$E467&lt;=Listes!$B$59,('Instruction Frais Forfaitaires'!$E467*(VLOOKUP('Instruction Frais Forfaitaires'!$D467,Listes!$A$60:$E$66,2,FALSE))),IF('Instruction Frais Forfaitaires'!$E467&gt;Listes!$E$59,('Instruction Frais Forfaitaires'!$E467*(VLOOKUP('Instruction Frais Forfaitaires'!$D467,Listes!$A$60:$E$66,5,FALSE))),('Instruction Frais Forfaitaires'!$E467*(VLOOKUP('Instruction Frais Forfaitaires'!$D467,Listes!$A$60:$E$66,3,FALSE))+(VLOOKUP('Instruction Frais Forfaitaires'!$D467,Listes!$A$60:$E$66,4,FALSE)))))))</f>
        <v/>
      </c>
      <c r="K467" s="189" t="str">
        <f>IF($G467="","",IF($C467=Listes!$B$37,IF('Instruction Frais Forfaitaires'!$E467&lt;=Listes!$B$48,('Instruction Frais Forfaitaires'!$E467*(VLOOKUP('Instruction Frais Forfaitaires'!$D467,Listes!$A$49:$E$55,2,FALSE))),IF('Instruction Frais Forfaitaires'!$E467&gt;Listes!$D$48,('Instruction Frais Forfaitaires'!$E467*(VLOOKUP('Instruction Frais Forfaitaires'!$D467,Listes!$A$49:$E$55,5,FALSE))),('Instruction Frais Forfaitaires'!$E467*(VLOOKUP('Instruction Frais Forfaitaires'!$D467,Listes!$A$49:$E$55,3,FALSE))+(VLOOKUP('Instruction Frais Forfaitaires'!$D467,Listes!$A$49:$E$55,4,FALSE)))))))</f>
        <v/>
      </c>
      <c r="L467" s="190" t="str">
        <f>IF($G467="","",IF($C467=Listes!$B$40,Listes!$I$37,IF($C467=Listes!$B$41,(VLOOKUP('Instruction Frais Forfaitaires'!$F467,Listes!$E$37:$F$42,2,FALSE)),IF($C467=Listes!$B$39,IF('Instruction Frais Forfaitaires'!$E467&lt;=Listes!$A$70,'Instruction Frais Forfaitaires'!$E467*Listes!$A$71,IF('Instruction Frais Forfaitaires'!$E467&gt;Listes!$D$70,'Instruction Frais Forfaitaires'!$E467*Listes!$D$71,(('Instruction Frais Forfaitaires'!$E467*Listes!$B$71)+Listes!$C$71)))))))</f>
        <v/>
      </c>
      <c r="M467" s="202" t="str">
        <f>IF('Frais Forfaitaires'!M466="","",'Frais Forfaitaires'!M466)</f>
        <v/>
      </c>
      <c r="N467" s="42" t="str">
        <f t="shared" si="29"/>
        <v/>
      </c>
      <c r="O467" s="203" t="str">
        <f t="shared" si="30"/>
        <v/>
      </c>
      <c r="P467" s="204" t="str">
        <f t="shared" si="31"/>
        <v/>
      </c>
      <c r="Q467" s="205" t="str">
        <f t="shared" si="32"/>
        <v/>
      </c>
      <c r="R467" s="206"/>
      <c r="S467" s="66"/>
    </row>
    <row r="468" spans="1:19" ht="20.100000000000001" customHeight="1" x14ac:dyDescent="0.25">
      <c r="A468" s="191">
        <v>462</v>
      </c>
      <c r="B468" s="200" t="str">
        <f>IF('Frais Forfaitaires'!B467="","",'Frais Forfaitaires'!B467)</f>
        <v/>
      </c>
      <c r="C468" s="200" t="str">
        <f>IF('Frais Forfaitaires'!C467="","",'Frais Forfaitaires'!C467)</f>
        <v/>
      </c>
      <c r="D468" s="200" t="str">
        <f>IF('Frais Forfaitaires'!D467="","",'Frais Forfaitaires'!D467)</f>
        <v/>
      </c>
      <c r="E468" s="200" t="str">
        <f>IF('Frais Forfaitaires'!E467="","",'Frais Forfaitaires'!E467)</f>
        <v/>
      </c>
      <c r="F468" s="200" t="str">
        <f>IF('Frais Forfaitaires'!F467="","",'Frais Forfaitaires'!F467)</f>
        <v/>
      </c>
      <c r="G468" s="200" t="str">
        <f>IF('Frais Forfaitaires'!G467="","",'Frais Forfaitaires'!G467)</f>
        <v/>
      </c>
      <c r="H468" s="200" t="str">
        <f>IF('Frais Forfaitaires'!H467="","",'Frais Forfaitaires'!H467)</f>
        <v/>
      </c>
      <c r="I468" s="200" t="str">
        <f>IF('Frais Forfaitaires'!I467="","",'Frais Forfaitaires'!I467)</f>
        <v/>
      </c>
      <c r="J468" s="189" t="str">
        <f>IF($G468="","",IF($C468=Listes!$B$38,IF('Instruction Frais Forfaitaires'!$E468&lt;=Listes!$B$59,('Instruction Frais Forfaitaires'!$E468*(VLOOKUP('Instruction Frais Forfaitaires'!$D468,Listes!$A$60:$E$66,2,FALSE))),IF('Instruction Frais Forfaitaires'!$E468&gt;Listes!$E$59,('Instruction Frais Forfaitaires'!$E468*(VLOOKUP('Instruction Frais Forfaitaires'!$D468,Listes!$A$60:$E$66,5,FALSE))),('Instruction Frais Forfaitaires'!$E468*(VLOOKUP('Instruction Frais Forfaitaires'!$D468,Listes!$A$60:$E$66,3,FALSE))+(VLOOKUP('Instruction Frais Forfaitaires'!$D468,Listes!$A$60:$E$66,4,FALSE)))))))</f>
        <v/>
      </c>
      <c r="K468" s="189" t="str">
        <f>IF($G468="","",IF($C468=Listes!$B$37,IF('Instruction Frais Forfaitaires'!$E468&lt;=Listes!$B$48,('Instruction Frais Forfaitaires'!$E468*(VLOOKUP('Instruction Frais Forfaitaires'!$D468,Listes!$A$49:$E$55,2,FALSE))),IF('Instruction Frais Forfaitaires'!$E468&gt;Listes!$D$48,('Instruction Frais Forfaitaires'!$E468*(VLOOKUP('Instruction Frais Forfaitaires'!$D468,Listes!$A$49:$E$55,5,FALSE))),('Instruction Frais Forfaitaires'!$E468*(VLOOKUP('Instruction Frais Forfaitaires'!$D468,Listes!$A$49:$E$55,3,FALSE))+(VLOOKUP('Instruction Frais Forfaitaires'!$D468,Listes!$A$49:$E$55,4,FALSE)))))))</f>
        <v/>
      </c>
      <c r="L468" s="190" t="str">
        <f>IF($G468="","",IF($C468=Listes!$B$40,Listes!$I$37,IF($C468=Listes!$B$41,(VLOOKUP('Instruction Frais Forfaitaires'!$F468,Listes!$E$37:$F$42,2,FALSE)),IF($C468=Listes!$B$39,IF('Instruction Frais Forfaitaires'!$E468&lt;=Listes!$A$70,'Instruction Frais Forfaitaires'!$E468*Listes!$A$71,IF('Instruction Frais Forfaitaires'!$E468&gt;Listes!$D$70,'Instruction Frais Forfaitaires'!$E468*Listes!$D$71,(('Instruction Frais Forfaitaires'!$E468*Listes!$B$71)+Listes!$C$71)))))))</f>
        <v/>
      </c>
      <c r="M468" s="202" t="str">
        <f>IF('Frais Forfaitaires'!M467="","",'Frais Forfaitaires'!M467)</f>
        <v/>
      </c>
      <c r="N468" s="42" t="str">
        <f t="shared" si="29"/>
        <v/>
      </c>
      <c r="O468" s="203" t="str">
        <f t="shared" si="30"/>
        <v/>
      </c>
      <c r="P468" s="204" t="str">
        <f t="shared" si="31"/>
        <v/>
      </c>
      <c r="Q468" s="205" t="str">
        <f t="shared" si="32"/>
        <v/>
      </c>
      <c r="R468" s="206"/>
      <c r="S468" s="66"/>
    </row>
    <row r="469" spans="1:19" ht="20.100000000000001" customHeight="1" x14ac:dyDescent="0.25">
      <c r="A469" s="191">
        <v>463</v>
      </c>
      <c r="B469" s="200" t="str">
        <f>IF('Frais Forfaitaires'!B468="","",'Frais Forfaitaires'!B468)</f>
        <v/>
      </c>
      <c r="C469" s="200" t="str">
        <f>IF('Frais Forfaitaires'!C468="","",'Frais Forfaitaires'!C468)</f>
        <v/>
      </c>
      <c r="D469" s="200" t="str">
        <f>IF('Frais Forfaitaires'!D468="","",'Frais Forfaitaires'!D468)</f>
        <v/>
      </c>
      <c r="E469" s="200" t="str">
        <f>IF('Frais Forfaitaires'!E468="","",'Frais Forfaitaires'!E468)</f>
        <v/>
      </c>
      <c r="F469" s="200" t="str">
        <f>IF('Frais Forfaitaires'!F468="","",'Frais Forfaitaires'!F468)</f>
        <v/>
      </c>
      <c r="G469" s="200" t="str">
        <f>IF('Frais Forfaitaires'!G468="","",'Frais Forfaitaires'!G468)</f>
        <v/>
      </c>
      <c r="H469" s="200" t="str">
        <f>IF('Frais Forfaitaires'!H468="","",'Frais Forfaitaires'!H468)</f>
        <v/>
      </c>
      <c r="I469" s="200" t="str">
        <f>IF('Frais Forfaitaires'!I468="","",'Frais Forfaitaires'!I468)</f>
        <v/>
      </c>
      <c r="J469" s="189" t="str">
        <f>IF($G469="","",IF($C469=Listes!$B$38,IF('Instruction Frais Forfaitaires'!$E469&lt;=Listes!$B$59,('Instruction Frais Forfaitaires'!$E469*(VLOOKUP('Instruction Frais Forfaitaires'!$D469,Listes!$A$60:$E$66,2,FALSE))),IF('Instruction Frais Forfaitaires'!$E469&gt;Listes!$E$59,('Instruction Frais Forfaitaires'!$E469*(VLOOKUP('Instruction Frais Forfaitaires'!$D469,Listes!$A$60:$E$66,5,FALSE))),('Instruction Frais Forfaitaires'!$E469*(VLOOKUP('Instruction Frais Forfaitaires'!$D469,Listes!$A$60:$E$66,3,FALSE))+(VLOOKUP('Instruction Frais Forfaitaires'!$D469,Listes!$A$60:$E$66,4,FALSE)))))))</f>
        <v/>
      </c>
      <c r="K469" s="189" t="str">
        <f>IF($G469="","",IF($C469=Listes!$B$37,IF('Instruction Frais Forfaitaires'!$E469&lt;=Listes!$B$48,('Instruction Frais Forfaitaires'!$E469*(VLOOKUP('Instruction Frais Forfaitaires'!$D469,Listes!$A$49:$E$55,2,FALSE))),IF('Instruction Frais Forfaitaires'!$E469&gt;Listes!$D$48,('Instruction Frais Forfaitaires'!$E469*(VLOOKUP('Instruction Frais Forfaitaires'!$D469,Listes!$A$49:$E$55,5,FALSE))),('Instruction Frais Forfaitaires'!$E469*(VLOOKUP('Instruction Frais Forfaitaires'!$D469,Listes!$A$49:$E$55,3,FALSE))+(VLOOKUP('Instruction Frais Forfaitaires'!$D469,Listes!$A$49:$E$55,4,FALSE)))))))</f>
        <v/>
      </c>
      <c r="L469" s="190" t="str">
        <f>IF($G469="","",IF($C469=Listes!$B$40,Listes!$I$37,IF($C469=Listes!$B$41,(VLOOKUP('Instruction Frais Forfaitaires'!$F469,Listes!$E$37:$F$42,2,FALSE)),IF($C469=Listes!$B$39,IF('Instruction Frais Forfaitaires'!$E469&lt;=Listes!$A$70,'Instruction Frais Forfaitaires'!$E469*Listes!$A$71,IF('Instruction Frais Forfaitaires'!$E469&gt;Listes!$D$70,'Instruction Frais Forfaitaires'!$E469*Listes!$D$71,(('Instruction Frais Forfaitaires'!$E469*Listes!$B$71)+Listes!$C$71)))))))</f>
        <v/>
      </c>
      <c r="M469" s="202" t="str">
        <f>IF('Frais Forfaitaires'!M468="","",'Frais Forfaitaires'!M468)</f>
        <v/>
      </c>
      <c r="N469" s="42" t="str">
        <f t="shared" si="29"/>
        <v/>
      </c>
      <c r="O469" s="203" t="str">
        <f t="shared" si="30"/>
        <v/>
      </c>
      <c r="P469" s="204" t="str">
        <f t="shared" si="31"/>
        <v/>
      </c>
      <c r="Q469" s="205" t="str">
        <f t="shared" si="32"/>
        <v/>
      </c>
      <c r="R469" s="206"/>
      <c r="S469" s="66"/>
    </row>
    <row r="470" spans="1:19" ht="20.100000000000001" customHeight="1" x14ac:dyDescent="0.25">
      <c r="A470" s="191">
        <v>464</v>
      </c>
      <c r="B470" s="200" t="str">
        <f>IF('Frais Forfaitaires'!B469="","",'Frais Forfaitaires'!B469)</f>
        <v/>
      </c>
      <c r="C470" s="200" t="str">
        <f>IF('Frais Forfaitaires'!C469="","",'Frais Forfaitaires'!C469)</f>
        <v/>
      </c>
      <c r="D470" s="200" t="str">
        <f>IF('Frais Forfaitaires'!D469="","",'Frais Forfaitaires'!D469)</f>
        <v/>
      </c>
      <c r="E470" s="200" t="str">
        <f>IF('Frais Forfaitaires'!E469="","",'Frais Forfaitaires'!E469)</f>
        <v/>
      </c>
      <c r="F470" s="200" t="str">
        <f>IF('Frais Forfaitaires'!F469="","",'Frais Forfaitaires'!F469)</f>
        <v/>
      </c>
      <c r="G470" s="200" t="str">
        <f>IF('Frais Forfaitaires'!G469="","",'Frais Forfaitaires'!G469)</f>
        <v/>
      </c>
      <c r="H470" s="200" t="str">
        <f>IF('Frais Forfaitaires'!H469="","",'Frais Forfaitaires'!H469)</f>
        <v/>
      </c>
      <c r="I470" s="200" t="str">
        <f>IF('Frais Forfaitaires'!I469="","",'Frais Forfaitaires'!I469)</f>
        <v/>
      </c>
      <c r="J470" s="189" t="str">
        <f>IF($G470="","",IF($C470=Listes!$B$38,IF('Instruction Frais Forfaitaires'!$E470&lt;=Listes!$B$59,('Instruction Frais Forfaitaires'!$E470*(VLOOKUP('Instruction Frais Forfaitaires'!$D470,Listes!$A$60:$E$66,2,FALSE))),IF('Instruction Frais Forfaitaires'!$E470&gt;Listes!$E$59,('Instruction Frais Forfaitaires'!$E470*(VLOOKUP('Instruction Frais Forfaitaires'!$D470,Listes!$A$60:$E$66,5,FALSE))),('Instruction Frais Forfaitaires'!$E470*(VLOOKUP('Instruction Frais Forfaitaires'!$D470,Listes!$A$60:$E$66,3,FALSE))+(VLOOKUP('Instruction Frais Forfaitaires'!$D470,Listes!$A$60:$E$66,4,FALSE)))))))</f>
        <v/>
      </c>
      <c r="K470" s="189" t="str">
        <f>IF($G470="","",IF($C470=Listes!$B$37,IF('Instruction Frais Forfaitaires'!$E470&lt;=Listes!$B$48,('Instruction Frais Forfaitaires'!$E470*(VLOOKUP('Instruction Frais Forfaitaires'!$D470,Listes!$A$49:$E$55,2,FALSE))),IF('Instruction Frais Forfaitaires'!$E470&gt;Listes!$D$48,('Instruction Frais Forfaitaires'!$E470*(VLOOKUP('Instruction Frais Forfaitaires'!$D470,Listes!$A$49:$E$55,5,FALSE))),('Instruction Frais Forfaitaires'!$E470*(VLOOKUP('Instruction Frais Forfaitaires'!$D470,Listes!$A$49:$E$55,3,FALSE))+(VLOOKUP('Instruction Frais Forfaitaires'!$D470,Listes!$A$49:$E$55,4,FALSE)))))))</f>
        <v/>
      </c>
      <c r="L470" s="190" t="str">
        <f>IF($G470="","",IF($C470=Listes!$B$40,Listes!$I$37,IF($C470=Listes!$B$41,(VLOOKUP('Instruction Frais Forfaitaires'!$F470,Listes!$E$37:$F$42,2,FALSE)),IF($C470=Listes!$B$39,IF('Instruction Frais Forfaitaires'!$E470&lt;=Listes!$A$70,'Instruction Frais Forfaitaires'!$E470*Listes!$A$71,IF('Instruction Frais Forfaitaires'!$E470&gt;Listes!$D$70,'Instruction Frais Forfaitaires'!$E470*Listes!$D$71,(('Instruction Frais Forfaitaires'!$E470*Listes!$B$71)+Listes!$C$71)))))))</f>
        <v/>
      </c>
      <c r="M470" s="202" t="str">
        <f>IF('Frais Forfaitaires'!M469="","",'Frais Forfaitaires'!M469)</f>
        <v/>
      </c>
      <c r="N470" s="42" t="str">
        <f t="shared" si="29"/>
        <v/>
      </c>
      <c r="O470" s="203" t="str">
        <f t="shared" si="30"/>
        <v/>
      </c>
      <c r="P470" s="204" t="str">
        <f t="shared" si="31"/>
        <v/>
      </c>
      <c r="Q470" s="205" t="str">
        <f t="shared" si="32"/>
        <v/>
      </c>
      <c r="R470" s="206"/>
      <c r="S470" s="66"/>
    </row>
    <row r="471" spans="1:19" ht="20.100000000000001" customHeight="1" x14ac:dyDescent="0.25">
      <c r="A471" s="191">
        <v>465</v>
      </c>
      <c r="B471" s="200" t="str">
        <f>IF('Frais Forfaitaires'!B470="","",'Frais Forfaitaires'!B470)</f>
        <v/>
      </c>
      <c r="C471" s="200" t="str">
        <f>IF('Frais Forfaitaires'!C470="","",'Frais Forfaitaires'!C470)</f>
        <v/>
      </c>
      <c r="D471" s="200" t="str">
        <f>IF('Frais Forfaitaires'!D470="","",'Frais Forfaitaires'!D470)</f>
        <v/>
      </c>
      <c r="E471" s="200" t="str">
        <f>IF('Frais Forfaitaires'!E470="","",'Frais Forfaitaires'!E470)</f>
        <v/>
      </c>
      <c r="F471" s="200" t="str">
        <f>IF('Frais Forfaitaires'!F470="","",'Frais Forfaitaires'!F470)</f>
        <v/>
      </c>
      <c r="G471" s="200" t="str">
        <f>IF('Frais Forfaitaires'!G470="","",'Frais Forfaitaires'!G470)</f>
        <v/>
      </c>
      <c r="H471" s="200" t="str">
        <f>IF('Frais Forfaitaires'!H470="","",'Frais Forfaitaires'!H470)</f>
        <v/>
      </c>
      <c r="I471" s="200" t="str">
        <f>IF('Frais Forfaitaires'!I470="","",'Frais Forfaitaires'!I470)</f>
        <v/>
      </c>
      <c r="J471" s="189" t="str">
        <f>IF($G471="","",IF($C471=Listes!$B$38,IF('Instruction Frais Forfaitaires'!$E471&lt;=Listes!$B$59,('Instruction Frais Forfaitaires'!$E471*(VLOOKUP('Instruction Frais Forfaitaires'!$D471,Listes!$A$60:$E$66,2,FALSE))),IF('Instruction Frais Forfaitaires'!$E471&gt;Listes!$E$59,('Instruction Frais Forfaitaires'!$E471*(VLOOKUP('Instruction Frais Forfaitaires'!$D471,Listes!$A$60:$E$66,5,FALSE))),('Instruction Frais Forfaitaires'!$E471*(VLOOKUP('Instruction Frais Forfaitaires'!$D471,Listes!$A$60:$E$66,3,FALSE))+(VLOOKUP('Instruction Frais Forfaitaires'!$D471,Listes!$A$60:$E$66,4,FALSE)))))))</f>
        <v/>
      </c>
      <c r="K471" s="189" t="str">
        <f>IF($G471="","",IF($C471=Listes!$B$37,IF('Instruction Frais Forfaitaires'!$E471&lt;=Listes!$B$48,('Instruction Frais Forfaitaires'!$E471*(VLOOKUP('Instruction Frais Forfaitaires'!$D471,Listes!$A$49:$E$55,2,FALSE))),IF('Instruction Frais Forfaitaires'!$E471&gt;Listes!$D$48,('Instruction Frais Forfaitaires'!$E471*(VLOOKUP('Instruction Frais Forfaitaires'!$D471,Listes!$A$49:$E$55,5,FALSE))),('Instruction Frais Forfaitaires'!$E471*(VLOOKUP('Instruction Frais Forfaitaires'!$D471,Listes!$A$49:$E$55,3,FALSE))+(VLOOKUP('Instruction Frais Forfaitaires'!$D471,Listes!$A$49:$E$55,4,FALSE)))))))</f>
        <v/>
      </c>
      <c r="L471" s="190" t="str">
        <f>IF($G471="","",IF($C471=Listes!$B$40,Listes!$I$37,IF($C471=Listes!$B$41,(VLOOKUP('Instruction Frais Forfaitaires'!$F471,Listes!$E$37:$F$42,2,FALSE)),IF($C471=Listes!$B$39,IF('Instruction Frais Forfaitaires'!$E471&lt;=Listes!$A$70,'Instruction Frais Forfaitaires'!$E471*Listes!$A$71,IF('Instruction Frais Forfaitaires'!$E471&gt;Listes!$D$70,'Instruction Frais Forfaitaires'!$E471*Listes!$D$71,(('Instruction Frais Forfaitaires'!$E471*Listes!$B$71)+Listes!$C$71)))))))</f>
        <v/>
      </c>
      <c r="M471" s="202" t="str">
        <f>IF('Frais Forfaitaires'!M470="","",'Frais Forfaitaires'!M470)</f>
        <v/>
      </c>
      <c r="N471" s="42" t="str">
        <f t="shared" si="29"/>
        <v/>
      </c>
      <c r="O471" s="203" t="str">
        <f t="shared" si="30"/>
        <v/>
      </c>
      <c r="P471" s="204" t="str">
        <f t="shared" si="31"/>
        <v/>
      </c>
      <c r="Q471" s="205" t="str">
        <f t="shared" si="32"/>
        <v/>
      </c>
      <c r="R471" s="206"/>
      <c r="S471" s="66"/>
    </row>
    <row r="472" spans="1:19" ht="20.100000000000001" customHeight="1" x14ac:dyDescent="0.25">
      <c r="A472" s="191">
        <v>466</v>
      </c>
      <c r="B472" s="200" t="str">
        <f>IF('Frais Forfaitaires'!B471="","",'Frais Forfaitaires'!B471)</f>
        <v/>
      </c>
      <c r="C472" s="200" t="str">
        <f>IF('Frais Forfaitaires'!C471="","",'Frais Forfaitaires'!C471)</f>
        <v/>
      </c>
      <c r="D472" s="200" t="str">
        <f>IF('Frais Forfaitaires'!D471="","",'Frais Forfaitaires'!D471)</f>
        <v/>
      </c>
      <c r="E472" s="200" t="str">
        <f>IF('Frais Forfaitaires'!E471="","",'Frais Forfaitaires'!E471)</f>
        <v/>
      </c>
      <c r="F472" s="200" t="str">
        <f>IF('Frais Forfaitaires'!F471="","",'Frais Forfaitaires'!F471)</f>
        <v/>
      </c>
      <c r="G472" s="200" t="str">
        <f>IF('Frais Forfaitaires'!G471="","",'Frais Forfaitaires'!G471)</f>
        <v/>
      </c>
      <c r="H472" s="200" t="str">
        <f>IF('Frais Forfaitaires'!H471="","",'Frais Forfaitaires'!H471)</f>
        <v/>
      </c>
      <c r="I472" s="200" t="str">
        <f>IF('Frais Forfaitaires'!I471="","",'Frais Forfaitaires'!I471)</f>
        <v/>
      </c>
      <c r="J472" s="189" t="str">
        <f>IF($G472="","",IF($C472=Listes!$B$38,IF('Instruction Frais Forfaitaires'!$E472&lt;=Listes!$B$59,('Instruction Frais Forfaitaires'!$E472*(VLOOKUP('Instruction Frais Forfaitaires'!$D472,Listes!$A$60:$E$66,2,FALSE))),IF('Instruction Frais Forfaitaires'!$E472&gt;Listes!$E$59,('Instruction Frais Forfaitaires'!$E472*(VLOOKUP('Instruction Frais Forfaitaires'!$D472,Listes!$A$60:$E$66,5,FALSE))),('Instruction Frais Forfaitaires'!$E472*(VLOOKUP('Instruction Frais Forfaitaires'!$D472,Listes!$A$60:$E$66,3,FALSE))+(VLOOKUP('Instruction Frais Forfaitaires'!$D472,Listes!$A$60:$E$66,4,FALSE)))))))</f>
        <v/>
      </c>
      <c r="K472" s="189" t="str">
        <f>IF($G472="","",IF($C472=Listes!$B$37,IF('Instruction Frais Forfaitaires'!$E472&lt;=Listes!$B$48,('Instruction Frais Forfaitaires'!$E472*(VLOOKUP('Instruction Frais Forfaitaires'!$D472,Listes!$A$49:$E$55,2,FALSE))),IF('Instruction Frais Forfaitaires'!$E472&gt;Listes!$D$48,('Instruction Frais Forfaitaires'!$E472*(VLOOKUP('Instruction Frais Forfaitaires'!$D472,Listes!$A$49:$E$55,5,FALSE))),('Instruction Frais Forfaitaires'!$E472*(VLOOKUP('Instruction Frais Forfaitaires'!$D472,Listes!$A$49:$E$55,3,FALSE))+(VLOOKUP('Instruction Frais Forfaitaires'!$D472,Listes!$A$49:$E$55,4,FALSE)))))))</f>
        <v/>
      </c>
      <c r="L472" s="190" t="str">
        <f>IF($G472="","",IF($C472=Listes!$B$40,Listes!$I$37,IF($C472=Listes!$B$41,(VLOOKUP('Instruction Frais Forfaitaires'!$F472,Listes!$E$37:$F$42,2,FALSE)),IF($C472=Listes!$B$39,IF('Instruction Frais Forfaitaires'!$E472&lt;=Listes!$A$70,'Instruction Frais Forfaitaires'!$E472*Listes!$A$71,IF('Instruction Frais Forfaitaires'!$E472&gt;Listes!$D$70,'Instruction Frais Forfaitaires'!$E472*Listes!$D$71,(('Instruction Frais Forfaitaires'!$E472*Listes!$B$71)+Listes!$C$71)))))))</f>
        <v/>
      </c>
      <c r="M472" s="202" t="str">
        <f>IF('Frais Forfaitaires'!M471="","",'Frais Forfaitaires'!M471)</f>
        <v/>
      </c>
      <c r="N472" s="42" t="str">
        <f t="shared" si="29"/>
        <v/>
      </c>
      <c r="O472" s="203" t="str">
        <f t="shared" si="30"/>
        <v/>
      </c>
      <c r="P472" s="204" t="str">
        <f t="shared" si="31"/>
        <v/>
      </c>
      <c r="Q472" s="205" t="str">
        <f t="shared" si="32"/>
        <v/>
      </c>
      <c r="R472" s="206"/>
      <c r="S472" s="66"/>
    </row>
    <row r="473" spans="1:19" ht="20.100000000000001" customHeight="1" x14ac:dyDescent="0.25">
      <c r="A473" s="191">
        <v>467</v>
      </c>
      <c r="B473" s="200" t="str">
        <f>IF('Frais Forfaitaires'!B472="","",'Frais Forfaitaires'!B472)</f>
        <v/>
      </c>
      <c r="C473" s="200" t="str">
        <f>IF('Frais Forfaitaires'!C472="","",'Frais Forfaitaires'!C472)</f>
        <v/>
      </c>
      <c r="D473" s="200" t="str">
        <f>IF('Frais Forfaitaires'!D472="","",'Frais Forfaitaires'!D472)</f>
        <v/>
      </c>
      <c r="E473" s="200" t="str">
        <f>IF('Frais Forfaitaires'!E472="","",'Frais Forfaitaires'!E472)</f>
        <v/>
      </c>
      <c r="F473" s="200" t="str">
        <f>IF('Frais Forfaitaires'!F472="","",'Frais Forfaitaires'!F472)</f>
        <v/>
      </c>
      <c r="G473" s="200" t="str">
        <f>IF('Frais Forfaitaires'!G472="","",'Frais Forfaitaires'!G472)</f>
        <v/>
      </c>
      <c r="H473" s="200" t="str">
        <f>IF('Frais Forfaitaires'!H472="","",'Frais Forfaitaires'!H472)</f>
        <v/>
      </c>
      <c r="I473" s="200" t="str">
        <f>IF('Frais Forfaitaires'!I472="","",'Frais Forfaitaires'!I472)</f>
        <v/>
      </c>
      <c r="J473" s="189" t="str">
        <f>IF($G473="","",IF($C473=Listes!$B$38,IF('Instruction Frais Forfaitaires'!$E473&lt;=Listes!$B$59,('Instruction Frais Forfaitaires'!$E473*(VLOOKUP('Instruction Frais Forfaitaires'!$D473,Listes!$A$60:$E$66,2,FALSE))),IF('Instruction Frais Forfaitaires'!$E473&gt;Listes!$E$59,('Instruction Frais Forfaitaires'!$E473*(VLOOKUP('Instruction Frais Forfaitaires'!$D473,Listes!$A$60:$E$66,5,FALSE))),('Instruction Frais Forfaitaires'!$E473*(VLOOKUP('Instruction Frais Forfaitaires'!$D473,Listes!$A$60:$E$66,3,FALSE))+(VLOOKUP('Instruction Frais Forfaitaires'!$D473,Listes!$A$60:$E$66,4,FALSE)))))))</f>
        <v/>
      </c>
      <c r="K473" s="189" t="str">
        <f>IF($G473="","",IF($C473=Listes!$B$37,IF('Instruction Frais Forfaitaires'!$E473&lt;=Listes!$B$48,('Instruction Frais Forfaitaires'!$E473*(VLOOKUP('Instruction Frais Forfaitaires'!$D473,Listes!$A$49:$E$55,2,FALSE))),IF('Instruction Frais Forfaitaires'!$E473&gt;Listes!$D$48,('Instruction Frais Forfaitaires'!$E473*(VLOOKUP('Instruction Frais Forfaitaires'!$D473,Listes!$A$49:$E$55,5,FALSE))),('Instruction Frais Forfaitaires'!$E473*(VLOOKUP('Instruction Frais Forfaitaires'!$D473,Listes!$A$49:$E$55,3,FALSE))+(VLOOKUP('Instruction Frais Forfaitaires'!$D473,Listes!$A$49:$E$55,4,FALSE)))))))</f>
        <v/>
      </c>
      <c r="L473" s="190" t="str">
        <f>IF($G473="","",IF($C473=Listes!$B$40,Listes!$I$37,IF($C473=Listes!$B$41,(VLOOKUP('Instruction Frais Forfaitaires'!$F473,Listes!$E$37:$F$42,2,FALSE)),IF($C473=Listes!$B$39,IF('Instruction Frais Forfaitaires'!$E473&lt;=Listes!$A$70,'Instruction Frais Forfaitaires'!$E473*Listes!$A$71,IF('Instruction Frais Forfaitaires'!$E473&gt;Listes!$D$70,'Instruction Frais Forfaitaires'!$E473*Listes!$D$71,(('Instruction Frais Forfaitaires'!$E473*Listes!$B$71)+Listes!$C$71)))))))</f>
        <v/>
      </c>
      <c r="M473" s="202" t="str">
        <f>IF('Frais Forfaitaires'!M472="","",'Frais Forfaitaires'!M472)</f>
        <v/>
      </c>
      <c r="N473" s="42" t="str">
        <f t="shared" si="29"/>
        <v/>
      </c>
      <c r="O473" s="203" t="str">
        <f t="shared" si="30"/>
        <v/>
      </c>
      <c r="P473" s="204" t="str">
        <f t="shared" si="31"/>
        <v/>
      </c>
      <c r="Q473" s="205" t="str">
        <f t="shared" si="32"/>
        <v/>
      </c>
      <c r="R473" s="206"/>
      <c r="S473" s="66"/>
    </row>
    <row r="474" spans="1:19" ht="20.100000000000001" customHeight="1" x14ac:dyDescent="0.25">
      <c r="A474" s="191">
        <v>468</v>
      </c>
      <c r="B474" s="200" t="str">
        <f>IF('Frais Forfaitaires'!B473="","",'Frais Forfaitaires'!B473)</f>
        <v/>
      </c>
      <c r="C474" s="200" t="str">
        <f>IF('Frais Forfaitaires'!C473="","",'Frais Forfaitaires'!C473)</f>
        <v/>
      </c>
      <c r="D474" s="200" t="str">
        <f>IF('Frais Forfaitaires'!D473="","",'Frais Forfaitaires'!D473)</f>
        <v/>
      </c>
      <c r="E474" s="200" t="str">
        <f>IF('Frais Forfaitaires'!E473="","",'Frais Forfaitaires'!E473)</f>
        <v/>
      </c>
      <c r="F474" s="200" t="str">
        <f>IF('Frais Forfaitaires'!F473="","",'Frais Forfaitaires'!F473)</f>
        <v/>
      </c>
      <c r="G474" s="200" t="str">
        <f>IF('Frais Forfaitaires'!G473="","",'Frais Forfaitaires'!G473)</f>
        <v/>
      </c>
      <c r="H474" s="200" t="str">
        <f>IF('Frais Forfaitaires'!H473="","",'Frais Forfaitaires'!H473)</f>
        <v/>
      </c>
      <c r="I474" s="200" t="str">
        <f>IF('Frais Forfaitaires'!I473="","",'Frais Forfaitaires'!I473)</f>
        <v/>
      </c>
      <c r="J474" s="189" t="str">
        <f>IF($G474="","",IF($C474=Listes!$B$38,IF('Instruction Frais Forfaitaires'!$E474&lt;=Listes!$B$59,('Instruction Frais Forfaitaires'!$E474*(VLOOKUP('Instruction Frais Forfaitaires'!$D474,Listes!$A$60:$E$66,2,FALSE))),IF('Instruction Frais Forfaitaires'!$E474&gt;Listes!$E$59,('Instruction Frais Forfaitaires'!$E474*(VLOOKUP('Instruction Frais Forfaitaires'!$D474,Listes!$A$60:$E$66,5,FALSE))),('Instruction Frais Forfaitaires'!$E474*(VLOOKUP('Instruction Frais Forfaitaires'!$D474,Listes!$A$60:$E$66,3,FALSE))+(VLOOKUP('Instruction Frais Forfaitaires'!$D474,Listes!$A$60:$E$66,4,FALSE)))))))</f>
        <v/>
      </c>
      <c r="K474" s="189" t="str">
        <f>IF($G474="","",IF($C474=Listes!$B$37,IF('Instruction Frais Forfaitaires'!$E474&lt;=Listes!$B$48,('Instruction Frais Forfaitaires'!$E474*(VLOOKUP('Instruction Frais Forfaitaires'!$D474,Listes!$A$49:$E$55,2,FALSE))),IF('Instruction Frais Forfaitaires'!$E474&gt;Listes!$D$48,('Instruction Frais Forfaitaires'!$E474*(VLOOKUP('Instruction Frais Forfaitaires'!$D474,Listes!$A$49:$E$55,5,FALSE))),('Instruction Frais Forfaitaires'!$E474*(VLOOKUP('Instruction Frais Forfaitaires'!$D474,Listes!$A$49:$E$55,3,FALSE))+(VLOOKUP('Instruction Frais Forfaitaires'!$D474,Listes!$A$49:$E$55,4,FALSE)))))))</f>
        <v/>
      </c>
      <c r="L474" s="190" t="str">
        <f>IF($G474="","",IF($C474=Listes!$B$40,Listes!$I$37,IF($C474=Listes!$B$41,(VLOOKUP('Instruction Frais Forfaitaires'!$F474,Listes!$E$37:$F$42,2,FALSE)),IF($C474=Listes!$B$39,IF('Instruction Frais Forfaitaires'!$E474&lt;=Listes!$A$70,'Instruction Frais Forfaitaires'!$E474*Listes!$A$71,IF('Instruction Frais Forfaitaires'!$E474&gt;Listes!$D$70,'Instruction Frais Forfaitaires'!$E474*Listes!$D$71,(('Instruction Frais Forfaitaires'!$E474*Listes!$B$71)+Listes!$C$71)))))))</f>
        <v/>
      </c>
      <c r="M474" s="202" t="str">
        <f>IF('Frais Forfaitaires'!M473="","",'Frais Forfaitaires'!M473)</f>
        <v/>
      </c>
      <c r="N474" s="42" t="str">
        <f t="shared" si="29"/>
        <v/>
      </c>
      <c r="O474" s="203" t="str">
        <f t="shared" si="30"/>
        <v/>
      </c>
      <c r="P474" s="204" t="str">
        <f t="shared" si="31"/>
        <v/>
      </c>
      <c r="Q474" s="205" t="str">
        <f t="shared" si="32"/>
        <v/>
      </c>
      <c r="R474" s="206"/>
      <c r="S474" s="66"/>
    </row>
    <row r="475" spans="1:19" ht="20.100000000000001" customHeight="1" x14ac:dyDescent="0.25">
      <c r="A475" s="191">
        <v>469</v>
      </c>
      <c r="B475" s="200" t="str">
        <f>IF('Frais Forfaitaires'!B474="","",'Frais Forfaitaires'!B474)</f>
        <v/>
      </c>
      <c r="C475" s="200" t="str">
        <f>IF('Frais Forfaitaires'!C474="","",'Frais Forfaitaires'!C474)</f>
        <v/>
      </c>
      <c r="D475" s="200" t="str">
        <f>IF('Frais Forfaitaires'!D474="","",'Frais Forfaitaires'!D474)</f>
        <v/>
      </c>
      <c r="E475" s="200" t="str">
        <f>IF('Frais Forfaitaires'!E474="","",'Frais Forfaitaires'!E474)</f>
        <v/>
      </c>
      <c r="F475" s="200" t="str">
        <f>IF('Frais Forfaitaires'!F474="","",'Frais Forfaitaires'!F474)</f>
        <v/>
      </c>
      <c r="G475" s="200" t="str">
        <f>IF('Frais Forfaitaires'!G474="","",'Frais Forfaitaires'!G474)</f>
        <v/>
      </c>
      <c r="H475" s="200" t="str">
        <f>IF('Frais Forfaitaires'!H474="","",'Frais Forfaitaires'!H474)</f>
        <v/>
      </c>
      <c r="I475" s="200" t="str">
        <f>IF('Frais Forfaitaires'!I474="","",'Frais Forfaitaires'!I474)</f>
        <v/>
      </c>
      <c r="J475" s="189" t="str">
        <f>IF($G475="","",IF($C475=Listes!$B$38,IF('Instruction Frais Forfaitaires'!$E475&lt;=Listes!$B$59,('Instruction Frais Forfaitaires'!$E475*(VLOOKUP('Instruction Frais Forfaitaires'!$D475,Listes!$A$60:$E$66,2,FALSE))),IF('Instruction Frais Forfaitaires'!$E475&gt;Listes!$E$59,('Instruction Frais Forfaitaires'!$E475*(VLOOKUP('Instruction Frais Forfaitaires'!$D475,Listes!$A$60:$E$66,5,FALSE))),('Instruction Frais Forfaitaires'!$E475*(VLOOKUP('Instruction Frais Forfaitaires'!$D475,Listes!$A$60:$E$66,3,FALSE))+(VLOOKUP('Instruction Frais Forfaitaires'!$D475,Listes!$A$60:$E$66,4,FALSE)))))))</f>
        <v/>
      </c>
      <c r="K475" s="189" t="str">
        <f>IF($G475="","",IF($C475=Listes!$B$37,IF('Instruction Frais Forfaitaires'!$E475&lt;=Listes!$B$48,('Instruction Frais Forfaitaires'!$E475*(VLOOKUP('Instruction Frais Forfaitaires'!$D475,Listes!$A$49:$E$55,2,FALSE))),IF('Instruction Frais Forfaitaires'!$E475&gt;Listes!$D$48,('Instruction Frais Forfaitaires'!$E475*(VLOOKUP('Instruction Frais Forfaitaires'!$D475,Listes!$A$49:$E$55,5,FALSE))),('Instruction Frais Forfaitaires'!$E475*(VLOOKUP('Instruction Frais Forfaitaires'!$D475,Listes!$A$49:$E$55,3,FALSE))+(VLOOKUP('Instruction Frais Forfaitaires'!$D475,Listes!$A$49:$E$55,4,FALSE)))))))</f>
        <v/>
      </c>
      <c r="L475" s="190" t="str">
        <f>IF($G475="","",IF($C475=Listes!$B$40,Listes!$I$37,IF($C475=Listes!$B$41,(VLOOKUP('Instruction Frais Forfaitaires'!$F475,Listes!$E$37:$F$42,2,FALSE)),IF($C475=Listes!$B$39,IF('Instruction Frais Forfaitaires'!$E475&lt;=Listes!$A$70,'Instruction Frais Forfaitaires'!$E475*Listes!$A$71,IF('Instruction Frais Forfaitaires'!$E475&gt;Listes!$D$70,'Instruction Frais Forfaitaires'!$E475*Listes!$D$71,(('Instruction Frais Forfaitaires'!$E475*Listes!$B$71)+Listes!$C$71)))))))</f>
        <v/>
      </c>
      <c r="M475" s="202" t="str">
        <f>IF('Frais Forfaitaires'!M474="","",'Frais Forfaitaires'!M474)</f>
        <v/>
      </c>
      <c r="N475" s="42" t="str">
        <f t="shared" si="29"/>
        <v/>
      </c>
      <c r="O475" s="203" t="str">
        <f t="shared" si="30"/>
        <v/>
      </c>
      <c r="P475" s="204" t="str">
        <f t="shared" si="31"/>
        <v/>
      </c>
      <c r="Q475" s="205" t="str">
        <f t="shared" si="32"/>
        <v/>
      </c>
      <c r="R475" s="206"/>
      <c r="S475" s="66"/>
    </row>
    <row r="476" spans="1:19" ht="20.100000000000001" customHeight="1" x14ac:dyDescent="0.25">
      <c r="A476" s="191">
        <v>470</v>
      </c>
      <c r="B476" s="200" t="str">
        <f>IF('Frais Forfaitaires'!B475="","",'Frais Forfaitaires'!B475)</f>
        <v/>
      </c>
      <c r="C476" s="200" t="str">
        <f>IF('Frais Forfaitaires'!C475="","",'Frais Forfaitaires'!C475)</f>
        <v/>
      </c>
      <c r="D476" s="200" t="str">
        <f>IF('Frais Forfaitaires'!D475="","",'Frais Forfaitaires'!D475)</f>
        <v/>
      </c>
      <c r="E476" s="200" t="str">
        <f>IF('Frais Forfaitaires'!E475="","",'Frais Forfaitaires'!E475)</f>
        <v/>
      </c>
      <c r="F476" s="200" t="str">
        <f>IF('Frais Forfaitaires'!F475="","",'Frais Forfaitaires'!F475)</f>
        <v/>
      </c>
      <c r="G476" s="200" t="str">
        <f>IF('Frais Forfaitaires'!G475="","",'Frais Forfaitaires'!G475)</f>
        <v/>
      </c>
      <c r="H476" s="200" t="str">
        <f>IF('Frais Forfaitaires'!H475="","",'Frais Forfaitaires'!H475)</f>
        <v/>
      </c>
      <c r="I476" s="200" t="str">
        <f>IF('Frais Forfaitaires'!I475="","",'Frais Forfaitaires'!I475)</f>
        <v/>
      </c>
      <c r="J476" s="189" t="str">
        <f>IF($G476="","",IF($C476=Listes!$B$38,IF('Instruction Frais Forfaitaires'!$E476&lt;=Listes!$B$59,('Instruction Frais Forfaitaires'!$E476*(VLOOKUP('Instruction Frais Forfaitaires'!$D476,Listes!$A$60:$E$66,2,FALSE))),IF('Instruction Frais Forfaitaires'!$E476&gt;Listes!$E$59,('Instruction Frais Forfaitaires'!$E476*(VLOOKUP('Instruction Frais Forfaitaires'!$D476,Listes!$A$60:$E$66,5,FALSE))),('Instruction Frais Forfaitaires'!$E476*(VLOOKUP('Instruction Frais Forfaitaires'!$D476,Listes!$A$60:$E$66,3,FALSE))+(VLOOKUP('Instruction Frais Forfaitaires'!$D476,Listes!$A$60:$E$66,4,FALSE)))))))</f>
        <v/>
      </c>
      <c r="K476" s="189" t="str">
        <f>IF($G476="","",IF($C476=Listes!$B$37,IF('Instruction Frais Forfaitaires'!$E476&lt;=Listes!$B$48,('Instruction Frais Forfaitaires'!$E476*(VLOOKUP('Instruction Frais Forfaitaires'!$D476,Listes!$A$49:$E$55,2,FALSE))),IF('Instruction Frais Forfaitaires'!$E476&gt;Listes!$D$48,('Instruction Frais Forfaitaires'!$E476*(VLOOKUP('Instruction Frais Forfaitaires'!$D476,Listes!$A$49:$E$55,5,FALSE))),('Instruction Frais Forfaitaires'!$E476*(VLOOKUP('Instruction Frais Forfaitaires'!$D476,Listes!$A$49:$E$55,3,FALSE))+(VLOOKUP('Instruction Frais Forfaitaires'!$D476,Listes!$A$49:$E$55,4,FALSE)))))))</f>
        <v/>
      </c>
      <c r="L476" s="190" t="str">
        <f>IF($G476="","",IF($C476=Listes!$B$40,Listes!$I$37,IF($C476=Listes!$B$41,(VLOOKUP('Instruction Frais Forfaitaires'!$F476,Listes!$E$37:$F$42,2,FALSE)),IF($C476=Listes!$B$39,IF('Instruction Frais Forfaitaires'!$E476&lt;=Listes!$A$70,'Instruction Frais Forfaitaires'!$E476*Listes!$A$71,IF('Instruction Frais Forfaitaires'!$E476&gt;Listes!$D$70,'Instruction Frais Forfaitaires'!$E476*Listes!$D$71,(('Instruction Frais Forfaitaires'!$E476*Listes!$B$71)+Listes!$C$71)))))))</f>
        <v/>
      </c>
      <c r="M476" s="202" t="str">
        <f>IF('Frais Forfaitaires'!M475="","",'Frais Forfaitaires'!M475)</f>
        <v/>
      </c>
      <c r="N476" s="42" t="str">
        <f t="shared" si="29"/>
        <v/>
      </c>
      <c r="O476" s="203" t="str">
        <f t="shared" si="30"/>
        <v/>
      </c>
      <c r="P476" s="204" t="str">
        <f t="shared" si="31"/>
        <v/>
      </c>
      <c r="Q476" s="205" t="str">
        <f t="shared" si="32"/>
        <v/>
      </c>
      <c r="R476" s="206"/>
      <c r="S476" s="66"/>
    </row>
    <row r="477" spans="1:19" ht="20.100000000000001" customHeight="1" x14ac:dyDescent="0.25">
      <c r="A477" s="191">
        <v>471</v>
      </c>
      <c r="B477" s="200" t="str">
        <f>IF('Frais Forfaitaires'!B476="","",'Frais Forfaitaires'!B476)</f>
        <v/>
      </c>
      <c r="C477" s="200" t="str">
        <f>IF('Frais Forfaitaires'!C476="","",'Frais Forfaitaires'!C476)</f>
        <v/>
      </c>
      <c r="D477" s="200" t="str">
        <f>IF('Frais Forfaitaires'!D476="","",'Frais Forfaitaires'!D476)</f>
        <v/>
      </c>
      <c r="E477" s="200" t="str">
        <f>IF('Frais Forfaitaires'!E476="","",'Frais Forfaitaires'!E476)</f>
        <v/>
      </c>
      <c r="F477" s="200" t="str">
        <f>IF('Frais Forfaitaires'!F476="","",'Frais Forfaitaires'!F476)</f>
        <v/>
      </c>
      <c r="G477" s="200" t="str">
        <f>IF('Frais Forfaitaires'!G476="","",'Frais Forfaitaires'!G476)</f>
        <v/>
      </c>
      <c r="H477" s="200" t="str">
        <f>IF('Frais Forfaitaires'!H476="","",'Frais Forfaitaires'!H476)</f>
        <v/>
      </c>
      <c r="I477" s="200" t="str">
        <f>IF('Frais Forfaitaires'!I476="","",'Frais Forfaitaires'!I476)</f>
        <v/>
      </c>
      <c r="J477" s="189" t="str">
        <f>IF($G477="","",IF($C477=Listes!$B$38,IF('Instruction Frais Forfaitaires'!$E477&lt;=Listes!$B$59,('Instruction Frais Forfaitaires'!$E477*(VLOOKUP('Instruction Frais Forfaitaires'!$D477,Listes!$A$60:$E$66,2,FALSE))),IF('Instruction Frais Forfaitaires'!$E477&gt;Listes!$E$59,('Instruction Frais Forfaitaires'!$E477*(VLOOKUP('Instruction Frais Forfaitaires'!$D477,Listes!$A$60:$E$66,5,FALSE))),('Instruction Frais Forfaitaires'!$E477*(VLOOKUP('Instruction Frais Forfaitaires'!$D477,Listes!$A$60:$E$66,3,FALSE))+(VLOOKUP('Instruction Frais Forfaitaires'!$D477,Listes!$A$60:$E$66,4,FALSE)))))))</f>
        <v/>
      </c>
      <c r="K477" s="189" t="str">
        <f>IF($G477="","",IF($C477=Listes!$B$37,IF('Instruction Frais Forfaitaires'!$E477&lt;=Listes!$B$48,('Instruction Frais Forfaitaires'!$E477*(VLOOKUP('Instruction Frais Forfaitaires'!$D477,Listes!$A$49:$E$55,2,FALSE))),IF('Instruction Frais Forfaitaires'!$E477&gt;Listes!$D$48,('Instruction Frais Forfaitaires'!$E477*(VLOOKUP('Instruction Frais Forfaitaires'!$D477,Listes!$A$49:$E$55,5,FALSE))),('Instruction Frais Forfaitaires'!$E477*(VLOOKUP('Instruction Frais Forfaitaires'!$D477,Listes!$A$49:$E$55,3,FALSE))+(VLOOKUP('Instruction Frais Forfaitaires'!$D477,Listes!$A$49:$E$55,4,FALSE)))))))</f>
        <v/>
      </c>
      <c r="L477" s="190" t="str">
        <f>IF($G477="","",IF($C477=Listes!$B$40,Listes!$I$37,IF($C477=Listes!$B$41,(VLOOKUP('Instruction Frais Forfaitaires'!$F477,Listes!$E$37:$F$42,2,FALSE)),IF($C477=Listes!$B$39,IF('Instruction Frais Forfaitaires'!$E477&lt;=Listes!$A$70,'Instruction Frais Forfaitaires'!$E477*Listes!$A$71,IF('Instruction Frais Forfaitaires'!$E477&gt;Listes!$D$70,'Instruction Frais Forfaitaires'!$E477*Listes!$D$71,(('Instruction Frais Forfaitaires'!$E477*Listes!$B$71)+Listes!$C$71)))))))</f>
        <v/>
      </c>
      <c r="M477" s="202" t="str">
        <f>IF('Frais Forfaitaires'!M476="","",'Frais Forfaitaires'!M476)</f>
        <v/>
      </c>
      <c r="N477" s="42" t="str">
        <f t="shared" si="29"/>
        <v/>
      </c>
      <c r="O477" s="203" t="str">
        <f t="shared" si="30"/>
        <v/>
      </c>
      <c r="P477" s="204" t="str">
        <f t="shared" si="31"/>
        <v/>
      </c>
      <c r="Q477" s="205" t="str">
        <f t="shared" si="32"/>
        <v/>
      </c>
      <c r="R477" s="206"/>
      <c r="S477" s="66"/>
    </row>
    <row r="478" spans="1:19" ht="20.100000000000001" customHeight="1" x14ac:dyDescent="0.25">
      <c r="A478" s="191">
        <v>472</v>
      </c>
      <c r="B478" s="200" t="str">
        <f>IF('Frais Forfaitaires'!B477="","",'Frais Forfaitaires'!B477)</f>
        <v/>
      </c>
      <c r="C478" s="200" t="str">
        <f>IF('Frais Forfaitaires'!C477="","",'Frais Forfaitaires'!C477)</f>
        <v/>
      </c>
      <c r="D478" s="200" t="str">
        <f>IF('Frais Forfaitaires'!D477="","",'Frais Forfaitaires'!D477)</f>
        <v/>
      </c>
      <c r="E478" s="200" t="str">
        <f>IF('Frais Forfaitaires'!E477="","",'Frais Forfaitaires'!E477)</f>
        <v/>
      </c>
      <c r="F478" s="200" t="str">
        <f>IF('Frais Forfaitaires'!F477="","",'Frais Forfaitaires'!F477)</f>
        <v/>
      </c>
      <c r="G478" s="200" t="str">
        <f>IF('Frais Forfaitaires'!G477="","",'Frais Forfaitaires'!G477)</f>
        <v/>
      </c>
      <c r="H478" s="200" t="str">
        <f>IF('Frais Forfaitaires'!H477="","",'Frais Forfaitaires'!H477)</f>
        <v/>
      </c>
      <c r="I478" s="200" t="str">
        <f>IF('Frais Forfaitaires'!I477="","",'Frais Forfaitaires'!I477)</f>
        <v/>
      </c>
      <c r="J478" s="189" t="str">
        <f>IF($G478="","",IF($C478=Listes!$B$38,IF('Instruction Frais Forfaitaires'!$E478&lt;=Listes!$B$59,('Instruction Frais Forfaitaires'!$E478*(VLOOKUP('Instruction Frais Forfaitaires'!$D478,Listes!$A$60:$E$66,2,FALSE))),IF('Instruction Frais Forfaitaires'!$E478&gt;Listes!$E$59,('Instruction Frais Forfaitaires'!$E478*(VLOOKUP('Instruction Frais Forfaitaires'!$D478,Listes!$A$60:$E$66,5,FALSE))),('Instruction Frais Forfaitaires'!$E478*(VLOOKUP('Instruction Frais Forfaitaires'!$D478,Listes!$A$60:$E$66,3,FALSE))+(VLOOKUP('Instruction Frais Forfaitaires'!$D478,Listes!$A$60:$E$66,4,FALSE)))))))</f>
        <v/>
      </c>
      <c r="K478" s="189" t="str">
        <f>IF($G478="","",IF($C478=Listes!$B$37,IF('Instruction Frais Forfaitaires'!$E478&lt;=Listes!$B$48,('Instruction Frais Forfaitaires'!$E478*(VLOOKUP('Instruction Frais Forfaitaires'!$D478,Listes!$A$49:$E$55,2,FALSE))),IF('Instruction Frais Forfaitaires'!$E478&gt;Listes!$D$48,('Instruction Frais Forfaitaires'!$E478*(VLOOKUP('Instruction Frais Forfaitaires'!$D478,Listes!$A$49:$E$55,5,FALSE))),('Instruction Frais Forfaitaires'!$E478*(VLOOKUP('Instruction Frais Forfaitaires'!$D478,Listes!$A$49:$E$55,3,FALSE))+(VLOOKUP('Instruction Frais Forfaitaires'!$D478,Listes!$A$49:$E$55,4,FALSE)))))))</f>
        <v/>
      </c>
      <c r="L478" s="190" t="str">
        <f>IF($G478="","",IF($C478=Listes!$B$40,Listes!$I$37,IF($C478=Listes!$B$41,(VLOOKUP('Instruction Frais Forfaitaires'!$F478,Listes!$E$37:$F$42,2,FALSE)),IF($C478=Listes!$B$39,IF('Instruction Frais Forfaitaires'!$E478&lt;=Listes!$A$70,'Instruction Frais Forfaitaires'!$E478*Listes!$A$71,IF('Instruction Frais Forfaitaires'!$E478&gt;Listes!$D$70,'Instruction Frais Forfaitaires'!$E478*Listes!$D$71,(('Instruction Frais Forfaitaires'!$E478*Listes!$B$71)+Listes!$C$71)))))))</f>
        <v/>
      </c>
      <c r="M478" s="202" t="str">
        <f>IF('Frais Forfaitaires'!M477="","",'Frais Forfaitaires'!M477)</f>
        <v/>
      </c>
      <c r="N478" s="42" t="str">
        <f t="shared" si="29"/>
        <v/>
      </c>
      <c r="O478" s="203" t="str">
        <f t="shared" si="30"/>
        <v/>
      </c>
      <c r="P478" s="204" t="str">
        <f t="shared" si="31"/>
        <v/>
      </c>
      <c r="Q478" s="205" t="str">
        <f t="shared" si="32"/>
        <v/>
      </c>
      <c r="R478" s="206"/>
      <c r="S478" s="66"/>
    </row>
    <row r="479" spans="1:19" ht="20.100000000000001" customHeight="1" x14ac:dyDescent="0.25">
      <c r="A479" s="191">
        <v>473</v>
      </c>
      <c r="B479" s="200" t="str">
        <f>IF('Frais Forfaitaires'!B478="","",'Frais Forfaitaires'!B478)</f>
        <v/>
      </c>
      <c r="C479" s="200" t="str">
        <f>IF('Frais Forfaitaires'!C478="","",'Frais Forfaitaires'!C478)</f>
        <v/>
      </c>
      <c r="D479" s="200" t="str">
        <f>IF('Frais Forfaitaires'!D478="","",'Frais Forfaitaires'!D478)</f>
        <v/>
      </c>
      <c r="E479" s="200" t="str">
        <f>IF('Frais Forfaitaires'!E478="","",'Frais Forfaitaires'!E478)</f>
        <v/>
      </c>
      <c r="F479" s="200" t="str">
        <f>IF('Frais Forfaitaires'!F478="","",'Frais Forfaitaires'!F478)</f>
        <v/>
      </c>
      <c r="G479" s="200" t="str">
        <f>IF('Frais Forfaitaires'!G478="","",'Frais Forfaitaires'!G478)</f>
        <v/>
      </c>
      <c r="H479" s="200" t="str">
        <f>IF('Frais Forfaitaires'!H478="","",'Frais Forfaitaires'!H478)</f>
        <v/>
      </c>
      <c r="I479" s="200" t="str">
        <f>IF('Frais Forfaitaires'!I478="","",'Frais Forfaitaires'!I478)</f>
        <v/>
      </c>
      <c r="J479" s="189" t="str">
        <f>IF($G479="","",IF($C479=Listes!$B$38,IF('Instruction Frais Forfaitaires'!$E479&lt;=Listes!$B$59,('Instruction Frais Forfaitaires'!$E479*(VLOOKUP('Instruction Frais Forfaitaires'!$D479,Listes!$A$60:$E$66,2,FALSE))),IF('Instruction Frais Forfaitaires'!$E479&gt;Listes!$E$59,('Instruction Frais Forfaitaires'!$E479*(VLOOKUP('Instruction Frais Forfaitaires'!$D479,Listes!$A$60:$E$66,5,FALSE))),('Instruction Frais Forfaitaires'!$E479*(VLOOKUP('Instruction Frais Forfaitaires'!$D479,Listes!$A$60:$E$66,3,FALSE))+(VLOOKUP('Instruction Frais Forfaitaires'!$D479,Listes!$A$60:$E$66,4,FALSE)))))))</f>
        <v/>
      </c>
      <c r="K479" s="189" t="str">
        <f>IF($G479="","",IF($C479=Listes!$B$37,IF('Instruction Frais Forfaitaires'!$E479&lt;=Listes!$B$48,('Instruction Frais Forfaitaires'!$E479*(VLOOKUP('Instruction Frais Forfaitaires'!$D479,Listes!$A$49:$E$55,2,FALSE))),IF('Instruction Frais Forfaitaires'!$E479&gt;Listes!$D$48,('Instruction Frais Forfaitaires'!$E479*(VLOOKUP('Instruction Frais Forfaitaires'!$D479,Listes!$A$49:$E$55,5,FALSE))),('Instruction Frais Forfaitaires'!$E479*(VLOOKUP('Instruction Frais Forfaitaires'!$D479,Listes!$A$49:$E$55,3,FALSE))+(VLOOKUP('Instruction Frais Forfaitaires'!$D479,Listes!$A$49:$E$55,4,FALSE)))))))</f>
        <v/>
      </c>
      <c r="L479" s="190" t="str">
        <f>IF($G479="","",IF($C479=Listes!$B$40,Listes!$I$37,IF($C479=Listes!$B$41,(VLOOKUP('Instruction Frais Forfaitaires'!$F479,Listes!$E$37:$F$42,2,FALSE)),IF($C479=Listes!$B$39,IF('Instruction Frais Forfaitaires'!$E479&lt;=Listes!$A$70,'Instruction Frais Forfaitaires'!$E479*Listes!$A$71,IF('Instruction Frais Forfaitaires'!$E479&gt;Listes!$D$70,'Instruction Frais Forfaitaires'!$E479*Listes!$D$71,(('Instruction Frais Forfaitaires'!$E479*Listes!$B$71)+Listes!$C$71)))))))</f>
        <v/>
      </c>
      <c r="M479" s="202" t="str">
        <f>IF('Frais Forfaitaires'!M478="","",'Frais Forfaitaires'!M478)</f>
        <v/>
      </c>
      <c r="N479" s="42" t="str">
        <f t="shared" si="29"/>
        <v/>
      </c>
      <c r="O479" s="203" t="str">
        <f t="shared" si="30"/>
        <v/>
      </c>
      <c r="P479" s="204" t="str">
        <f t="shared" si="31"/>
        <v/>
      </c>
      <c r="Q479" s="205" t="str">
        <f t="shared" si="32"/>
        <v/>
      </c>
      <c r="R479" s="206"/>
      <c r="S479" s="66"/>
    </row>
    <row r="480" spans="1:19" ht="20.100000000000001" customHeight="1" x14ac:dyDescent="0.25">
      <c r="A480" s="191">
        <v>474</v>
      </c>
      <c r="B480" s="200" t="str">
        <f>IF('Frais Forfaitaires'!B479="","",'Frais Forfaitaires'!B479)</f>
        <v/>
      </c>
      <c r="C480" s="200" t="str">
        <f>IF('Frais Forfaitaires'!C479="","",'Frais Forfaitaires'!C479)</f>
        <v/>
      </c>
      <c r="D480" s="200" t="str">
        <f>IF('Frais Forfaitaires'!D479="","",'Frais Forfaitaires'!D479)</f>
        <v/>
      </c>
      <c r="E480" s="200" t="str">
        <f>IF('Frais Forfaitaires'!E479="","",'Frais Forfaitaires'!E479)</f>
        <v/>
      </c>
      <c r="F480" s="200" t="str">
        <f>IF('Frais Forfaitaires'!F479="","",'Frais Forfaitaires'!F479)</f>
        <v/>
      </c>
      <c r="G480" s="200" t="str">
        <f>IF('Frais Forfaitaires'!G479="","",'Frais Forfaitaires'!G479)</f>
        <v/>
      </c>
      <c r="H480" s="200" t="str">
        <f>IF('Frais Forfaitaires'!H479="","",'Frais Forfaitaires'!H479)</f>
        <v/>
      </c>
      <c r="I480" s="200" t="str">
        <f>IF('Frais Forfaitaires'!I479="","",'Frais Forfaitaires'!I479)</f>
        <v/>
      </c>
      <c r="J480" s="189" t="str">
        <f>IF($G480="","",IF($C480=Listes!$B$38,IF('Instruction Frais Forfaitaires'!$E480&lt;=Listes!$B$59,('Instruction Frais Forfaitaires'!$E480*(VLOOKUP('Instruction Frais Forfaitaires'!$D480,Listes!$A$60:$E$66,2,FALSE))),IF('Instruction Frais Forfaitaires'!$E480&gt;Listes!$E$59,('Instruction Frais Forfaitaires'!$E480*(VLOOKUP('Instruction Frais Forfaitaires'!$D480,Listes!$A$60:$E$66,5,FALSE))),('Instruction Frais Forfaitaires'!$E480*(VLOOKUP('Instruction Frais Forfaitaires'!$D480,Listes!$A$60:$E$66,3,FALSE))+(VLOOKUP('Instruction Frais Forfaitaires'!$D480,Listes!$A$60:$E$66,4,FALSE)))))))</f>
        <v/>
      </c>
      <c r="K480" s="189" t="str">
        <f>IF($G480="","",IF($C480=Listes!$B$37,IF('Instruction Frais Forfaitaires'!$E480&lt;=Listes!$B$48,('Instruction Frais Forfaitaires'!$E480*(VLOOKUP('Instruction Frais Forfaitaires'!$D480,Listes!$A$49:$E$55,2,FALSE))),IF('Instruction Frais Forfaitaires'!$E480&gt;Listes!$D$48,('Instruction Frais Forfaitaires'!$E480*(VLOOKUP('Instruction Frais Forfaitaires'!$D480,Listes!$A$49:$E$55,5,FALSE))),('Instruction Frais Forfaitaires'!$E480*(VLOOKUP('Instruction Frais Forfaitaires'!$D480,Listes!$A$49:$E$55,3,FALSE))+(VLOOKUP('Instruction Frais Forfaitaires'!$D480,Listes!$A$49:$E$55,4,FALSE)))))))</f>
        <v/>
      </c>
      <c r="L480" s="190" t="str">
        <f>IF($G480="","",IF($C480=Listes!$B$40,Listes!$I$37,IF($C480=Listes!$B$41,(VLOOKUP('Instruction Frais Forfaitaires'!$F480,Listes!$E$37:$F$42,2,FALSE)),IF($C480=Listes!$B$39,IF('Instruction Frais Forfaitaires'!$E480&lt;=Listes!$A$70,'Instruction Frais Forfaitaires'!$E480*Listes!$A$71,IF('Instruction Frais Forfaitaires'!$E480&gt;Listes!$D$70,'Instruction Frais Forfaitaires'!$E480*Listes!$D$71,(('Instruction Frais Forfaitaires'!$E480*Listes!$B$71)+Listes!$C$71)))))))</f>
        <v/>
      </c>
      <c r="M480" s="202" t="str">
        <f>IF('Frais Forfaitaires'!M479="","",'Frais Forfaitaires'!M479)</f>
        <v/>
      </c>
      <c r="N480" s="42" t="str">
        <f t="shared" si="29"/>
        <v/>
      </c>
      <c r="O480" s="203" t="str">
        <f t="shared" si="30"/>
        <v/>
      </c>
      <c r="P480" s="204" t="str">
        <f t="shared" si="31"/>
        <v/>
      </c>
      <c r="Q480" s="205" t="str">
        <f t="shared" si="32"/>
        <v/>
      </c>
      <c r="R480" s="206"/>
      <c r="S480" s="66"/>
    </row>
    <row r="481" spans="1:19" ht="20.100000000000001" customHeight="1" x14ac:dyDescent="0.25">
      <c r="A481" s="191">
        <v>475</v>
      </c>
      <c r="B481" s="200" t="str">
        <f>IF('Frais Forfaitaires'!B480="","",'Frais Forfaitaires'!B480)</f>
        <v/>
      </c>
      <c r="C481" s="200" t="str">
        <f>IF('Frais Forfaitaires'!C480="","",'Frais Forfaitaires'!C480)</f>
        <v/>
      </c>
      <c r="D481" s="200" t="str">
        <f>IF('Frais Forfaitaires'!D480="","",'Frais Forfaitaires'!D480)</f>
        <v/>
      </c>
      <c r="E481" s="200" t="str">
        <f>IF('Frais Forfaitaires'!E480="","",'Frais Forfaitaires'!E480)</f>
        <v/>
      </c>
      <c r="F481" s="200" t="str">
        <f>IF('Frais Forfaitaires'!F480="","",'Frais Forfaitaires'!F480)</f>
        <v/>
      </c>
      <c r="G481" s="200" t="str">
        <f>IF('Frais Forfaitaires'!G480="","",'Frais Forfaitaires'!G480)</f>
        <v/>
      </c>
      <c r="H481" s="200" t="str">
        <f>IF('Frais Forfaitaires'!H480="","",'Frais Forfaitaires'!H480)</f>
        <v/>
      </c>
      <c r="I481" s="200" t="str">
        <f>IF('Frais Forfaitaires'!I480="","",'Frais Forfaitaires'!I480)</f>
        <v/>
      </c>
      <c r="J481" s="189" t="str">
        <f>IF($G481="","",IF($C481=Listes!$B$38,IF('Instruction Frais Forfaitaires'!$E481&lt;=Listes!$B$59,('Instruction Frais Forfaitaires'!$E481*(VLOOKUP('Instruction Frais Forfaitaires'!$D481,Listes!$A$60:$E$66,2,FALSE))),IF('Instruction Frais Forfaitaires'!$E481&gt;Listes!$E$59,('Instruction Frais Forfaitaires'!$E481*(VLOOKUP('Instruction Frais Forfaitaires'!$D481,Listes!$A$60:$E$66,5,FALSE))),('Instruction Frais Forfaitaires'!$E481*(VLOOKUP('Instruction Frais Forfaitaires'!$D481,Listes!$A$60:$E$66,3,FALSE))+(VLOOKUP('Instruction Frais Forfaitaires'!$D481,Listes!$A$60:$E$66,4,FALSE)))))))</f>
        <v/>
      </c>
      <c r="K481" s="189" t="str">
        <f>IF($G481="","",IF($C481=Listes!$B$37,IF('Instruction Frais Forfaitaires'!$E481&lt;=Listes!$B$48,('Instruction Frais Forfaitaires'!$E481*(VLOOKUP('Instruction Frais Forfaitaires'!$D481,Listes!$A$49:$E$55,2,FALSE))),IF('Instruction Frais Forfaitaires'!$E481&gt;Listes!$D$48,('Instruction Frais Forfaitaires'!$E481*(VLOOKUP('Instruction Frais Forfaitaires'!$D481,Listes!$A$49:$E$55,5,FALSE))),('Instruction Frais Forfaitaires'!$E481*(VLOOKUP('Instruction Frais Forfaitaires'!$D481,Listes!$A$49:$E$55,3,FALSE))+(VLOOKUP('Instruction Frais Forfaitaires'!$D481,Listes!$A$49:$E$55,4,FALSE)))))))</f>
        <v/>
      </c>
      <c r="L481" s="190" t="str">
        <f>IF($G481="","",IF($C481=Listes!$B$40,Listes!$I$37,IF($C481=Listes!$B$41,(VLOOKUP('Instruction Frais Forfaitaires'!$F481,Listes!$E$37:$F$42,2,FALSE)),IF($C481=Listes!$B$39,IF('Instruction Frais Forfaitaires'!$E481&lt;=Listes!$A$70,'Instruction Frais Forfaitaires'!$E481*Listes!$A$71,IF('Instruction Frais Forfaitaires'!$E481&gt;Listes!$D$70,'Instruction Frais Forfaitaires'!$E481*Listes!$D$71,(('Instruction Frais Forfaitaires'!$E481*Listes!$B$71)+Listes!$C$71)))))))</f>
        <v/>
      </c>
      <c r="M481" s="202" t="str">
        <f>IF('Frais Forfaitaires'!M480="","",'Frais Forfaitaires'!M480)</f>
        <v/>
      </c>
      <c r="N481" s="42" t="str">
        <f t="shared" si="29"/>
        <v/>
      </c>
      <c r="O481" s="203" t="str">
        <f t="shared" si="30"/>
        <v/>
      </c>
      <c r="P481" s="204" t="str">
        <f t="shared" si="31"/>
        <v/>
      </c>
      <c r="Q481" s="205" t="str">
        <f t="shared" si="32"/>
        <v/>
      </c>
      <c r="R481" s="206"/>
      <c r="S481" s="66"/>
    </row>
    <row r="482" spans="1:19" ht="20.100000000000001" customHeight="1" x14ac:dyDescent="0.25">
      <c r="A482" s="191">
        <v>476</v>
      </c>
      <c r="B482" s="200" t="str">
        <f>IF('Frais Forfaitaires'!B481="","",'Frais Forfaitaires'!B481)</f>
        <v/>
      </c>
      <c r="C482" s="200" t="str">
        <f>IF('Frais Forfaitaires'!C481="","",'Frais Forfaitaires'!C481)</f>
        <v/>
      </c>
      <c r="D482" s="200" t="str">
        <f>IF('Frais Forfaitaires'!D481="","",'Frais Forfaitaires'!D481)</f>
        <v/>
      </c>
      <c r="E482" s="200" t="str">
        <f>IF('Frais Forfaitaires'!E481="","",'Frais Forfaitaires'!E481)</f>
        <v/>
      </c>
      <c r="F482" s="200" t="str">
        <f>IF('Frais Forfaitaires'!F481="","",'Frais Forfaitaires'!F481)</f>
        <v/>
      </c>
      <c r="G482" s="200" t="str">
        <f>IF('Frais Forfaitaires'!G481="","",'Frais Forfaitaires'!G481)</f>
        <v/>
      </c>
      <c r="H482" s="200" t="str">
        <f>IF('Frais Forfaitaires'!H481="","",'Frais Forfaitaires'!H481)</f>
        <v/>
      </c>
      <c r="I482" s="200" t="str">
        <f>IF('Frais Forfaitaires'!I481="","",'Frais Forfaitaires'!I481)</f>
        <v/>
      </c>
      <c r="J482" s="189" t="str">
        <f>IF($G482="","",IF($C482=Listes!$B$38,IF('Instruction Frais Forfaitaires'!$E482&lt;=Listes!$B$59,('Instruction Frais Forfaitaires'!$E482*(VLOOKUP('Instruction Frais Forfaitaires'!$D482,Listes!$A$60:$E$66,2,FALSE))),IF('Instruction Frais Forfaitaires'!$E482&gt;Listes!$E$59,('Instruction Frais Forfaitaires'!$E482*(VLOOKUP('Instruction Frais Forfaitaires'!$D482,Listes!$A$60:$E$66,5,FALSE))),('Instruction Frais Forfaitaires'!$E482*(VLOOKUP('Instruction Frais Forfaitaires'!$D482,Listes!$A$60:$E$66,3,FALSE))+(VLOOKUP('Instruction Frais Forfaitaires'!$D482,Listes!$A$60:$E$66,4,FALSE)))))))</f>
        <v/>
      </c>
      <c r="K482" s="189" t="str">
        <f>IF($G482="","",IF($C482=Listes!$B$37,IF('Instruction Frais Forfaitaires'!$E482&lt;=Listes!$B$48,('Instruction Frais Forfaitaires'!$E482*(VLOOKUP('Instruction Frais Forfaitaires'!$D482,Listes!$A$49:$E$55,2,FALSE))),IF('Instruction Frais Forfaitaires'!$E482&gt;Listes!$D$48,('Instruction Frais Forfaitaires'!$E482*(VLOOKUP('Instruction Frais Forfaitaires'!$D482,Listes!$A$49:$E$55,5,FALSE))),('Instruction Frais Forfaitaires'!$E482*(VLOOKUP('Instruction Frais Forfaitaires'!$D482,Listes!$A$49:$E$55,3,FALSE))+(VLOOKUP('Instruction Frais Forfaitaires'!$D482,Listes!$A$49:$E$55,4,FALSE)))))))</f>
        <v/>
      </c>
      <c r="L482" s="190" t="str">
        <f>IF($G482="","",IF($C482=Listes!$B$40,Listes!$I$37,IF($C482=Listes!$B$41,(VLOOKUP('Instruction Frais Forfaitaires'!$F482,Listes!$E$37:$F$42,2,FALSE)),IF($C482=Listes!$B$39,IF('Instruction Frais Forfaitaires'!$E482&lt;=Listes!$A$70,'Instruction Frais Forfaitaires'!$E482*Listes!$A$71,IF('Instruction Frais Forfaitaires'!$E482&gt;Listes!$D$70,'Instruction Frais Forfaitaires'!$E482*Listes!$D$71,(('Instruction Frais Forfaitaires'!$E482*Listes!$B$71)+Listes!$C$71)))))))</f>
        <v/>
      </c>
      <c r="M482" s="202" t="str">
        <f>IF('Frais Forfaitaires'!M481="","",'Frais Forfaitaires'!M481)</f>
        <v/>
      </c>
      <c r="N482" s="42" t="str">
        <f t="shared" si="29"/>
        <v/>
      </c>
      <c r="O482" s="203" t="str">
        <f t="shared" si="30"/>
        <v/>
      </c>
      <c r="P482" s="204" t="str">
        <f t="shared" si="31"/>
        <v/>
      </c>
      <c r="Q482" s="205" t="str">
        <f t="shared" si="32"/>
        <v/>
      </c>
      <c r="R482" s="206"/>
      <c r="S482" s="66"/>
    </row>
    <row r="483" spans="1:19" ht="20.100000000000001" customHeight="1" x14ac:dyDescent="0.25">
      <c r="A483" s="191">
        <v>477</v>
      </c>
      <c r="B483" s="200" t="str">
        <f>IF('Frais Forfaitaires'!B482="","",'Frais Forfaitaires'!B482)</f>
        <v/>
      </c>
      <c r="C483" s="200" t="str">
        <f>IF('Frais Forfaitaires'!C482="","",'Frais Forfaitaires'!C482)</f>
        <v/>
      </c>
      <c r="D483" s="200" t="str">
        <f>IF('Frais Forfaitaires'!D482="","",'Frais Forfaitaires'!D482)</f>
        <v/>
      </c>
      <c r="E483" s="200" t="str">
        <f>IF('Frais Forfaitaires'!E482="","",'Frais Forfaitaires'!E482)</f>
        <v/>
      </c>
      <c r="F483" s="200" t="str">
        <f>IF('Frais Forfaitaires'!F482="","",'Frais Forfaitaires'!F482)</f>
        <v/>
      </c>
      <c r="G483" s="200" t="str">
        <f>IF('Frais Forfaitaires'!G482="","",'Frais Forfaitaires'!G482)</f>
        <v/>
      </c>
      <c r="H483" s="200" t="str">
        <f>IF('Frais Forfaitaires'!H482="","",'Frais Forfaitaires'!H482)</f>
        <v/>
      </c>
      <c r="I483" s="200" t="str">
        <f>IF('Frais Forfaitaires'!I482="","",'Frais Forfaitaires'!I482)</f>
        <v/>
      </c>
      <c r="J483" s="189" t="str">
        <f>IF($G483="","",IF($C483=Listes!$B$38,IF('Instruction Frais Forfaitaires'!$E483&lt;=Listes!$B$59,('Instruction Frais Forfaitaires'!$E483*(VLOOKUP('Instruction Frais Forfaitaires'!$D483,Listes!$A$60:$E$66,2,FALSE))),IF('Instruction Frais Forfaitaires'!$E483&gt;Listes!$E$59,('Instruction Frais Forfaitaires'!$E483*(VLOOKUP('Instruction Frais Forfaitaires'!$D483,Listes!$A$60:$E$66,5,FALSE))),('Instruction Frais Forfaitaires'!$E483*(VLOOKUP('Instruction Frais Forfaitaires'!$D483,Listes!$A$60:$E$66,3,FALSE))+(VLOOKUP('Instruction Frais Forfaitaires'!$D483,Listes!$A$60:$E$66,4,FALSE)))))))</f>
        <v/>
      </c>
      <c r="K483" s="189" t="str">
        <f>IF($G483="","",IF($C483=Listes!$B$37,IF('Instruction Frais Forfaitaires'!$E483&lt;=Listes!$B$48,('Instruction Frais Forfaitaires'!$E483*(VLOOKUP('Instruction Frais Forfaitaires'!$D483,Listes!$A$49:$E$55,2,FALSE))),IF('Instruction Frais Forfaitaires'!$E483&gt;Listes!$D$48,('Instruction Frais Forfaitaires'!$E483*(VLOOKUP('Instruction Frais Forfaitaires'!$D483,Listes!$A$49:$E$55,5,FALSE))),('Instruction Frais Forfaitaires'!$E483*(VLOOKUP('Instruction Frais Forfaitaires'!$D483,Listes!$A$49:$E$55,3,FALSE))+(VLOOKUP('Instruction Frais Forfaitaires'!$D483,Listes!$A$49:$E$55,4,FALSE)))))))</f>
        <v/>
      </c>
      <c r="L483" s="190" t="str">
        <f>IF($G483="","",IF($C483=Listes!$B$40,Listes!$I$37,IF($C483=Listes!$B$41,(VLOOKUP('Instruction Frais Forfaitaires'!$F483,Listes!$E$37:$F$42,2,FALSE)),IF($C483=Listes!$B$39,IF('Instruction Frais Forfaitaires'!$E483&lt;=Listes!$A$70,'Instruction Frais Forfaitaires'!$E483*Listes!$A$71,IF('Instruction Frais Forfaitaires'!$E483&gt;Listes!$D$70,'Instruction Frais Forfaitaires'!$E483*Listes!$D$71,(('Instruction Frais Forfaitaires'!$E483*Listes!$B$71)+Listes!$C$71)))))))</f>
        <v/>
      </c>
      <c r="M483" s="202" t="str">
        <f>IF('Frais Forfaitaires'!M482="","",'Frais Forfaitaires'!M482)</f>
        <v/>
      </c>
      <c r="N483" s="42" t="str">
        <f t="shared" si="29"/>
        <v/>
      </c>
      <c r="O483" s="203" t="str">
        <f t="shared" si="30"/>
        <v/>
      </c>
      <c r="P483" s="204" t="str">
        <f t="shared" si="31"/>
        <v/>
      </c>
      <c r="Q483" s="205" t="str">
        <f t="shared" si="32"/>
        <v/>
      </c>
      <c r="R483" s="206"/>
      <c r="S483" s="66"/>
    </row>
    <row r="484" spans="1:19" ht="20.100000000000001" customHeight="1" x14ac:dyDescent="0.25">
      <c r="A484" s="191">
        <v>478</v>
      </c>
      <c r="B484" s="200" t="str">
        <f>IF('Frais Forfaitaires'!B483="","",'Frais Forfaitaires'!B483)</f>
        <v/>
      </c>
      <c r="C484" s="200" t="str">
        <f>IF('Frais Forfaitaires'!C483="","",'Frais Forfaitaires'!C483)</f>
        <v/>
      </c>
      <c r="D484" s="200" t="str">
        <f>IF('Frais Forfaitaires'!D483="","",'Frais Forfaitaires'!D483)</f>
        <v/>
      </c>
      <c r="E484" s="200" t="str">
        <f>IF('Frais Forfaitaires'!E483="","",'Frais Forfaitaires'!E483)</f>
        <v/>
      </c>
      <c r="F484" s="200" t="str">
        <f>IF('Frais Forfaitaires'!F483="","",'Frais Forfaitaires'!F483)</f>
        <v/>
      </c>
      <c r="G484" s="200" t="str">
        <f>IF('Frais Forfaitaires'!G483="","",'Frais Forfaitaires'!G483)</f>
        <v/>
      </c>
      <c r="H484" s="200" t="str">
        <f>IF('Frais Forfaitaires'!H483="","",'Frais Forfaitaires'!H483)</f>
        <v/>
      </c>
      <c r="I484" s="200" t="str">
        <f>IF('Frais Forfaitaires'!I483="","",'Frais Forfaitaires'!I483)</f>
        <v/>
      </c>
      <c r="J484" s="189" t="str">
        <f>IF($G484="","",IF($C484=Listes!$B$38,IF('Instruction Frais Forfaitaires'!$E484&lt;=Listes!$B$59,('Instruction Frais Forfaitaires'!$E484*(VLOOKUP('Instruction Frais Forfaitaires'!$D484,Listes!$A$60:$E$66,2,FALSE))),IF('Instruction Frais Forfaitaires'!$E484&gt;Listes!$E$59,('Instruction Frais Forfaitaires'!$E484*(VLOOKUP('Instruction Frais Forfaitaires'!$D484,Listes!$A$60:$E$66,5,FALSE))),('Instruction Frais Forfaitaires'!$E484*(VLOOKUP('Instruction Frais Forfaitaires'!$D484,Listes!$A$60:$E$66,3,FALSE))+(VLOOKUP('Instruction Frais Forfaitaires'!$D484,Listes!$A$60:$E$66,4,FALSE)))))))</f>
        <v/>
      </c>
      <c r="K484" s="189" t="str">
        <f>IF($G484="","",IF($C484=Listes!$B$37,IF('Instruction Frais Forfaitaires'!$E484&lt;=Listes!$B$48,('Instruction Frais Forfaitaires'!$E484*(VLOOKUP('Instruction Frais Forfaitaires'!$D484,Listes!$A$49:$E$55,2,FALSE))),IF('Instruction Frais Forfaitaires'!$E484&gt;Listes!$D$48,('Instruction Frais Forfaitaires'!$E484*(VLOOKUP('Instruction Frais Forfaitaires'!$D484,Listes!$A$49:$E$55,5,FALSE))),('Instruction Frais Forfaitaires'!$E484*(VLOOKUP('Instruction Frais Forfaitaires'!$D484,Listes!$A$49:$E$55,3,FALSE))+(VLOOKUP('Instruction Frais Forfaitaires'!$D484,Listes!$A$49:$E$55,4,FALSE)))))))</f>
        <v/>
      </c>
      <c r="L484" s="190" t="str">
        <f>IF($G484="","",IF($C484=Listes!$B$40,Listes!$I$37,IF($C484=Listes!$B$41,(VLOOKUP('Instruction Frais Forfaitaires'!$F484,Listes!$E$37:$F$42,2,FALSE)),IF($C484=Listes!$B$39,IF('Instruction Frais Forfaitaires'!$E484&lt;=Listes!$A$70,'Instruction Frais Forfaitaires'!$E484*Listes!$A$71,IF('Instruction Frais Forfaitaires'!$E484&gt;Listes!$D$70,'Instruction Frais Forfaitaires'!$E484*Listes!$D$71,(('Instruction Frais Forfaitaires'!$E484*Listes!$B$71)+Listes!$C$71)))))))</f>
        <v/>
      </c>
      <c r="M484" s="202" t="str">
        <f>IF('Frais Forfaitaires'!M483="","",'Frais Forfaitaires'!M483)</f>
        <v/>
      </c>
      <c r="N484" s="42" t="str">
        <f t="shared" si="29"/>
        <v/>
      </c>
      <c r="O484" s="203" t="str">
        <f t="shared" si="30"/>
        <v/>
      </c>
      <c r="P484" s="204" t="str">
        <f t="shared" si="31"/>
        <v/>
      </c>
      <c r="Q484" s="205" t="str">
        <f t="shared" si="32"/>
        <v/>
      </c>
      <c r="R484" s="206"/>
      <c r="S484" s="66"/>
    </row>
    <row r="485" spans="1:19" ht="20.100000000000001" customHeight="1" x14ac:dyDescent="0.25">
      <c r="A485" s="191">
        <v>479</v>
      </c>
      <c r="B485" s="200" t="str">
        <f>IF('Frais Forfaitaires'!B484="","",'Frais Forfaitaires'!B484)</f>
        <v/>
      </c>
      <c r="C485" s="200" t="str">
        <f>IF('Frais Forfaitaires'!C484="","",'Frais Forfaitaires'!C484)</f>
        <v/>
      </c>
      <c r="D485" s="200" t="str">
        <f>IF('Frais Forfaitaires'!D484="","",'Frais Forfaitaires'!D484)</f>
        <v/>
      </c>
      <c r="E485" s="200" t="str">
        <f>IF('Frais Forfaitaires'!E484="","",'Frais Forfaitaires'!E484)</f>
        <v/>
      </c>
      <c r="F485" s="200" t="str">
        <f>IF('Frais Forfaitaires'!F484="","",'Frais Forfaitaires'!F484)</f>
        <v/>
      </c>
      <c r="G485" s="200" t="str">
        <f>IF('Frais Forfaitaires'!G484="","",'Frais Forfaitaires'!G484)</f>
        <v/>
      </c>
      <c r="H485" s="200" t="str">
        <f>IF('Frais Forfaitaires'!H484="","",'Frais Forfaitaires'!H484)</f>
        <v/>
      </c>
      <c r="I485" s="200" t="str">
        <f>IF('Frais Forfaitaires'!I484="","",'Frais Forfaitaires'!I484)</f>
        <v/>
      </c>
      <c r="J485" s="189" t="str">
        <f>IF($G485="","",IF($C485=Listes!$B$38,IF('Instruction Frais Forfaitaires'!$E485&lt;=Listes!$B$59,('Instruction Frais Forfaitaires'!$E485*(VLOOKUP('Instruction Frais Forfaitaires'!$D485,Listes!$A$60:$E$66,2,FALSE))),IF('Instruction Frais Forfaitaires'!$E485&gt;Listes!$E$59,('Instruction Frais Forfaitaires'!$E485*(VLOOKUP('Instruction Frais Forfaitaires'!$D485,Listes!$A$60:$E$66,5,FALSE))),('Instruction Frais Forfaitaires'!$E485*(VLOOKUP('Instruction Frais Forfaitaires'!$D485,Listes!$A$60:$E$66,3,FALSE))+(VLOOKUP('Instruction Frais Forfaitaires'!$D485,Listes!$A$60:$E$66,4,FALSE)))))))</f>
        <v/>
      </c>
      <c r="K485" s="189" t="str">
        <f>IF($G485="","",IF($C485=Listes!$B$37,IF('Instruction Frais Forfaitaires'!$E485&lt;=Listes!$B$48,('Instruction Frais Forfaitaires'!$E485*(VLOOKUP('Instruction Frais Forfaitaires'!$D485,Listes!$A$49:$E$55,2,FALSE))),IF('Instruction Frais Forfaitaires'!$E485&gt;Listes!$D$48,('Instruction Frais Forfaitaires'!$E485*(VLOOKUP('Instruction Frais Forfaitaires'!$D485,Listes!$A$49:$E$55,5,FALSE))),('Instruction Frais Forfaitaires'!$E485*(VLOOKUP('Instruction Frais Forfaitaires'!$D485,Listes!$A$49:$E$55,3,FALSE))+(VLOOKUP('Instruction Frais Forfaitaires'!$D485,Listes!$A$49:$E$55,4,FALSE)))))))</f>
        <v/>
      </c>
      <c r="L485" s="190" t="str">
        <f>IF($G485="","",IF($C485=Listes!$B$40,Listes!$I$37,IF($C485=Listes!$B$41,(VLOOKUP('Instruction Frais Forfaitaires'!$F485,Listes!$E$37:$F$42,2,FALSE)),IF($C485=Listes!$B$39,IF('Instruction Frais Forfaitaires'!$E485&lt;=Listes!$A$70,'Instruction Frais Forfaitaires'!$E485*Listes!$A$71,IF('Instruction Frais Forfaitaires'!$E485&gt;Listes!$D$70,'Instruction Frais Forfaitaires'!$E485*Listes!$D$71,(('Instruction Frais Forfaitaires'!$E485*Listes!$B$71)+Listes!$C$71)))))))</f>
        <v/>
      </c>
      <c r="M485" s="202" t="str">
        <f>IF('Frais Forfaitaires'!M484="","",'Frais Forfaitaires'!M484)</f>
        <v/>
      </c>
      <c r="N485" s="42" t="str">
        <f t="shared" si="29"/>
        <v/>
      </c>
      <c r="O485" s="203" t="str">
        <f t="shared" si="30"/>
        <v/>
      </c>
      <c r="P485" s="204" t="str">
        <f t="shared" si="31"/>
        <v/>
      </c>
      <c r="Q485" s="205" t="str">
        <f t="shared" si="32"/>
        <v/>
      </c>
      <c r="R485" s="206"/>
      <c r="S485" s="66"/>
    </row>
    <row r="486" spans="1:19" ht="20.100000000000001" customHeight="1" x14ac:dyDescent="0.25">
      <c r="A486" s="191">
        <v>480</v>
      </c>
      <c r="B486" s="200" t="str">
        <f>IF('Frais Forfaitaires'!B485="","",'Frais Forfaitaires'!B485)</f>
        <v/>
      </c>
      <c r="C486" s="200" t="str">
        <f>IF('Frais Forfaitaires'!C485="","",'Frais Forfaitaires'!C485)</f>
        <v/>
      </c>
      <c r="D486" s="200" t="str">
        <f>IF('Frais Forfaitaires'!D485="","",'Frais Forfaitaires'!D485)</f>
        <v/>
      </c>
      <c r="E486" s="200" t="str">
        <f>IF('Frais Forfaitaires'!E485="","",'Frais Forfaitaires'!E485)</f>
        <v/>
      </c>
      <c r="F486" s="200" t="str">
        <f>IF('Frais Forfaitaires'!F485="","",'Frais Forfaitaires'!F485)</f>
        <v/>
      </c>
      <c r="G486" s="200" t="str">
        <f>IF('Frais Forfaitaires'!G485="","",'Frais Forfaitaires'!G485)</f>
        <v/>
      </c>
      <c r="H486" s="200" t="str">
        <f>IF('Frais Forfaitaires'!H485="","",'Frais Forfaitaires'!H485)</f>
        <v/>
      </c>
      <c r="I486" s="200" t="str">
        <f>IF('Frais Forfaitaires'!I485="","",'Frais Forfaitaires'!I485)</f>
        <v/>
      </c>
      <c r="J486" s="189" t="str">
        <f>IF($G486="","",IF($C486=Listes!$B$38,IF('Instruction Frais Forfaitaires'!$E486&lt;=Listes!$B$59,('Instruction Frais Forfaitaires'!$E486*(VLOOKUP('Instruction Frais Forfaitaires'!$D486,Listes!$A$60:$E$66,2,FALSE))),IF('Instruction Frais Forfaitaires'!$E486&gt;Listes!$E$59,('Instruction Frais Forfaitaires'!$E486*(VLOOKUP('Instruction Frais Forfaitaires'!$D486,Listes!$A$60:$E$66,5,FALSE))),('Instruction Frais Forfaitaires'!$E486*(VLOOKUP('Instruction Frais Forfaitaires'!$D486,Listes!$A$60:$E$66,3,FALSE))+(VLOOKUP('Instruction Frais Forfaitaires'!$D486,Listes!$A$60:$E$66,4,FALSE)))))))</f>
        <v/>
      </c>
      <c r="K486" s="189" t="str">
        <f>IF($G486="","",IF($C486=Listes!$B$37,IF('Instruction Frais Forfaitaires'!$E486&lt;=Listes!$B$48,('Instruction Frais Forfaitaires'!$E486*(VLOOKUP('Instruction Frais Forfaitaires'!$D486,Listes!$A$49:$E$55,2,FALSE))),IF('Instruction Frais Forfaitaires'!$E486&gt;Listes!$D$48,('Instruction Frais Forfaitaires'!$E486*(VLOOKUP('Instruction Frais Forfaitaires'!$D486,Listes!$A$49:$E$55,5,FALSE))),('Instruction Frais Forfaitaires'!$E486*(VLOOKUP('Instruction Frais Forfaitaires'!$D486,Listes!$A$49:$E$55,3,FALSE))+(VLOOKUP('Instruction Frais Forfaitaires'!$D486,Listes!$A$49:$E$55,4,FALSE)))))))</f>
        <v/>
      </c>
      <c r="L486" s="190" t="str">
        <f>IF($G486="","",IF($C486=Listes!$B$40,Listes!$I$37,IF($C486=Listes!$B$41,(VLOOKUP('Instruction Frais Forfaitaires'!$F486,Listes!$E$37:$F$42,2,FALSE)),IF($C486=Listes!$B$39,IF('Instruction Frais Forfaitaires'!$E486&lt;=Listes!$A$70,'Instruction Frais Forfaitaires'!$E486*Listes!$A$71,IF('Instruction Frais Forfaitaires'!$E486&gt;Listes!$D$70,'Instruction Frais Forfaitaires'!$E486*Listes!$D$71,(('Instruction Frais Forfaitaires'!$E486*Listes!$B$71)+Listes!$C$71)))))))</f>
        <v/>
      </c>
      <c r="M486" s="202" t="str">
        <f>IF('Frais Forfaitaires'!M485="","",'Frais Forfaitaires'!M485)</f>
        <v/>
      </c>
      <c r="N486" s="42" t="str">
        <f t="shared" si="29"/>
        <v/>
      </c>
      <c r="O486" s="203" t="str">
        <f t="shared" si="30"/>
        <v/>
      </c>
      <c r="P486" s="204" t="str">
        <f t="shared" si="31"/>
        <v/>
      </c>
      <c r="Q486" s="205" t="str">
        <f t="shared" si="32"/>
        <v/>
      </c>
      <c r="R486" s="206"/>
      <c r="S486" s="66"/>
    </row>
    <row r="487" spans="1:19" ht="20.100000000000001" customHeight="1" x14ac:dyDescent="0.25">
      <c r="A487" s="191">
        <v>481</v>
      </c>
      <c r="B487" s="200" t="str">
        <f>IF('Frais Forfaitaires'!B486="","",'Frais Forfaitaires'!B486)</f>
        <v/>
      </c>
      <c r="C487" s="200" t="str">
        <f>IF('Frais Forfaitaires'!C486="","",'Frais Forfaitaires'!C486)</f>
        <v/>
      </c>
      <c r="D487" s="200" t="str">
        <f>IF('Frais Forfaitaires'!D486="","",'Frais Forfaitaires'!D486)</f>
        <v/>
      </c>
      <c r="E487" s="200" t="str">
        <f>IF('Frais Forfaitaires'!E486="","",'Frais Forfaitaires'!E486)</f>
        <v/>
      </c>
      <c r="F487" s="200" t="str">
        <f>IF('Frais Forfaitaires'!F486="","",'Frais Forfaitaires'!F486)</f>
        <v/>
      </c>
      <c r="G487" s="200" t="str">
        <f>IF('Frais Forfaitaires'!G486="","",'Frais Forfaitaires'!G486)</f>
        <v/>
      </c>
      <c r="H487" s="200" t="str">
        <f>IF('Frais Forfaitaires'!H486="","",'Frais Forfaitaires'!H486)</f>
        <v/>
      </c>
      <c r="I487" s="200" t="str">
        <f>IF('Frais Forfaitaires'!I486="","",'Frais Forfaitaires'!I486)</f>
        <v/>
      </c>
      <c r="J487" s="189" t="str">
        <f>IF($G487="","",IF($C487=Listes!$B$38,IF('Instruction Frais Forfaitaires'!$E487&lt;=Listes!$B$59,('Instruction Frais Forfaitaires'!$E487*(VLOOKUP('Instruction Frais Forfaitaires'!$D487,Listes!$A$60:$E$66,2,FALSE))),IF('Instruction Frais Forfaitaires'!$E487&gt;Listes!$E$59,('Instruction Frais Forfaitaires'!$E487*(VLOOKUP('Instruction Frais Forfaitaires'!$D487,Listes!$A$60:$E$66,5,FALSE))),('Instruction Frais Forfaitaires'!$E487*(VLOOKUP('Instruction Frais Forfaitaires'!$D487,Listes!$A$60:$E$66,3,FALSE))+(VLOOKUP('Instruction Frais Forfaitaires'!$D487,Listes!$A$60:$E$66,4,FALSE)))))))</f>
        <v/>
      </c>
      <c r="K487" s="189" t="str">
        <f>IF($G487="","",IF($C487=Listes!$B$37,IF('Instruction Frais Forfaitaires'!$E487&lt;=Listes!$B$48,('Instruction Frais Forfaitaires'!$E487*(VLOOKUP('Instruction Frais Forfaitaires'!$D487,Listes!$A$49:$E$55,2,FALSE))),IF('Instruction Frais Forfaitaires'!$E487&gt;Listes!$D$48,('Instruction Frais Forfaitaires'!$E487*(VLOOKUP('Instruction Frais Forfaitaires'!$D487,Listes!$A$49:$E$55,5,FALSE))),('Instruction Frais Forfaitaires'!$E487*(VLOOKUP('Instruction Frais Forfaitaires'!$D487,Listes!$A$49:$E$55,3,FALSE))+(VLOOKUP('Instruction Frais Forfaitaires'!$D487,Listes!$A$49:$E$55,4,FALSE)))))))</f>
        <v/>
      </c>
      <c r="L487" s="190" t="str">
        <f>IF($G487="","",IF($C487=Listes!$B$40,Listes!$I$37,IF($C487=Listes!$B$41,(VLOOKUP('Instruction Frais Forfaitaires'!$F487,Listes!$E$37:$F$42,2,FALSE)),IF($C487=Listes!$B$39,IF('Instruction Frais Forfaitaires'!$E487&lt;=Listes!$A$70,'Instruction Frais Forfaitaires'!$E487*Listes!$A$71,IF('Instruction Frais Forfaitaires'!$E487&gt;Listes!$D$70,'Instruction Frais Forfaitaires'!$E487*Listes!$D$71,(('Instruction Frais Forfaitaires'!$E487*Listes!$B$71)+Listes!$C$71)))))))</f>
        <v/>
      </c>
      <c r="M487" s="202" t="str">
        <f>IF('Frais Forfaitaires'!M486="","",'Frais Forfaitaires'!M486)</f>
        <v/>
      </c>
      <c r="N487" s="42" t="str">
        <f t="shared" si="29"/>
        <v/>
      </c>
      <c r="O487" s="203" t="str">
        <f t="shared" si="30"/>
        <v/>
      </c>
      <c r="P487" s="204" t="str">
        <f t="shared" si="31"/>
        <v/>
      </c>
      <c r="Q487" s="205" t="str">
        <f t="shared" si="32"/>
        <v/>
      </c>
      <c r="R487" s="206"/>
      <c r="S487" s="66"/>
    </row>
    <row r="488" spans="1:19" ht="20.100000000000001" customHeight="1" x14ac:dyDescent="0.25">
      <c r="A488" s="191">
        <v>482</v>
      </c>
      <c r="B488" s="200" t="str">
        <f>IF('Frais Forfaitaires'!B487="","",'Frais Forfaitaires'!B487)</f>
        <v/>
      </c>
      <c r="C488" s="200" t="str">
        <f>IF('Frais Forfaitaires'!C487="","",'Frais Forfaitaires'!C487)</f>
        <v/>
      </c>
      <c r="D488" s="200" t="str">
        <f>IF('Frais Forfaitaires'!D487="","",'Frais Forfaitaires'!D487)</f>
        <v/>
      </c>
      <c r="E488" s="200" t="str">
        <f>IF('Frais Forfaitaires'!E487="","",'Frais Forfaitaires'!E487)</f>
        <v/>
      </c>
      <c r="F488" s="200" t="str">
        <f>IF('Frais Forfaitaires'!F487="","",'Frais Forfaitaires'!F487)</f>
        <v/>
      </c>
      <c r="G488" s="200" t="str">
        <f>IF('Frais Forfaitaires'!G487="","",'Frais Forfaitaires'!G487)</f>
        <v/>
      </c>
      <c r="H488" s="200" t="str">
        <f>IF('Frais Forfaitaires'!H487="","",'Frais Forfaitaires'!H487)</f>
        <v/>
      </c>
      <c r="I488" s="200" t="str">
        <f>IF('Frais Forfaitaires'!I487="","",'Frais Forfaitaires'!I487)</f>
        <v/>
      </c>
      <c r="J488" s="189" t="str">
        <f>IF($G488="","",IF($C488=Listes!$B$38,IF('Instruction Frais Forfaitaires'!$E488&lt;=Listes!$B$59,('Instruction Frais Forfaitaires'!$E488*(VLOOKUP('Instruction Frais Forfaitaires'!$D488,Listes!$A$60:$E$66,2,FALSE))),IF('Instruction Frais Forfaitaires'!$E488&gt;Listes!$E$59,('Instruction Frais Forfaitaires'!$E488*(VLOOKUP('Instruction Frais Forfaitaires'!$D488,Listes!$A$60:$E$66,5,FALSE))),('Instruction Frais Forfaitaires'!$E488*(VLOOKUP('Instruction Frais Forfaitaires'!$D488,Listes!$A$60:$E$66,3,FALSE))+(VLOOKUP('Instruction Frais Forfaitaires'!$D488,Listes!$A$60:$E$66,4,FALSE)))))))</f>
        <v/>
      </c>
      <c r="K488" s="189" t="str">
        <f>IF($G488="","",IF($C488=Listes!$B$37,IF('Instruction Frais Forfaitaires'!$E488&lt;=Listes!$B$48,('Instruction Frais Forfaitaires'!$E488*(VLOOKUP('Instruction Frais Forfaitaires'!$D488,Listes!$A$49:$E$55,2,FALSE))),IF('Instruction Frais Forfaitaires'!$E488&gt;Listes!$D$48,('Instruction Frais Forfaitaires'!$E488*(VLOOKUP('Instruction Frais Forfaitaires'!$D488,Listes!$A$49:$E$55,5,FALSE))),('Instruction Frais Forfaitaires'!$E488*(VLOOKUP('Instruction Frais Forfaitaires'!$D488,Listes!$A$49:$E$55,3,FALSE))+(VLOOKUP('Instruction Frais Forfaitaires'!$D488,Listes!$A$49:$E$55,4,FALSE)))))))</f>
        <v/>
      </c>
      <c r="L488" s="190" t="str">
        <f>IF($G488="","",IF($C488=Listes!$B$40,Listes!$I$37,IF($C488=Listes!$B$41,(VLOOKUP('Instruction Frais Forfaitaires'!$F488,Listes!$E$37:$F$42,2,FALSE)),IF($C488=Listes!$B$39,IF('Instruction Frais Forfaitaires'!$E488&lt;=Listes!$A$70,'Instruction Frais Forfaitaires'!$E488*Listes!$A$71,IF('Instruction Frais Forfaitaires'!$E488&gt;Listes!$D$70,'Instruction Frais Forfaitaires'!$E488*Listes!$D$71,(('Instruction Frais Forfaitaires'!$E488*Listes!$B$71)+Listes!$C$71)))))))</f>
        <v/>
      </c>
      <c r="M488" s="202" t="str">
        <f>IF('Frais Forfaitaires'!M487="","",'Frais Forfaitaires'!M487)</f>
        <v/>
      </c>
      <c r="N488" s="42" t="str">
        <f t="shared" si="29"/>
        <v/>
      </c>
      <c r="O488" s="203" t="str">
        <f t="shared" si="30"/>
        <v/>
      </c>
      <c r="P488" s="204" t="str">
        <f t="shared" si="31"/>
        <v/>
      </c>
      <c r="Q488" s="205" t="str">
        <f t="shared" si="32"/>
        <v/>
      </c>
      <c r="R488" s="206"/>
      <c r="S488" s="66"/>
    </row>
    <row r="489" spans="1:19" ht="20.100000000000001" customHeight="1" x14ac:dyDescent="0.25">
      <c r="A489" s="191">
        <v>483</v>
      </c>
      <c r="B489" s="200" t="str">
        <f>IF('Frais Forfaitaires'!B488="","",'Frais Forfaitaires'!B488)</f>
        <v/>
      </c>
      <c r="C489" s="200" t="str">
        <f>IF('Frais Forfaitaires'!C488="","",'Frais Forfaitaires'!C488)</f>
        <v/>
      </c>
      <c r="D489" s="200" t="str">
        <f>IF('Frais Forfaitaires'!D488="","",'Frais Forfaitaires'!D488)</f>
        <v/>
      </c>
      <c r="E489" s="200" t="str">
        <f>IF('Frais Forfaitaires'!E488="","",'Frais Forfaitaires'!E488)</f>
        <v/>
      </c>
      <c r="F489" s="200" t="str">
        <f>IF('Frais Forfaitaires'!F488="","",'Frais Forfaitaires'!F488)</f>
        <v/>
      </c>
      <c r="G489" s="200" t="str">
        <f>IF('Frais Forfaitaires'!G488="","",'Frais Forfaitaires'!G488)</f>
        <v/>
      </c>
      <c r="H489" s="200" t="str">
        <f>IF('Frais Forfaitaires'!H488="","",'Frais Forfaitaires'!H488)</f>
        <v/>
      </c>
      <c r="I489" s="200" t="str">
        <f>IF('Frais Forfaitaires'!I488="","",'Frais Forfaitaires'!I488)</f>
        <v/>
      </c>
      <c r="J489" s="189" t="str">
        <f>IF($G489="","",IF($C489=Listes!$B$38,IF('Instruction Frais Forfaitaires'!$E489&lt;=Listes!$B$59,('Instruction Frais Forfaitaires'!$E489*(VLOOKUP('Instruction Frais Forfaitaires'!$D489,Listes!$A$60:$E$66,2,FALSE))),IF('Instruction Frais Forfaitaires'!$E489&gt;Listes!$E$59,('Instruction Frais Forfaitaires'!$E489*(VLOOKUP('Instruction Frais Forfaitaires'!$D489,Listes!$A$60:$E$66,5,FALSE))),('Instruction Frais Forfaitaires'!$E489*(VLOOKUP('Instruction Frais Forfaitaires'!$D489,Listes!$A$60:$E$66,3,FALSE))+(VLOOKUP('Instruction Frais Forfaitaires'!$D489,Listes!$A$60:$E$66,4,FALSE)))))))</f>
        <v/>
      </c>
      <c r="K489" s="189" t="str">
        <f>IF($G489="","",IF($C489=Listes!$B$37,IF('Instruction Frais Forfaitaires'!$E489&lt;=Listes!$B$48,('Instruction Frais Forfaitaires'!$E489*(VLOOKUP('Instruction Frais Forfaitaires'!$D489,Listes!$A$49:$E$55,2,FALSE))),IF('Instruction Frais Forfaitaires'!$E489&gt;Listes!$D$48,('Instruction Frais Forfaitaires'!$E489*(VLOOKUP('Instruction Frais Forfaitaires'!$D489,Listes!$A$49:$E$55,5,FALSE))),('Instruction Frais Forfaitaires'!$E489*(VLOOKUP('Instruction Frais Forfaitaires'!$D489,Listes!$A$49:$E$55,3,FALSE))+(VLOOKUP('Instruction Frais Forfaitaires'!$D489,Listes!$A$49:$E$55,4,FALSE)))))))</f>
        <v/>
      </c>
      <c r="L489" s="190" t="str">
        <f>IF($G489="","",IF($C489=Listes!$B$40,Listes!$I$37,IF($C489=Listes!$B$41,(VLOOKUP('Instruction Frais Forfaitaires'!$F489,Listes!$E$37:$F$42,2,FALSE)),IF($C489=Listes!$B$39,IF('Instruction Frais Forfaitaires'!$E489&lt;=Listes!$A$70,'Instruction Frais Forfaitaires'!$E489*Listes!$A$71,IF('Instruction Frais Forfaitaires'!$E489&gt;Listes!$D$70,'Instruction Frais Forfaitaires'!$E489*Listes!$D$71,(('Instruction Frais Forfaitaires'!$E489*Listes!$B$71)+Listes!$C$71)))))))</f>
        <v/>
      </c>
      <c r="M489" s="202" t="str">
        <f>IF('Frais Forfaitaires'!M488="","",'Frais Forfaitaires'!M488)</f>
        <v/>
      </c>
      <c r="N489" s="42" t="str">
        <f t="shared" si="29"/>
        <v/>
      </c>
      <c r="O489" s="203" t="str">
        <f t="shared" si="30"/>
        <v/>
      </c>
      <c r="P489" s="204" t="str">
        <f t="shared" si="31"/>
        <v/>
      </c>
      <c r="Q489" s="205" t="str">
        <f t="shared" si="32"/>
        <v/>
      </c>
      <c r="R489" s="206"/>
      <c r="S489" s="66"/>
    </row>
    <row r="490" spans="1:19" ht="20.100000000000001" customHeight="1" x14ac:dyDescent="0.25">
      <c r="A490" s="191">
        <v>484</v>
      </c>
      <c r="B490" s="200" t="str">
        <f>IF('Frais Forfaitaires'!B489="","",'Frais Forfaitaires'!B489)</f>
        <v/>
      </c>
      <c r="C490" s="200" t="str">
        <f>IF('Frais Forfaitaires'!C489="","",'Frais Forfaitaires'!C489)</f>
        <v/>
      </c>
      <c r="D490" s="200" t="str">
        <f>IF('Frais Forfaitaires'!D489="","",'Frais Forfaitaires'!D489)</f>
        <v/>
      </c>
      <c r="E490" s="200" t="str">
        <f>IF('Frais Forfaitaires'!E489="","",'Frais Forfaitaires'!E489)</f>
        <v/>
      </c>
      <c r="F490" s="200" t="str">
        <f>IF('Frais Forfaitaires'!F489="","",'Frais Forfaitaires'!F489)</f>
        <v/>
      </c>
      <c r="G490" s="200" t="str">
        <f>IF('Frais Forfaitaires'!G489="","",'Frais Forfaitaires'!G489)</f>
        <v/>
      </c>
      <c r="H490" s="200" t="str">
        <f>IF('Frais Forfaitaires'!H489="","",'Frais Forfaitaires'!H489)</f>
        <v/>
      </c>
      <c r="I490" s="200" t="str">
        <f>IF('Frais Forfaitaires'!I489="","",'Frais Forfaitaires'!I489)</f>
        <v/>
      </c>
      <c r="J490" s="189" t="str">
        <f>IF($G490="","",IF($C490=Listes!$B$38,IF('Instruction Frais Forfaitaires'!$E490&lt;=Listes!$B$59,('Instruction Frais Forfaitaires'!$E490*(VLOOKUP('Instruction Frais Forfaitaires'!$D490,Listes!$A$60:$E$66,2,FALSE))),IF('Instruction Frais Forfaitaires'!$E490&gt;Listes!$E$59,('Instruction Frais Forfaitaires'!$E490*(VLOOKUP('Instruction Frais Forfaitaires'!$D490,Listes!$A$60:$E$66,5,FALSE))),('Instruction Frais Forfaitaires'!$E490*(VLOOKUP('Instruction Frais Forfaitaires'!$D490,Listes!$A$60:$E$66,3,FALSE))+(VLOOKUP('Instruction Frais Forfaitaires'!$D490,Listes!$A$60:$E$66,4,FALSE)))))))</f>
        <v/>
      </c>
      <c r="K490" s="189" t="str">
        <f>IF($G490="","",IF($C490=Listes!$B$37,IF('Instruction Frais Forfaitaires'!$E490&lt;=Listes!$B$48,('Instruction Frais Forfaitaires'!$E490*(VLOOKUP('Instruction Frais Forfaitaires'!$D490,Listes!$A$49:$E$55,2,FALSE))),IF('Instruction Frais Forfaitaires'!$E490&gt;Listes!$D$48,('Instruction Frais Forfaitaires'!$E490*(VLOOKUP('Instruction Frais Forfaitaires'!$D490,Listes!$A$49:$E$55,5,FALSE))),('Instruction Frais Forfaitaires'!$E490*(VLOOKUP('Instruction Frais Forfaitaires'!$D490,Listes!$A$49:$E$55,3,FALSE))+(VLOOKUP('Instruction Frais Forfaitaires'!$D490,Listes!$A$49:$E$55,4,FALSE)))))))</f>
        <v/>
      </c>
      <c r="L490" s="190" t="str">
        <f>IF($G490="","",IF($C490=Listes!$B$40,Listes!$I$37,IF($C490=Listes!$B$41,(VLOOKUP('Instruction Frais Forfaitaires'!$F490,Listes!$E$37:$F$42,2,FALSE)),IF($C490=Listes!$B$39,IF('Instruction Frais Forfaitaires'!$E490&lt;=Listes!$A$70,'Instruction Frais Forfaitaires'!$E490*Listes!$A$71,IF('Instruction Frais Forfaitaires'!$E490&gt;Listes!$D$70,'Instruction Frais Forfaitaires'!$E490*Listes!$D$71,(('Instruction Frais Forfaitaires'!$E490*Listes!$B$71)+Listes!$C$71)))))))</f>
        <v/>
      </c>
      <c r="M490" s="202" t="str">
        <f>IF('Frais Forfaitaires'!M489="","",'Frais Forfaitaires'!M489)</f>
        <v/>
      </c>
      <c r="N490" s="42" t="str">
        <f t="shared" si="29"/>
        <v/>
      </c>
      <c r="O490" s="203" t="str">
        <f t="shared" si="30"/>
        <v/>
      </c>
      <c r="P490" s="204" t="str">
        <f t="shared" si="31"/>
        <v/>
      </c>
      <c r="Q490" s="205" t="str">
        <f t="shared" si="32"/>
        <v/>
      </c>
      <c r="R490" s="206"/>
      <c r="S490" s="66"/>
    </row>
    <row r="491" spans="1:19" ht="20.100000000000001" customHeight="1" x14ac:dyDescent="0.25">
      <c r="A491" s="191">
        <v>485</v>
      </c>
      <c r="B491" s="200" t="str">
        <f>IF('Frais Forfaitaires'!B490="","",'Frais Forfaitaires'!B490)</f>
        <v/>
      </c>
      <c r="C491" s="200" t="str">
        <f>IF('Frais Forfaitaires'!C490="","",'Frais Forfaitaires'!C490)</f>
        <v/>
      </c>
      <c r="D491" s="200" t="str">
        <f>IF('Frais Forfaitaires'!D490="","",'Frais Forfaitaires'!D490)</f>
        <v/>
      </c>
      <c r="E491" s="200" t="str">
        <f>IF('Frais Forfaitaires'!E490="","",'Frais Forfaitaires'!E490)</f>
        <v/>
      </c>
      <c r="F491" s="200" t="str">
        <f>IF('Frais Forfaitaires'!F490="","",'Frais Forfaitaires'!F490)</f>
        <v/>
      </c>
      <c r="G491" s="200" t="str">
        <f>IF('Frais Forfaitaires'!G490="","",'Frais Forfaitaires'!G490)</f>
        <v/>
      </c>
      <c r="H491" s="200" t="str">
        <f>IF('Frais Forfaitaires'!H490="","",'Frais Forfaitaires'!H490)</f>
        <v/>
      </c>
      <c r="I491" s="200" t="str">
        <f>IF('Frais Forfaitaires'!I490="","",'Frais Forfaitaires'!I490)</f>
        <v/>
      </c>
      <c r="J491" s="189" t="str">
        <f>IF($G491="","",IF($C491=Listes!$B$38,IF('Instruction Frais Forfaitaires'!$E491&lt;=Listes!$B$59,('Instruction Frais Forfaitaires'!$E491*(VLOOKUP('Instruction Frais Forfaitaires'!$D491,Listes!$A$60:$E$66,2,FALSE))),IF('Instruction Frais Forfaitaires'!$E491&gt;Listes!$E$59,('Instruction Frais Forfaitaires'!$E491*(VLOOKUP('Instruction Frais Forfaitaires'!$D491,Listes!$A$60:$E$66,5,FALSE))),('Instruction Frais Forfaitaires'!$E491*(VLOOKUP('Instruction Frais Forfaitaires'!$D491,Listes!$A$60:$E$66,3,FALSE))+(VLOOKUP('Instruction Frais Forfaitaires'!$D491,Listes!$A$60:$E$66,4,FALSE)))))))</f>
        <v/>
      </c>
      <c r="K491" s="189" t="str">
        <f>IF($G491="","",IF($C491=Listes!$B$37,IF('Instruction Frais Forfaitaires'!$E491&lt;=Listes!$B$48,('Instruction Frais Forfaitaires'!$E491*(VLOOKUP('Instruction Frais Forfaitaires'!$D491,Listes!$A$49:$E$55,2,FALSE))),IF('Instruction Frais Forfaitaires'!$E491&gt;Listes!$D$48,('Instruction Frais Forfaitaires'!$E491*(VLOOKUP('Instruction Frais Forfaitaires'!$D491,Listes!$A$49:$E$55,5,FALSE))),('Instruction Frais Forfaitaires'!$E491*(VLOOKUP('Instruction Frais Forfaitaires'!$D491,Listes!$A$49:$E$55,3,FALSE))+(VLOOKUP('Instruction Frais Forfaitaires'!$D491,Listes!$A$49:$E$55,4,FALSE)))))))</f>
        <v/>
      </c>
      <c r="L491" s="190" t="str">
        <f>IF($G491="","",IF($C491=Listes!$B$40,Listes!$I$37,IF($C491=Listes!$B$41,(VLOOKUP('Instruction Frais Forfaitaires'!$F491,Listes!$E$37:$F$42,2,FALSE)),IF($C491=Listes!$B$39,IF('Instruction Frais Forfaitaires'!$E491&lt;=Listes!$A$70,'Instruction Frais Forfaitaires'!$E491*Listes!$A$71,IF('Instruction Frais Forfaitaires'!$E491&gt;Listes!$D$70,'Instruction Frais Forfaitaires'!$E491*Listes!$D$71,(('Instruction Frais Forfaitaires'!$E491*Listes!$B$71)+Listes!$C$71)))))))</f>
        <v/>
      </c>
      <c r="M491" s="202" t="str">
        <f>IF('Frais Forfaitaires'!M490="","",'Frais Forfaitaires'!M490)</f>
        <v/>
      </c>
      <c r="N491" s="42" t="str">
        <f t="shared" si="29"/>
        <v/>
      </c>
      <c r="O491" s="203" t="str">
        <f t="shared" si="30"/>
        <v/>
      </c>
      <c r="P491" s="204" t="str">
        <f t="shared" si="31"/>
        <v/>
      </c>
      <c r="Q491" s="205" t="str">
        <f t="shared" si="32"/>
        <v/>
      </c>
      <c r="R491" s="206"/>
      <c r="S491" s="66"/>
    </row>
    <row r="492" spans="1:19" ht="20.100000000000001" customHeight="1" x14ac:dyDescent="0.25">
      <c r="A492" s="191">
        <v>486</v>
      </c>
      <c r="B492" s="200" t="str">
        <f>IF('Frais Forfaitaires'!B491="","",'Frais Forfaitaires'!B491)</f>
        <v/>
      </c>
      <c r="C492" s="200" t="str">
        <f>IF('Frais Forfaitaires'!C491="","",'Frais Forfaitaires'!C491)</f>
        <v/>
      </c>
      <c r="D492" s="200" t="str">
        <f>IF('Frais Forfaitaires'!D491="","",'Frais Forfaitaires'!D491)</f>
        <v/>
      </c>
      <c r="E492" s="200" t="str">
        <f>IF('Frais Forfaitaires'!E491="","",'Frais Forfaitaires'!E491)</f>
        <v/>
      </c>
      <c r="F492" s="200" t="str">
        <f>IF('Frais Forfaitaires'!F491="","",'Frais Forfaitaires'!F491)</f>
        <v/>
      </c>
      <c r="G492" s="200" t="str">
        <f>IF('Frais Forfaitaires'!G491="","",'Frais Forfaitaires'!G491)</f>
        <v/>
      </c>
      <c r="H492" s="200" t="str">
        <f>IF('Frais Forfaitaires'!H491="","",'Frais Forfaitaires'!H491)</f>
        <v/>
      </c>
      <c r="I492" s="200" t="str">
        <f>IF('Frais Forfaitaires'!I491="","",'Frais Forfaitaires'!I491)</f>
        <v/>
      </c>
      <c r="J492" s="189" t="str">
        <f>IF($G492="","",IF($C492=Listes!$B$38,IF('Instruction Frais Forfaitaires'!$E492&lt;=Listes!$B$59,('Instruction Frais Forfaitaires'!$E492*(VLOOKUP('Instruction Frais Forfaitaires'!$D492,Listes!$A$60:$E$66,2,FALSE))),IF('Instruction Frais Forfaitaires'!$E492&gt;Listes!$E$59,('Instruction Frais Forfaitaires'!$E492*(VLOOKUP('Instruction Frais Forfaitaires'!$D492,Listes!$A$60:$E$66,5,FALSE))),('Instruction Frais Forfaitaires'!$E492*(VLOOKUP('Instruction Frais Forfaitaires'!$D492,Listes!$A$60:$E$66,3,FALSE))+(VLOOKUP('Instruction Frais Forfaitaires'!$D492,Listes!$A$60:$E$66,4,FALSE)))))))</f>
        <v/>
      </c>
      <c r="K492" s="189" t="str">
        <f>IF($G492="","",IF($C492=Listes!$B$37,IF('Instruction Frais Forfaitaires'!$E492&lt;=Listes!$B$48,('Instruction Frais Forfaitaires'!$E492*(VLOOKUP('Instruction Frais Forfaitaires'!$D492,Listes!$A$49:$E$55,2,FALSE))),IF('Instruction Frais Forfaitaires'!$E492&gt;Listes!$D$48,('Instruction Frais Forfaitaires'!$E492*(VLOOKUP('Instruction Frais Forfaitaires'!$D492,Listes!$A$49:$E$55,5,FALSE))),('Instruction Frais Forfaitaires'!$E492*(VLOOKUP('Instruction Frais Forfaitaires'!$D492,Listes!$A$49:$E$55,3,FALSE))+(VLOOKUP('Instruction Frais Forfaitaires'!$D492,Listes!$A$49:$E$55,4,FALSE)))))))</f>
        <v/>
      </c>
      <c r="L492" s="190" t="str">
        <f>IF($G492="","",IF($C492=Listes!$B$40,Listes!$I$37,IF($C492=Listes!$B$41,(VLOOKUP('Instruction Frais Forfaitaires'!$F492,Listes!$E$37:$F$42,2,FALSE)),IF($C492=Listes!$B$39,IF('Instruction Frais Forfaitaires'!$E492&lt;=Listes!$A$70,'Instruction Frais Forfaitaires'!$E492*Listes!$A$71,IF('Instruction Frais Forfaitaires'!$E492&gt;Listes!$D$70,'Instruction Frais Forfaitaires'!$E492*Listes!$D$71,(('Instruction Frais Forfaitaires'!$E492*Listes!$B$71)+Listes!$C$71)))))))</f>
        <v/>
      </c>
      <c r="M492" s="202" t="str">
        <f>IF('Frais Forfaitaires'!M491="","",'Frais Forfaitaires'!M491)</f>
        <v/>
      </c>
      <c r="N492" s="42" t="str">
        <f t="shared" si="29"/>
        <v/>
      </c>
      <c r="O492" s="203" t="str">
        <f t="shared" si="30"/>
        <v/>
      </c>
      <c r="P492" s="204" t="str">
        <f t="shared" si="31"/>
        <v/>
      </c>
      <c r="Q492" s="205" t="str">
        <f t="shared" si="32"/>
        <v/>
      </c>
      <c r="R492" s="206"/>
      <c r="S492" s="66"/>
    </row>
    <row r="493" spans="1:19" ht="20.100000000000001" customHeight="1" x14ac:dyDescent="0.25">
      <c r="A493" s="191">
        <v>487</v>
      </c>
      <c r="B493" s="200" t="str">
        <f>IF('Frais Forfaitaires'!B492="","",'Frais Forfaitaires'!B492)</f>
        <v/>
      </c>
      <c r="C493" s="200" t="str">
        <f>IF('Frais Forfaitaires'!C492="","",'Frais Forfaitaires'!C492)</f>
        <v/>
      </c>
      <c r="D493" s="200" t="str">
        <f>IF('Frais Forfaitaires'!D492="","",'Frais Forfaitaires'!D492)</f>
        <v/>
      </c>
      <c r="E493" s="200" t="str">
        <f>IF('Frais Forfaitaires'!E492="","",'Frais Forfaitaires'!E492)</f>
        <v/>
      </c>
      <c r="F493" s="200" t="str">
        <f>IF('Frais Forfaitaires'!F492="","",'Frais Forfaitaires'!F492)</f>
        <v/>
      </c>
      <c r="G493" s="200" t="str">
        <f>IF('Frais Forfaitaires'!G492="","",'Frais Forfaitaires'!G492)</f>
        <v/>
      </c>
      <c r="H493" s="200" t="str">
        <f>IF('Frais Forfaitaires'!H492="","",'Frais Forfaitaires'!H492)</f>
        <v/>
      </c>
      <c r="I493" s="200" t="str">
        <f>IF('Frais Forfaitaires'!I492="","",'Frais Forfaitaires'!I492)</f>
        <v/>
      </c>
      <c r="J493" s="189" t="str">
        <f>IF($G493="","",IF($C493=Listes!$B$38,IF('Instruction Frais Forfaitaires'!$E493&lt;=Listes!$B$59,('Instruction Frais Forfaitaires'!$E493*(VLOOKUP('Instruction Frais Forfaitaires'!$D493,Listes!$A$60:$E$66,2,FALSE))),IF('Instruction Frais Forfaitaires'!$E493&gt;Listes!$E$59,('Instruction Frais Forfaitaires'!$E493*(VLOOKUP('Instruction Frais Forfaitaires'!$D493,Listes!$A$60:$E$66,5,FALSE))),('Instruction Frais Forfaitaires'!$E493*(VLOOKUP('Instruction Frais Forfaitaires'!$D493,Listes!$A$60:$E$66,3,FALSE))+(VLOOKUP('Instruction Frais Forfaitaires'!$D493,Listes!$A$60:$E$66,4,FALSE)))))))</f>
        <v/>
      </c>
      <c r="K493" s="189" t="str">
        <f>IF($G493="","",IF($C493=Listes!$B$37,IF('Instruction Frais Forfaitaires'!$E493&lt;=Listes!$B$48,('Instruction Frais Forfaitaires'!$E493*(VLOOKUP('Instruction Frais Forfaitaires'!$D493,Listes!$A$49:$E$55,2,FALSE))),IF('Instruction Frais Forfaitaires'!$E493&gt;Listes!$D$48,('Instruction Frais Forfaitaires'!$E493*(VLOOKUP('Instruction Frais Forfaitaires'!$D493,Listes!$A$49:$E$55,5,FALSE))),('Instruction Frais Forfaitaires'!$E493*(VLOOKUP('Instruction Frais Forfaitaires'!$D493,Listes!$A$49:$E$55,3,FALSE))+(VLOOKUP('Instruction Frais Forfaitaires'!$D493,Listes!$A$49:$E$55,4,FALSE)))))))</f>
        <v/>
      </c>
      <c r="L493" s="190" t="str">
        <f>IF($G493="","",IF($C493=Listes!$B$40,Listes!$I$37,IF($C493=Listes!$B$41,(VLOOKUP('Instruction Frais Forfaitaires'!$F493,Listes!$E$37:$F$42,2,FALSE)),IF($C493=Listes!$B$39,IF('Instruction Frais Forfaitaires'!$E493&lt;=Listes!$A$70,'Instruction Frais Forfaitaires'!$E493*Listes!$A$71,IF('Instruction Frais Forfaitaires'!$E493&gt;Listes!$D$70,'Instruction Frais Forfaitaires'!$E493*Listes!$D$71,(('Instruction Frais Forfaitaires'!$E493*Listes!$B$71)+Listes!$C$71)))))))</f>
        <v/>
      </c>
      <c r="M493" s="202" t="str">
        <f>IF('Frais Forfaitaires'!M492="","",'Frais Forfaitaires'!M492)</f>
        <v/>
      </c>
      <c r="N493" s="42" t="str">
        <f t="shared" si="29"/>
        <v/>
      </c>
      <c r="O493" s="203" t="str">
        <f t="shared" si="30"/>
        <v/>
      </c>
      <c r="P493" s="204" t="str">
        <f t="shared" si="31"/>
        <v/>
      </c>
      <c r="Q493" s="205" t="str">
        <f t="shared" si="32"/>
        <v/>
      </c>
      <c r="R493" s="206"/>
      <c r="S493" s="66"/>
    </row>
    <row r="494" spans="1:19" ht="20.100000000000001" customHeight="1" x14ac:dyDescent="0.25">
      <c r="A494" s="191">
        <v>488</v>
      </c>
      <c r="B494" s="200" t="str">
        <f>IF('Frais Forfaitaires'!B493="","",'Frais Forfaitaires'!B493)</f>
        <v/>
      </c>
      <c r="C494" s="200" t="str">
        <f>IF('Frais Forfaitaires'!C493="","",'Frais Forfaitaires'!C493)</f>
        <v/>
      </c>
      <c r="D494" s="200" t="str">
        <f>IF('Frais Forfaitaires'!D493="","",'Frais Forfaitaires'!D493)</f>
        <v/>
      </c>
      <c r="E494" s="200" t="str">
        <f>IF('Frais Forfaitaires'!E493="","",'Frais Forfaitaires'!E493)</f>
        <v/>
      </c>
      <c r="F494" s="200" t="str">
        <f>IF('Frais Forfaitaires'!F493="","",'Frais Forfaitaires'!F493)</f>
        <v/>
      </c>
      <c r="G494" s="200" t="str">
        <f>IF('Frais Forfaitaires'!G493="","",'Frais Forfaitaires'!G493)</f>
        <v/>
      </c>
      <c r="H494" s="200" t="str">
        <f>IF('Frais Forfaitaires'!H493="","",'Frais Forfaitaires'!H493)</f>
        <v/>
      </c>
      <c r="I494" s="200" t="str">
        <f>IF('Frais Forfaitaires'!I493="","",'Frais Forfaitaires'!I493)</f>
        <v/>
      </c>
      <c r="J494" s="189" t="str">
        <f>IF($G494="","",IF($C494=Listes!$B$38,IF('Instruction Frais Forfaitaires'!$E494&lt;=Listes!$B$59,('Instruction Frais Forfaitaires'!$E494*(VLOOKUP('Instruction Frais Forfaitaires'!$D494,Listes!$A$60:$E$66,2,FALSE))),IF('Instruction Frais Forfaitaires'!$E494&gt;Listes!$E$59,('Instruction Frais Forfaitaires'!$E494*(VLOOKUP('Instruction Frais Forfaitaires'!$D494,Listes!$A$60:$E$66,5,FALSE))),('Instruction Frais Forfaitaires'!$E494*(VLOOKUP('Instruction Frais Forfaitaires'!$D494,Listes!$A$60:$E$66,3,FALSE))+(VLOOKUP('Instruction Frais Forfaitaires'!$D494,Listes!$A$60:$E$66,4,FALSE)))))))</f>
        <v/>
      </c>
      <c r="K494" s="189" t="str">
        <f>IF($G494="","",IF($C494=Listes!$B$37,IF('Instruction Frais Forfaitaires'!$E494&lt;=Listes!$B$48,('Instruction Frais Forfaitaires'!$E494*(VLOOKUP('Instruction Frais Forfaitaires'!$D494,Listes!$A$49:$E$55,2,FALSE))),IF('Instruction Frais Forfaitaires'!$E494&gt;Listes!$D$48,('Instruction Frais Forfaitaires'!$E494*(VLOOKUP('Instruction Frais Forfaitaires'!$D494,Listes!$A$49:$E$55,5,FALSE))),('Instruction Frais Forfaitaires'!$E494*(VLOOKUP('Instruction Frais Forfaitaires'!$D494,Listes!$A$49:$E$55,3,FALSE))+(VLOOKUP('Instruction Frais Forfaitaires'!$D494,Listes!$A$49:$E$55,4,FALSE)))))))</f>
        <v/>
      </c>
      <c r="L494" s="190" t="str">
        <f>IF($G494="","",IF($C494=Listes!$B$40,Listes!$I$37,IF($C494=Listes!$B$41,(VLOOKUP('Instruction Frais Forfaitaires'!$F494,Listes!$E$37:$F$42,2,FALSE)),IF($C494=Listes!$B$39,IF('Instruction Frais Forfaitaires'!$E494&lt;=Listes!$A$70,'Instruction Frais Forfaitaires'!$E494*Listes!$A$71,IF('Instruction Frais Forfaitaires'!$E494&gt;Listes!$D$70,'Instruction Frais Forfaitaires'!$E494*Listes!$D$71,(('Instruction Frais Forfaitaires'!$E494*Listes!$B$71)+Listes!$C$71)))))))</f>
        <v/>
      </c>
      <c r="M494" s="202" t="str">
        <f>IF('Frais Forfaitaires'!M493="","",'Frais Forfaitaires'!M493)</f>
        <v/>
      </c>
      <c r="N494" s="42" t="str">
        <f t="shared" si="29"/>
        <v/>
      </c>
      <c r="O494" s="203" t="str">
        <f t="shared" si="30"/>
        <v/>
      </c>
      <c r="P494" s="204" t="str">
        <f t="shared" si="31"/>
        <v/>
      </c>
      <c r="Q494" s="205" t="str">
        <f t="shared" si="32"/>
        <v/>
      </c>
      <c r="R494" s="206"/>
      <c r="S494" s="66"/>
    </row>
    <row r="495" spans="1:19" ht="20.100000000000001" customHeight="1" x14ac:dyDescent="0.25">
      <c r="A495" s="191">
        <v>489</v>
      </c>
      <c r="B495" s="200" t="str">
        <f>IF('Frais Forfaitaires'!B494="","",'Frais Forfaitaires'!B494)</f>
        <v/>
      </c>
      <c r="C495" s="200" t="str">
        <f>IF('Frais Forfaitaires'!C494="","",'Frais Forfaitaires'!C494)</f>
        <v/>
      </c>
      <c r="D495" s="200" t="str">
        <f>IF('Frais Forfaitaires'!D494="","",'Frais Forfaitaires'!D494)</f>
        <v/>
      </c>
      <c r="E495" s="200" t="str">
        <f>IF('Frais Forfaitaires'!E494="","",'Frais Forfaitaires'!E494)</f>
        <v/>
      </c>
      <c r="F495" s="200" t="str">
        <f>IF('Frais Forfaitaires'!F494="","",'Frais Forfaitaires'!F494)</f>
        <v/>
      </c>
      <c r="G495" s="200" t="str">
        <f>IF('Frais Forfaitaires'!G494="","",'Frais Forfaitaires'!G494)</f>
        <v/>
      </c>
      <c r="H495" s="200" t="str">
        <f>IF('Frais Forfaitaires'!H494="","",'Frais Forfaitaires'!H494)</f>
        <v/>
      </c>
      <c r="I495" s="200" t="str">
        <f>IF('Frais Forfaitaires'!I494="","",'Frais Forfaitaires'!I494)</f>
        <v/>
      </c>
      <c r="J495" s="189" t="str">
        <f>IF($G495="","",IF($C495=Listes!$B$38,IF('Instruction Frais Forfaitaires'!$E495&lt;=Listes!$B$59,('Instruction Frais Forfaitaires'!$E495*(VLOOKUP('Instruction Frais Forfaitaires'!$D495,Listes!$A$60:$E$66,2,FALSE))),IF('Instruction Frais Forfaitaires'!$E495&gt;Listes!$E$59,('Instruction Frais Forfaitaires'!$E495*(VLOOKUP('Instruction Frais Forfaitaires'!$D495,Listes!$A$60:$E$66,5,FALSE))),('Instruction Frais Forfaitaires'!$E495*(VLOOKUP('Instruction Frais Forfaitaires'!$D495,Listes!$A$60:$E$66,3,FALSE))+(VLOOKUP('Instruction Frais Forfaitaires'!$D495,Listes!$A$60:$E$66,4,FALSE)))))))</f>
        <v/>
      </c>
      <c r="K495" s="189" t="str">
        <f>IF($G495="","",IF($C495=Listes!$B$37,IF('Instruction Frais Forfaitaires'!$E495&lt;=Listes!$B$48,('Instruction Frais Forfaitaires'!$E495*(VLOOKUP('Instruction Frais Forfaitaires'!$D495,Listes!$A$49:$E$55,2,FALSE))),IF('Instruction Frais Forfaitaires'!$E495&gt;Listes!$D$48,('Instruction Frais Forfaitaires'!$E495*(VLOOKUP('Instruction Frais Forfaitaires'!$D495,Listes!$A$49:$E$55,5,FALSE))),('Instruction Frais Forfaitaires'!$E495*(VLOOKUP('Instruction Frais Forfaitaires'!$D495,Listes!$A$49:$E$55,3,FALSE))+(VLOOKUP('Instruction Frais Forfaitaires'!$D495,Listes!$A$49:$E$55,4,FALSE)))))))</f>
        <v/>
      </c>
      <c r="L495" s="190" t="str">
        <f>IF($G495="","",IF($C495=Listes!$B$40,Listes!$I$37,IF($C495=Listes!$B$41,(VLOOKUP('Instruction Frais Forfaitaires'!$F495,Listes!$E$37:$F$42,2,FALSE)),IF($C495=Listes!$B$39,IF('Instruction Frais Forfaitaires'!$E495&lt;=Listes!$A$70,'Instruction Frais Forfaitaires'!$E495*Listes!$A$71,IF('Instruction Frais Forfaitaires'!$E495&gt;Listes!$D$70,'Instruction Frais Forfaitaires'!$E495*Listes!$D$71,(('Instruction Frais Forfaitaires'!$E495*Listes!$B$71)+Listes!$C$71)))))))</f>
        <v/>
      </c>
      <c r="M495" s="202" t="str">
        <f>IF('Frais Forfaitaires'!M494="","",'Frais Forfaitaires'!M494)</f>
        <v/>
      </c>
      <c r="N495" s="42" t="str">
        <f t="shared" si="29"/>
        <v/>
      </c>
      <c r="O495" s="203" t="str">
        <f t="shared" si="30"/>
        <v/>
      </c>
      <c r="P495" s="204" t="str">
        <f t="shared" si="31"/>
        <v/>
      </c>
      <c r="Q495" s="205" t="str">
        <f t="shared" si="32"/>
        <v/>
      </c>
      <c r="R495" s="206"/>
      <c r="S495" s="66"/>
    </row>
    <row r="496" spans="1:19" ht="20.100000000000001" customHeight="1" x14ac:dyDescent="0.25">
      <c r="A496" s="191">
        <v>490</v>
      </c>
      <c r="B496" s="200" t="str">
        <f>IF('Frais Forfaitaires'!B495="","",'Frais Forfaitaires'!B495)</f>
        <v/>
      </c>
      <c r="C496" s="200" t="str">
        <f>IF('Frais Forfaitaires'!C495="","",'Frais Forfaitaires'!C495)</f>
        <v/>
      </c>
      <c r="D496" s="200" t="str">
        <f>IF('Frais Forfaitaires'!D495="","",'Frais Forfaitaires'!D495)</f>
        <v/>
      </c>
      <c r="E496" s="200" t="str">
        <f>IF('Frais Forfaitaires'!E495="","",'Frais Forfaitaires'!E495)</f>
        <v/>
      </c>
      <c r="F496" s="200" t="str">
        <f>IF('Frais Forfaitaires'!F495="","",'Frais Forfaitaires'!F495)</f>
        <v/>
      </c>
      <c r="G496" s="200" t="str">
        <f>IF('Frais Forfaitaires'!G495="","",'Frais Forfaitaires'!G495)</f>
        <v/>
      </c>
      <c r="H496" s="200" t="str">
        <f>IF('Frais Forfaitaires'!H495="","",'Frais Forfaitaires'!H495)</f>
        <v/>
      </c>
      <c r="I496" s="200" t="str">
        <f>IF('Frais Forfaitaires'!I495="","",'Frais Forfaitaires'!I495)</f>
        <v/>
      </c>
      <c r="J496" s="189" t="str">
        <f>IF($G496="","",IF($C496=Listes!$B$38,IF('Instruction Frais Forfaitaires'!$E496&lt;=Listes!$B$59,('Instruction Frais Forfaitaires'!$E496*(VLOOKUP('Instruction Frais Forfaitaires'!$D496,Listes!$A$60:$E$66,2,FALSE))),IF('Instruction Frais Forfaitaires'!$E496&gt;Listes!$E$59,('Instruction Frais Forfaitaires'!$E496*(VLOOKUP('Instruction Frais Forfaitaires'!$D496,Listes!$A$60:$E$66,5,FALSE))),('Instruction Frais Forfaitaires'!$E496*(VLOOKUP('Instruction Frais Forfaitaires'!$D496,Listes!$A$60:$E$66,3,FALSE))+(VLOOKUP('Instruction Frais Forfaitaires'!$D496,Listes!$A$60:$E$66,4,FALSE)))))))</f>
        <v/>
      </c>
      <c r="K496" s="189" t="str">
        <f>IF($G496="","",IF($C496=Listes!$B$37,IF('Instruction Frais Forfaitaires'!$E496&lt;=Listes!$B$48,('Instruction Frais Forfaitaires'!$E496*(VLOOKUP('Instruction Frais Forfaitaires'!$D496,Listes!$A$49:$E$55,2,FALSE))),IF('Instruction Frais Forfaitaires'!$E496&gt;Listes!$D$48,('Instruction Frais Forfaitaires'!$E496*(VLOOKUP('Instruction Frais Forfaitaires'!$D496,Listes!$A$49:$E$55,5,FALSE))),('Instruction Frais Forfaitaires'!$E496*(VLOOKUP('Instruction Frais Forfaitaires'!$D496,Listes!$A$49:$E$55,3,FALSE))+(VLOOKUP('Instruction Frais Forfaitaires'!$D496,Listes!$A$49:$E$55,4,FALSE)))))))</f>
        <v/>
      </c>
      <c r="L496" s="190" t="str">
        <f>IF($G496="","",IF($C496=Listes!$B$40,Listes!$I$37,IF($C496=Listes!$B$41,(VLOOKUP('Instruction Frais Forfaitaires'!$F496,Listes!$E$37:$F$42,2,FALSE)),IF($C496=Listes!$B$39,IF('Instruction Frais Forfaitaires'!$E496&lt;=Listes!$A$70,'Instruction Frais Forfaitaires'!$E496*Listes!$A$71,IF('Instruction Frais Forfaitaires'!$E496&gt;Listes!$D$70,'Instruction Frais Forfaitaires'!$E496*Listes!$D$71,(('Instruction Frais Forfaitaires'!$E496*Listes!$B$71)+Listes!$C$71)))))))</f>
        <v/>
      </c>
      <c r="M496" s="202" t="str">
        <f>IF('Frais Forfaitaires'!M495="","",'Frais Forfaitaires'!M495)</f>
        <v/>
      </c>
      <c r="N496" s="42" t="str">
        <f t="shared" si="29"/>
        <v/>
      </c>
      <c r="O496" s="203" t="str">
        <f t="shared" si="30"/>
        <v/>
      </c>
      <c r="P496" s="204" t="str">
        <f t="shared" si="31"/>
        <v/>
      </c>
      <c r="Q496" s="205" t="str">
        <f t="shared" si="32"/>
        <v/>
      </c>
      <c r="R496" s="206"/>
      <c r="S496" s="66"/>
    </row>
    <row r="497" spans="1:19" ht="20.100000000000001" customHeight="1" x14ac:dyDescent="0.25">
      <c r="A497" s="191">
        <v>491</v>
      </c>
      <c r="B497" s="200" t="str">
        <f>IF('Frais Forfaitaires'!B496="","",'Frais Forfaitaires'!B496)</f>
        <v/>
      </c>
      <c r="C497" s="200" t="str">
        <f>IF('Frais Forfaitaires'!C496="","",'Frais Forfaitaires'!C496)</f>
        <v/>
      </c>
      <c r="D497" s="200" t="str">
        <f>IF('Frais Forfaitaires'!D496="","",'Frais Forfaitaires'!D496)</f>
        <v/>
      </c>
      <c r="E497" s="200" t="str">
        <f>IF('Frais Forfaitaires'!E496="","",'Frais Forfaitaires'!E496)</f>
        <v/>
      </c>
      <c r="F497" s="200" t="str">
        <f>IF('Frais Forfaitaires'!F496="","",'Frais Forfaitaires'!F496)</f>
        <v/>
      </c>
      <c r="G497" s="200" t="str">
        <f>IF('Frais Forfaitaires'!G496="","",'Frais Forfaitaires'!G496)</f>
        <v/>
      </c>
      <c r="H497" s="200" t="str">
        <f>IF('Frais Forfaitaires'!H496="","",'Frais Forfaitaires'!H496)</f>
        <v/>
      </c>
      <c r="I497" s="200" t="str">
        <f>IF('Frais Forfaitaires'!I496="","",'Frais Forfaitaires'!I496)</f>
        <v/>
      </c>
      <c r="J497" s="189" t="str">
        <f>IF($G497="","",IF($C497=Listes!$B$38,IF('Instruction Frais Forfaitaires'!$E497&lt;=Listes!$B$59,('Instruction Frais Forfaitaires'!$E497*(VLOOKUP('Instruction Frais Forfaitaires'!$D497,Listes!$A$60:$E$66,2,FALSE))),IF('Instruction Frais Forfaitaires'!$E497&gt;Listes!$E$59,('Instruction Frais Forfaitaires'!$E497*(VLOOKUP('Instruction Frais Forfaitaires'!$D497,Listes!$A$60:$E$66,5,FALSE))),('Instruction Frais Forfaitaires'!$E497*(VLOOKUP('Instruction Frais Forfaitaires'!$D497,Listes!$A$60:$E$66,3,FALSE))+(VLOOKUP('Instruction Frais Forfaitaires'!$D497,Listes!$A$60:$E$66,4,FALSE)))))))</f>
        <v/>
      </c>
      <c r="K497" s="189" t="str">
        <f>IF($G497="","",IF($C497=Listes!$B$37,IF('Instruction Frais Forfaitaires'!$E497&lt;=Listes!$B$48,('Instruction Frais Forfaitaires'!$E497*(VLOOKUP('Instruction Frais Forfaitaires'!$D497,Listes!$A$49:$E$55,2,FALSE))),IF('Instruction Frais Forfaitaires'!$E497&gt;Listes!$D$48,('Instruction Frais Forfaitaires'!$E497*(VLOOKUP('Instruction Frais Forfaitaires'!$D497,Listes!$A$49:$E$55,5,FALSE))),('Instruction Frais Forfaitaires'!$E497*(VLOOKUP('Instruction Frais Forfaitaires'!$D497,Listes!$A$49:$E$55,3,FALSE))+(VLOOKUP('Instruction Frais Forfaitaires'!$D497,Listes!$A$49:$E$55,4,FALSE)))))))</f>
        <v/>
      </c>
      <c r="L497" s="190" t="str">
        <f>IF($G497="","",IF($C497=Listes!$B$40,Listes!$I$37,IF($C497=Listes!$B$41,(VLOOKUP('Instruction Frais Forfaitaires'!$F497,Listes!$E$37:$F$42,2,FALSE)),IF($C497=Listes!$B$39,IF('Instruction Frais Forfaitaires'!$E497&lt;=Listes!$A$70,'Instruction Frais Forfaitaires'!$E497*Listes!$A$71,IF('Instruction Frais Forfaitaires'!$E497&gt;Listes!$D$70,'Instruction Frais Forfaitaires'!$E497*Listes!$D$71,(('Instruction Frais Forfaitaires'!$E497*Listes!$B$71)+Listes!$C$71)))))))</f>
        <v/>
      </c>
      <c r="M497" s="202" t="str">
        <f>IF('Frais Forfaitaires'!M496="","",'Frais Forfaitaires'!M496)</f>
        <v/>
      </c>
      <c r="N497" s="42" t="str">
        <f t="shared" si="29"/>
        <v/>
      </c>
      <c r="O497" s="203" t="str">
        <f t="shared" si="30"/>
        <v/>
      </c>
      <c r="P497" s="204" t="str">
        <f t="shared" si="31"/>
        <v/>
      </c>
      <c r="Q497" s="205" t="str">
        <f t="shared" si="32"/>
        <v/>
      </c>
      <c r="R497" s="206"/>
      <c r="S497" s="66"/>
    </row>
    <row r="498" spans="1:19" ht="20.100000000000001" customHeight="1" x14ac:dyDescent="0.25">
      <c r="A498" s="191">
        <v>492</v>
      </c>
      <c r="B498" s="200" t="str">
        <f>IF('Frais Forfaitaires'!B497="","",'Frais Forfaitaires'!B497)</f>
        <v/>
      </c>
      <c r="C498" s="200" t="str">
        <f>IF('Frais Forfaitaires'!C497="","",'Frais Forfaitaires'!C497)</f>
        <v/>
      </c>
      <c r="D498" s="200" t="str">
        <f>IF('Frais Forfaitaires'!D497="","",'Frais Forfaitaires'!D497)</f>
        <v/>
      </c>
      <c r="E498" s="200" t="str">
        <f>IF('Frais Forfaitaires'!E497="","",'Frais Forfaitaires'!E497)</f>
        <v/>
      </c>
      <c r="F498" s="200" t="str">
        <f>IF('Frais Forfaitaires'!F497="","",'Frais Forfaitaires'!F497)</f>
        <v/>
      </c>
      <c r="G498" s="200" t="str">
        <f>IF('Frais Forfaitaires'!G497="","",'Frais Forfaitaires'!G497)</f>
        <v/>
      </c>
      <c r="H498" s="200" t="str">
        <f>IF('Frais Forfaitaires'!H497="","",'Frais Forfaitaires'!H497)</f>
        <v/>
      </c>
      <c r="I498" s="200" t="str">
        <f>IF('Frais Forfaitaires'!I497="","",'Frais Forfaitaires'!I497)</f>
        <v/>
      </c>
      <c r="J498" s="189" t="str">
        <f>IF($G498="","",IF($C498=Listes!$B$38,IF('Instruction Frais Forfaitaires'!$E498&lt;=Listes!$B$59,('Instruction Frais Forfaitaires'!$E498*(VLOOKUP('Instruction Frais Forfaitaires'!$D498,Listes!$A$60:$E$66,2,FALSE))),IF('Instruction Frais Forfaitaires'!$E498&gt;Listes!$E$59,('Instruction Frais Forfaitaires'!$E498*(VLOOKUP('Instruction Frais Forfaitaires'!$D498,Listes!$A$60:$E$66,5,FALSE))),('Instruction Frais Forfaitaires'!$E498*(VLOOKUP('Instruction Frais Forfaitaires'!$D498,Listes!$A$60:$E$66,3,FALSE))+(VLOOKUP('Instruction Frais Forfaitaires'!$D498,Listes!$A$60:$E$66,4,FALSE)))))))</f>
        <v/>
      </c>
      <c r="K498" s="189" t="str">
        <f>IF($G498="","",IF($C498=Listes!$B$37,IF('Instruction Frais Forfaitaires'!$E498&lt;=Listes!$B$48,('Instruction Frais Forfaitaires'!$E498*(VLOOKUP('Instruction Frais Forfaitaires'!$D498,Listes!$A$49:$E$55,2,FALSE))),IF('Instruction Frais Forfaitaires'!$E498&gt;Listes!$D$48,('Instruction Frais Forfaitaires'!$E498*(VLOOKUP('Instruction Frais Forfaitaires'!$D498,Listes!$A$49:$E$55,5,FALSE))),('Instruction Frais Forfaitaires'!$E498*(VLOOKUP('Instruction Frais Forfaitaires'!$D498,Listes!$A$49:$E$55,3,FALSE))+(VLOOKUP('Instruction Frais Forfaitaires'!$D498,Listes!$A$49:$E$55,4,FALSE)))))))</f>
        <v/>
      </c>
      <c r="L498" s="190" t="str">
        <f>IF($G498="","",IF($C498=Listes!$B$40,Listes!$I$37,IF($C498=Listes!$B$41,(VLOOKUP('Instruction Frais Forfaitaires'!$F498,Listes!$E$37:$F$42,2,FALSE)),IF($C498=Listes!$B$39,IF('Instruction Frais Forfaitaires'!$E498&lt;=Listes!$A$70,'Instruction Frais Forfaitaires'!$E498*Listes!$A$71,IF('Instruction Frais Forfaitaires'!$E498&gt;Listes!$D$70,'Instruction Frais Forfaitaires'!$E498*Listes!$D$71,(('Instruction Frais Forfaitaires'!$E498*Listes!$B$71)+Listes!$C$71)))))))</f>
        <v/>
      </c>
      <c r="M498" s="202" t="str">
        <f>IF('Frais Forfaitaires'!M497="","",'Frais Forfaitaires'!M497)</f>
        <v/>
      </c>
      <c r="N498" s="42" t="str">
        <f t="shared" si="29"/>
        <v/>
      </c>
      <c r="O498" s="203" t="str">
        <f t="shared" si="30"/>
        <v/>
      </c>
      <c r="P498" s="204" t="str">
        <f t="shared" si="31"/>
        <v/>
      </c>
      <c r="Q498" s="205" t="str">
        <f t="shared" si="32"/>
        <v/>
      </c>
      <c r="R498" s="206"/>
      <c r="S498" s="66"/>
    </row>
    <row r="499" spans="1:19" ht="20.100000000000001" customHeight="1" x14ac:dyDescent="0.25">
      <c r="A499" s="191">
        <v>493</v>
      </c>
      <c r="B499" s="200" t="str">
        <f>IF('Frais Forfaitaires'!B498="","",'Frais Forfaitaires'!B498)</f>
        <v/>
      </c>
      <c r="C499" s="200" t="str">
        <f>IF('Frais Forfaitaires'!C498="","",'Frais Forfaitaires'!C498)</f>
        <v/>
      </c>
      <c r="D499" s="200" t="str">
        <f>IF('Frais Forfaitaires'!D498="","",'Frais Forfaitaires'!D498)</f>
        <v/>
      </c>
      <c r="E499" s="200" t="str">
        <f>IF('Frais Forfaitaires'!E498="","",'Frais Forfaitaires'!E498)</f>
        <v/>
      </c>
      <c r="F499" s="200" t="str">
        <f>IF('Frais Forfaitaires'!F498="","",'Frais Forfaitaires'!F498)</f>
        <v/>
      </c>
      <c r="G499" s="200" t="str">
        <f>IF('Frais Forfaitaires'!G498="","",'Frais Forfaitaires'!G498)</f>
        <v/>
      </c>
      <c r="H499" s="200" t="str">
        <f>IF('Frais Forfaitaires'!H498="","",'Frais Forfaitaires'!H498)</f>
        <v/>
      </c>
      <c r="I499" s="200" t="str">
        <f>IF('Frais Forfaitaires'!I498="","",'Frais Forfaitaires'!I498)</f>
        <v/>
      </c>
      <c r="J499" s="189" t="str">
        <f>IF($G499="","",IF($C499=Listes!$B$38,IF('Instruction Frais Forfaitaires'!$E499&lt;=Listes!$B$59,('Instruction Frais Forfaitaires'!$E499*(VLOOKUP('Instruction Frais Forfaitaires'!$D499,Listes!$A$60:$E$66,2,FALSE))),IF('Instruction Frais Forfaitaires'!$E499&gt;Listes!$E$59,('Instruction Frais Forfaitaires'!$E499*(VLOOKUP('Instruction Frais Forfaitaires'!$D499,Listes!$A$60:$E$66,5,FALSE))),('Instruction Frais Forfaitaires'!$E499*(VLOOKUP('Instruction Frais Forfaitaires'!$D499,Listes!$A$60:$E$66,3,FALSE))+(VLOOKUP('Instruction Frais Forfaitaires'!$D499,Listes!$A$60:$E$66,4,FALSE)))))))</f>
        <v/>
      </c>
      <c r="K499" s="189" t="str">
        <f>IF($G499="","",IF($C499=Listes!$B$37,IF('Instruction Frais Forfaitaires'!$E499&lt;=Listes!$B$48,('Instruction Frais Forfaitaires'!$E499*(VLOOKUP('Instruction Frais Forfaitaires'!$D499,Listes!$A$49:$E$55,2,FALSE))),IF('Instruction Frais Forfaitaires'!$E499&gt;Listes!$D$48,('Instruction Frais Forfaitaires'!$E499*(VLOOKUP('Instruction Frais Forfaitaires'!$D499,Listes!$A$49:$E$55,5,FALSE))),('Instruction Frais Forfaitaires'!$E499*(VLOOKUP('Instruction Frais Forfaitaires'!$D499,Listes!$A$49:$E$55,3,FALSE))+(VLOOKUP('Instruction Frais Forfaitaires'!$D499,Listes!$A$49:$E$55,4,FALSE)))))))</f>
        <v/>
      </c>
      <c r="L499" s="190" t="str">
        <f>IF($G499="","",IF($C499=Listes!$B$40,Listes!$I$37,IF($C499=Listes!$B$41,(VLOOKUP('Instruction Frais Forfaitaires'!$F499,Listes!$E$37:$F$42,2,FALSE)),IF($C499=Listes!$B$39,IF('Instruction Frais Forfaitaires'!$E499&lt;=Listes!$A$70,'Instruction Frais Forfaitaires'!$E499*Listes!$A$71,IF('Instruction Frais Forfaitaires'!$E499&gt;Listes!$D$70,'Instruction Frais Forfaitaires'!$E499*Listes!$D$71,(('Instruction Frais Forfaitaires'!$E499*Listes!$B$71)+Listes!$C$71)))))))</f>
        <v/>
      </c>
      <c r="M499" s="202" t="str">
        <f>IF('Frais Forfaitaires'!M498="","",'Frais Forfaitaires'!M498)</f>
        <v/>
      </c>
      <c r="N499" s="42" t="str">
        <f t="shared" si="29"/>
        <v/>
      </c>
      <c r="O499" s="203" t="str">
        <f t="shared" si="30"/>
        <v/>
      </c>
      <c r="P499" s="204" t="str">
        <f t="shared" si="31"/>
        <v/>
      </c>
      <c r="Q499" s="205" t="str">
        <f t="shared" si="32"/>
        <v/>
      </c>
      <c r="R499" s="206"/>
      <c r="S499" s="66"/>
    </row>
    <row r="500" spans="1:19" ht="20.100000000000001" customHeight="1" x14ac:dyDescent="0.25">
      <c r="A500" s="191">
        <v>494</v>
      </c>
      <c r="B500" s="200" t="str">
        <f>IF('Frais Forfaitaires'!B499="","",'Frais Forfaitaires'!B499)</f>
        <v/>
      </c>
      <c r="C500" s="200" t="str">
        <f>IF('Frais Forfaitaires'!C499="","",'Frais Forfaitaires'!C499)</f>
        <v/>
      </c>
      <c r="D500" s="200" t="str">
        <f>IF('Frais Forfaitaires'!D499="","",'Frais Forfaitaires'!D499)</f>
        <v/>
      </c>
      <c r="E500" s="200" t="str">
        <f>IF('Frais Forfaitaires'!E499="","",'Frais Forfaitaires'!E499)</f>
        <v/>
      </c>
      <c r="F500" s="200" t="str">
        <f>IF('Frais Forfaitaires'!F499="","",'Frais Forfaitaires'!F499)</f>
        <v/>
      </c>
      <c r="G500" s="200" t="str">
        <f>IF('Frais Forfaitaires'!G499="","",'Frais Forfaitaires'!G499)</f>
        <v/>
      </c>
      <c r="H500" s="200" t="str">
        <f>IF('Frais Forfaitaires'!H499="","",'Frais Forfaitaires'!H499)</f>
        <v/>
      </c>
      <c r="I500" s="200" t="str">
        <f>IF('Frais Forfaitaires'!I499="","",'Frais Forfaitaires'!I499)</f>
        <v/>
      </c>
      <c r="J500" s="189" t="str">
        <f>IF($G500="","",IF($C500=Listes!$B$38,IF('Instruction Frais Forfaitaires'!$E500&lt;=Listes!$B$59,('Instruction Frais Forfaitaires'!$E500*(VLOOKUP('Instruction Frais Forfaitaires'!$D500,Listes!$A$60:$E$66,2,FALSE))),IF('Instruction Frais Forfaitaires'!$E500&gt;Listes!$E$59,('Instruction Frais Forfaitaires'!$E500*(VLOOKUP('Instruction Frais Forfaitaires'!$D500,Listes!$A$60:$E$66,5,FALSE))),('Instruction Frais Forfaitaires'!$E500*(VLOOKUP('Instruction Frais Forfaitaires'!$D500,Listes!$A$60:$E$66,3,FALSE))+(VLOOKUP('Instruction Frais Forfaitaires'!$D500,Listes!$A$60:$E$66,4,FALSE)))))))</f>
        <v/>
      </c>
      <c r="K500" s="189" t="str">
        <f>IF($G500="","",IF($C500=Listes!$B$37,IF('Instruction Frais Forfaitaires'!$E500&lt;=Listes!$B$48,('Instruction Frais Forfaitaires'!$E500*(VLOOKUP('Instruction Frais Forfaitaires'!$D500,Listes!$A$49:$E$55,2,FALSE))),IF('Instruction Frais Forfaitaires'!$E500&gt;Listes!$D$48,('Instruction Frais Forfaitaires'!$E500*(VLOOKUP('Instruction Frais Forfaitaires'!$D500,Listes!$A$49:$E$55,5,FALSE))),('Instruction Frais Forfaitaires'!$E500*(VLOOKUP('Instruction Frais Forfaitaires'!$D500,Listes!$A$49:$E$55,3,FALSE))+(VLOOKUP('Instruction Frais Forfaitaires'!$D500,Listes!$A$49:$E$55,4,FALSE)))))))</f>
        <v/>
      </c>
      <c r="L500" s="190" t="str">
        <f>IF($G500="","",IF($C500=Listes!$B$40,Listes!$I$37,IF($C500=Listes!$B$41,(VLOOKUP('Instruction Frais Forfaitaires'!$F500,Listes!$E$37:$F$42,2,FALSE)),IF($C500=Listes!$B$39,IF('Instruction Frais Forfaitaires'!$E500&lt;=Listes!$A$70,'Instruction Frais Forfaitaires'!$E500*Listes!$A$71,IF('Instruction Frais Forfaitaires'!$E500&gt;Listes!$D$70,'Instruction Frais Forfaitaires'!$E500*Listes!$D$71,(('Instruction Frais Forfaitaires'!$E500*Listes!$B$71)+Listes!$C$71)))))))</f>
        <v/>
      </c>
      <c r="M500" s="202" t="str">
        <f>IF('Frais Forfaitaires'!M499="","",'Frais Forfaitaires'!M499)</f>
        <v/>
      </c>
      <c r="N500" s="42" t="str">
        <f t="shared" si="29"/>
        <v/>
      </c>
      <c r="O500" s="203" t="str">
        <f t="shared" si="30"/>
        <v/>
      </c>
      <c r="P500" s="204" t="str">
        <f t="shared" si="31"/>
        <v/>
      </c>
      <c r="Q500" s="205" t="str">
        <f t="shared" si="32"/>
        <v/>
      </c>
      <c r="R500" s="206"/>
      <c r="S500" s="66"/>
    </row>
    <row r="501" spans="1:19" ht="20.100000000000001" customHeight="1" x14ac:dyDescent="0.25">
      <c r="A501" s="191">
        <v>495</v>
      </c>
      <c r="B501" s="200" t="str">
        <f>IF('Frais Forfaitaires'!B500="","",'Frais Forfaitaires'!B500)</f>
        <v/>
      </c>
      <c r="C501" s="200" t="str">
        <f>IF('Frais Forfaitaires'!C500="","",'Frais Forfaitaires'!C500)</f>
        <v/>
      </c>
      <c r="D501" s="200" t="str">
        <f>IF('Frais Forfaitaires'!D500="","",'Frais Forfaitaires'!D500)</f>
        <v/>
      </c>
      <c r="E501" s="200" t="str">
        <f>IF('Frais Forfaitaires'!E500="","",'Frais Forfaitaires'!E500)</f>
        <v/>
      </c>
      <c r="F501" s="200" t="str">
        <f>IF('Frais Forfaitaires'!F500="","",'Frais Forfaitaires'!F500)</f>
        <v/>
      </c>
      <c r="G501" s="200" t="str">
        <f>IF('Frais Forfaitaires'!G500="","",'Frais Forfaitaires'!G500)</f>
        <v/>
      </c>
      <c r="H501" s="200" t="str">
        <f>IF('Frais Forfaitaires'!H500="","",'Frais Forfaitaires'!H500)</f>
        <v/>
      </c>
      <c r="I501" s="200" t="str">
        <f>IF('Frais Forfaitaires'!I500="","",'Frais Forfaitaires'!I500)</f>
        <v/>
      </c>
      <c r="J501" s="189" t="str">
        <f>IF($G501="","",IF($C501=Listes!$B$38,IF('Instruction Frais Forfaitaires'!$E501&lt;=Listes!$B$59,('Instruction Frais Forfaitaires'!$E501*(VLOOKUP('Instruction Frais Forfaitaires'!$D501,Listes!$A$60:$E$66,2,FALSE))),IF('Instruction Frais Forfaitaires'!$E501&gt;Listes!$E$59,('Instruction Frais Forfaitaires'!$E501*(VLOOKUP('Instruction Frais Forfaitaires'!$D501,Listes!$A$60:$E$66,5,FALSE))),('Instruction Frais Forfaitaires'!$E501*(VLOOKUP('Instruction Frais Forfaitaires'!$D501,Listes!$A$60:$E$66,3,FALSE))+(VLOOKUP('Instruction Frais Forfaitaires'!$D501,Listes!$A$60:$E$66,4,FALSE)))))))</f>
        <v/>
      </c>
      <c r="K501" s="189" t="str">
        <f>IF($G501="","",IF($C501=Listes!$B$37,IF('Instruction Frais Forfaitaires'!$E501&lt;=Listes!$B$48,('Instruction Frais Forfaitaires'!$E501*(VLOOKUP('Instruction Frais Forfaitaires'!$D501,Listes!$A$49:$E$55,2,FALSE))),IF('Instruction Frais Forfaitaires'!$E501&gt;Listes!$D$48,('Instruction Frais Forfaitaires'!$E501*(VLOOKUP('Instruction Frais Forfaitaires'!$D501,Listes!$A$49:$E$55,5,FALSE))),('Instruction Frais Forfaitaires'!$E501*(VLOOKUP('Instruction Frais Forfaitaires'!$D501,Listes!$A$49:$E$55,3,FALSE))+(VLOOKUP('Instruction Frais Forfaitaires'!$D501,Listes!$A$49:$E$55,4,FALSE)))))))</f>
        <v/>
      </c>
      <c r="L501" s="190" t="str">
        <f>IF($G501="","",IF($C501=Listes!$B$40,Listes!$I$37,IF($C501=Listes!$B$41,(VLOOKUP('Instruction Frais Forfaitaires'!$F501,Listes!$E$37:$F$42,2,FALSE)),IF($C501=Listes!$B$39,IF('Instruction Frais Forfaitaires'!$E501&lt;=Listes!$A$70,'Instruction Frais Forfaitaires'!$E501*Listes!$A$71,IF('Instruction Frais Forfaitaires'!$E501&gt;Listes!$D$70,'Instruction Frais Forfaitaires'!$E501*Listes!$D$71,(('Instruction Frais Forfaitaires'!$E501*Listes!$B$71)+Listes!$C$71)))))))</f>
        <v/>
      </c>
      <c r="M501" s="202" t="str">
        <f>IF('Frais Forfaitaires'!M500="","",'Frais Forfaitaires'!M500)</f>
        <v/>
      </c>
      <c r="N501" s="42" t="str">
        <f t="shared" si="29"/>
        <v/>
      </c>
      <c r="O501" s="203" t="str">
        <f t="shared" si="30"/>
        <v/>
      </c>
      <c r="P501" s="204" t="str">
        <f t="shared" si="31"/>
        <v/>
      </c>
      <c r="Q501" s="205" t="str">
        <f t="shared" si="32"/>
        <v/>
      </c>
      <c r="R501" s="206"/>
      <c r="S501" s="66"/>
    </row>
    <row r="502" spans="1:19" ht="20.100000000000001" customHeight="1" x14ac:dyDescent="0.25">
      <c r="A502" s="191">
        <v>496</v>
      </c>
      <c r="B502" s="200" t="str">
        <f>IF('Frais Forfaitaires'!B501="","",'Frais Forfaitaires'!B501)</f>
        <v/>
      </c>
      <c r="C502" s="200" t="str">
        <f>IF('Frais Forfaitaires'!C501="","",'Frais Forfaitaires'!C501)</f>
        <v/>
      </c>
      <c r="D502" s="200" t="str">
        <f>IF('Frais Forfaitaires'!D501="","",'Frais Forfaitaires'!D501)</f>
        <v/>
      </c>
      <c r="E502" s="200" t="str">
        <f>IF('Frais Forfaitaires'!E501="","",'Frais Forfaitaires'!E501)</f>
        <v/>
      </c>
      <c r="F502" s="200" t="str">
        <f>IF('Frais Forfaitaires'!F501="","",'Frais Forfaitaires'!F501)</f>
        <v/>
      </c>
      <c r="G502" s="200" t="str">
        <f>IF('Frais Forfaitaires'!G501="","",'Frais Forfaitaires'!G501)</f>
        <v/>
      </c>
      <c r="H502" s="200" t="str">
        <f>IF('Frais Forfaitaires'!H501="","",'Frais Forfaitaires'!H501)</f>
        <v/>
      </c>
      <c r="I502" s="200" t="str">
        <f>IF('Frais Forfaitaires'!I501="","",'Frais Forfaitaires'!I501)</f>
        <v/>
      </c>
      <c r="J502" s="189" t="str">
        <f>IF($G502="","",IF($C502=Listes!$B$38,IF('Instruction Frais Forfaitaires'!$E502&lt;=Listes!$B$59,('Instruction Frais Forfaitaires'!$E502*(VLOOKUP('Instruction Frais Forfaitaires'!$D502,Listes!$A$60:$E$66,2,FALSE))),IF('Instruction Frais Forfaitaires'!$E502&gt;Listes!$E$59,('Instruction Frais Forfaitaires'!$E502*(VLOOKUP('Instruction Frais Forfaitaires'!$D502,Listes!$A$60:$E$66,5,FALSE))),('Instruction Frais Forfaitaires'!$E502*(VLOOKUP('Instruction Frais Forfaitaires'!$D502,Listes!$A$60:$E$66,3,FALSE))+(VLOOKUP('Instruction Frais Forfaitaires'!$D502,Listes!$A$60:$E$66,4,FALSE)))))))</f>
        <v/>
      </c>
      <c r="K502" s="189" t="str">
        <f>IF($G502="","",IF($C502=Listes!$B$37,IF('Instruction Frais Forfaitaires'!$E502&lt;=Listes!$B$48,('Instruction Frais Forfaitaires'!$E502*(VLOOKUP('Instruction Frais Forfaitaires'!$D502,Listes!$A$49:$E$55,2,FALSE))),IF('Instruction Frais Forfaitaires'!$E502&gt;Listes!$D$48,('Instruction Frais Forfaitaires'!$E502*(VLOOKUP('Instruction Frais Forfaitaires'!$D502,Listes!$A$49:$E$55,5,FALSE))),('Instruction Frais Forfaitaires'!$E502*(VLOOKUP('Instruction Frais Forfaitaires'!$D502,Listes!$A$49:$E$55,3,FALSE))+(VLOOKUP('Instruction Frais Forfaitaires'!$D502,Listes!$A$49:$E$55,4,FALSE)))))))</f>
        <v/>
      </c>
      <c r="L502" s="190" t="str">
        <f>IF($G502="","",IF($C502=Listes!$B$40,Listes!$I$37,IF($C502=Listes!$B$41,(VLOOKUP('Instruction Frais Forfaitaires'!$F502,Listes!$E$37:$F$42,2,FALSE)),IF($C502=Listes!$B$39,IF('Instruction Frais Forfaitaires'!$E502&lt;=Listes!$A$70,'Instruction Frais Forfaitaires'!$E502*Listes!$A$71,IF('Instruction Frais Forfaitaires'!$E502&gt;Listes!$D$70,'Instruction Frais Forfaitaires'!$E502*Listes!$D$71,(('Instruction Frais Forfaitaires'!$E502*Listes!$B$71)+Listes!$C$71)))))))</f>
        <v/>
      </c>
      <c r="M502" s="202" t="str">
        <f>IF('Frais Forfaitaires'!M501="","",'Frais Forfaitaires'!M501)</f>
        <v/>
      </c>
      <c r="N502" s="42" t="str">
        <f t="shared" si="29"/>
        <v/>
      </c>
      <c r="O502" s="203" t="str">
        <f t="shared" si="30"/>
        <v/>
      </c>
      <c r="P502" s="204" t="str">
        <f t="shared" si="31"/>
        <v/>
      </c>
      <c r="Q502" s="205" t="str">
        <f t="shared" si="32"/>
        <v/>
      </c>
      <c r="R502" s="206"/>
      <c r="S502" s="66"/>
    </row>
    <row r="503" spans="1:19" ht="20.100000000000001" customHeight="1" x14ac:dyDescent="0.25">
      <c r="A503" s="191">
        <v>497</v>
      </c>
      <c r="B503" s="200" t="str">
        <f>IF('Frais Forfaitaires'!B502="","",'Frais Forfaitaires'!B502)</f>
        <v/>
      </c>
      <c r="C503" s="200" t="str">
        <f>IF('Frais Forfaitaires'!C502="","",'Frais Forfaitaires'!C502)</f>
        <v/>
      </c>
      <c r="D503" s="200" t="str">
        <f>IF('Frais Forfaitaires'!D502="","",'Frais Forfaitaires'!D502)</f>
        <v/>
      </c>
      <c r="E503" s="200" t="str">
        <f>IF('Frais Forfaitaires'!E502="","",'Frais Forfaitaires'!E502)</f>
        <v/>
      </c>
      <c r="F503" s="200" t="str">
        <f>IF('Frais Forfaitaires'!F502="","",'Frais Forfaitaires'!F502)</f>
        <v/>
      </c>
      <c r="G503" s="200" t="str">
        <f>IF('Frais Forfaitaires'!G502="","",'Frais Forfaitaires'!G502)</f>
        <v/>
      </c>
      <c r="H503" s="200" t="str">
        <f>IF('Frais Forfaitaires'!H502="","",'Frais Forfaitaires'!H502)</f>
        <v/>
      </c>
      <c r="I503" s="200" t="str">
        <f>IF('Frais Forfaitaires'!I502="","",'Frais Forfaitaires'!I502)</f>
        <v/>
      </c>
      <c r="J503" s="189" t="str">
        <f>IF($G503="","",IF($C503=Listes!$B$38,IF('Instruction Frais Forfaitaires'!$E503&lt;=Listes!$B$59,('Instruction Frais Forfaitaires'!$E503*(VLOOKUP('Instruction Frais Forfaitaires'!$D503,Listes!$A$60:$E$66,2,FALSE))),IF('Instruction Frais Forfaitaires'!$E503&gt;Listes!$E$59,('Instruction Frais Forfaitaires'!$E503*(VLOOKUP('Instruction Frais Forfaitaires'!$D503,Listes!$A$60:$E$66,5,FALSE))),('Instruction Frais Forfaitaires'!$E503*(VLOOKUP('Instruction Frais Forfaitaires'!$D503,Listes!$A$60:$E$66,3,FALSE))+(VLOOKUP('Instruction Frais Forfaitaires'!$D503,Listes!$A$60:$E$66,4,FALSE)))))))</f>
        <v/>
      </c>
      <c r="K503" s="189" t="str">
        <f>IF($G503="","",IF($C503=Listes!$B$37,IF('Instruction Frais Forfaitaires'!$E503&lt;=Listes!$B$48,('Instruction Frais Forfaitaires'!$E503*(VLOOKUP('Instruction Frais Forfaitaires'!$D503,Listes!$A$49:$E$55,2,FALSE))),IF('Instruction Frais Forfaitaires'!$E503&gt;Listes!$D$48,('Instruction Frais Forfaitaires'!$E503*(VLOOKUP('Instruction Frais Forfaitaires'!$D503,Listes!$A$49:$E$55,5,FALSE))),('Instruction Frais Forfaitaires'!$E503*(VLOOKUP('Instruction Frais Forfaitaires'!$D503,Listes!$A$49:$E$55,3,FALSE))+(VLOOKUP('Instruction Frais Forfaitaires'!$D503,Listes!$A$49:$E$55,4,FALSE)))))))</f>
        <v/>
      </c>
      <c r="L503" s="190" t="str">
        <f>IF($G503="","",IF($C503=Listes!$B$40,Listes!$I$37,IF($C503=Listes!$B$41,(VLOOKUP('Instruction Frais Forfaitaires'!$F503,Listes!$E$37:$F$42,2,FALSE)),IF($C503=Listes!$B$39,IF('Instruction Frais Forfaitaires'!$E503&lt;=Listes!$A$70,'Instruction Frais Forfaitaires'!$E503*Listes!$A$71,IF('Instruction Frais Forfaitaires'!$E503&gt;Listes!$D$70,'Instruction Frais Forfaitaires'!$E503*Listes!$D$71,(('Instruction Frais Forfaitaires'!$E503*Listes!$B$71)+Listes!$C$71)))))))</f>
        <v/>
      </c>
      <c r="M503" s="202" t="str">
        <f>IF('Frais Forfaitaires'!M502="","",'Frais Forfaitaires'!M502)</f>
        <v/>
      </c>
      <c r="N503" s="42" t="str">
        <f t="shared" si="29"/>
        <v/>
      </c>
      <c r="O503" s="203" t="str">
        <f t="shared" si="30"/>
        <v/>
      </c>
      <c r="P503" s="204" t="str">
        <f t="shared" si="31"/>
        <v/>
      </c>
      <c r="Q503" s="205" t="str">
        <f t="shared" si="32"/>
        <v/>
      </c>
      <c r="R503" s="206"/>
      <c r="S503" s="66"/>
    </row>
    <row r="504" spans="1:19" ht="20.100000000000001" customHeight="1" x14ac:dyDescent="0.25">
      <c r="A504" s="191">
        <v>498</v>
      </c>
      <c r="B504" s="200" t="str">
        <f>IF('Frais Forfaitaires'!B503="","",'Frais Forfaitaires'!B503)</f>
        <v/>
      </c>
      <c r="C504" s="200" t="str">
        <f>IF('Frais Forfaitaires'!C503="","",'Frais Forfaitaires'!C503)</f>
        <v/>
      </c>
      <c r="D504" s="200" t="str">
        <f>IF('Frais Forfaitaires'!D503="","",'Frais Forfaitaires'!D503)</f>
        <v/>
      </c>
      <c r="E504" s="200" t="str">
        <f>IF('Frais Forfaitaires'!E503="","",'Frais Forfaitaires'!E503)</f>
        <v/>
      </c>
      <c r="F504" s="200" t="str">
        <f>IF('Frais Forfaitaires'!F503="","",'Frais Forfaitaires'!F503)</f>
        <v/>
      </c>
      <c r="G504" s="200" t="str">
        <f>IF('Frais Forfaitaires'!G503="","",'Frais Forfaitaires'!G503)</f>
        <v/>
      </c>
      <c r="H504" s="200" t="str">
        <f>IF('Frais Forfaitaires'!H503="","",'Frais Forfaitaires'!H503)</f>
        <v/>
      </c>
      <c r="I504" s="200" t="str">
        <f>IF('Frais Forfaitaires'!I503="","",'Frais Forfaitaires'!I503)</f>
        <v/>
      </c>
      <c r="J504" s="189" t="str">
        <f>IF($G504="","",IF($C504=Listes!$B$38,IF('Instruction Frais Forfaitaires'!$E504&lt;=Listes!$B$59,('Instruction Frais Forfaitaires'!$E504*(VLOOKUP('Instruction Frais Forfaitaires'!$D504,Listes!$A$60:$E$66,2,FALSE))),IF('Instruction Frais Forfaitaires'!$E504&gt;Listes!$E$59,('Instruction Frais Forfaitaires'!$E504*(VLOOKUP('Instruction Frais Forfaitaires'!$D504,Listes!$A$60:$E$66,5,FALSE))),('Instruction Frais Forfaitaires'!$E504*(VLOOKUP('Instruction Frais Forfaitaires'!$D504,Listes!$A$60:$E$66,3,FALSE))+(VLOOKUP('Instruction Frais Forfaitaires'!$D504,Listes!$A$60:$E$66,4,FALSE)))))))</f>
        <v/>
      </c>
      <c r="K504" s="189" t="str">
        <f>IF($G504="","",IF($C504=Listes!$B$37,IF('Instruction Frais Forfaitaires'!$E504&lt;=Listes!$B$48,('Instruction Frais Forfaitaires'!$E504*(VLOOKUP('Instruction Frais Forfaitaires'!$D504,Listes!$A$49:$E$55,2,FALSE))),IF('Instruction Frais Forfaitaires'!$E504&gt;Listes!$D$48,('Instruction Frais Forfaitaires'!$E504*(VLOOKUP('Instruction Frais Forfaitaires'!$D504,Listes!$A$49:$E$55,5,FALSE))),('Instruction Frais Forfaitaires'!$E504*(VLOOKUP('Instruction Frais Forfaitaires'!$D504,Listes!$A$49:$E$55,3,FALSE))+(VLOOKUP('Instruction Frais Forfaitaires'!$D504,Listes!$A$49:$E$55,4,FALSE)))))))</f>
        <v/>
      </c>
      <c r="L504" s="190" t="str">
        <f>IF($G504="","",IF($C504=Listes!$B$40,Listes!$I$37,IF($C504=Listes!$B$41,(VLOOKUP('Instruction Frais Forfaitaires'!$F504,Listes!$E$37:$F$42,2,FALSE)),IF($C504=Listes!$B$39,IF('Instruction Frais Forfaitaires'!$E504&lt;=Listes!$A$70,'Instruction Frais Forfaitaires'!$E504*Listes!$A$71,IF('Instruction Frais Forfaitaires'!$E504&gt;Listes!$D$70,'Instruction Frais Forfaitaires'!$E504*Listes!$D$71,(('Instruction Frais Forfaitaires'!$E504*Listes!$B$71)+Listes!$C$71)))))))</f>
        <v/>
      </c>
      <c r="M504" s="202" t="str">
        <f>IF('Frais Forfaitaires'!M503="","",'Frais Forfaitaires'!M503)</f>
        <v/>
      </c>
      <c r="N504" s="42" t="str">
        <f t="shared" si="29"/>
        <v/>
      </c>
      <c r="O504" s="203" t="str">
        <f t="shared" si="30"/>
        <v/>
      </c>
      <c r="P504" s="204" t="str">
        <f t="shared" si="31"/>
        <v/>
      </c>
      <c r="Q504" s="205" t="str">
        <f t="shared" si="32"/>
        <v/>
      </c>
      <c r="R504" s="206"/>
      <c r="S504" s="66"/>
    </row>
    <row r="505" spans="1:19" ht="20.100000000000001" customHeight="1" x14ac:dyDescent="0.25">
      <c r="A505" s="191">
        <v>499</v>
      </c>
      <c r="B505" s="200" t="str">
        <f>IF('Frais Forfaitaires'!B504="","",'Frais Forfaitaires'!B504)</f>
        <v/>
      </c>
      <c r="C505" s="200" t="str">
        <f>IF('Frais Forfaitaires'!C504="","",'Frais Forfaitaires'!C504)</f>
        <v/>
      </c>
      <c r="D505" s="200" t="str">
        <f>IF('Frais Forfaitaires'!D504="","",'Frais Forfaitaires'!D504)</f>
        <v/>
      </c>
      <c r="E505" s="200" t="str">
        <f>IF('Frais Forfaitaires'!E504="","",'Frais Forfaitaires'!E504)</f>
        <v/>
      </c>
      <c r="F505" s="200" t="str">
        <f>IF('Frais Forfaitaires'!F504="","",'Frais Forfaitaires'!F504)</f>
        <v/>
      </c>
      <c r="G505" s="200" t="str">
        <f>IF('Frais Forfaitaires'!G504="","",'Frais Forfaitaires'!G504)</f>
        <v/>
      </c>
      <c r="H505" s="200" t="str">
        <f>IF('Frais Forfaitaires'!H504="","",'Frais Forfaitaires'!H504)</f>
        <v/>
      </c>
      <c r="I505" s="200" t="str">
        <f>IF('Frais Forfaitaires'!I504="","",'Frais Forfaitaires'!I504)</f>
        <v/>
      </c>
      <c r="J505" s="189" t="str">
        <f>IF($G505="","",IF($C505=Listes!$B$38,IF('Instruction Frais Forfaitaires'!$E505&lt;=Listes!$B$59,('Instruction Frais Forfaitaires'!$E505*(VLOOKUP('Instruction Frais Forfaitaires'!$D505,Listes!$A$60:$E$66,2,FALSE))),IF('Instruction Frais Forfaitaires'!$E505&gt;Listes!$E$59,('Instruction Frais Forfaitaires'!$E505*(VLOOKUP('Instruction Frais Forfaitaires'!$D505,Listes!$A$60:$E$66,5,FALSE))),('Instruction Frais Forfaitaires'!$E505*(VLOOKUP('Instruction Frais Forfaitaires'!$D505,Listes!$A$60:$E$66,3,FALSE))+(VLOOKUP('Instruction Frais Forfaitaires'!$D505,Listes!$A$60:$E$66,4,FALSE)))))))</f>
        <v/>
      </c>
      <c r="K505" s="189" t="str">
        <f>IF($G505="","",IF($C505=Listes!$B$37,IF('Instruction Frais Forfaitaires'!$E505&lt;=Listes!$B$48,('Instruction Frais Forfaitaires'!$E505*(VLOOKUP('Instruction Frais Forfaitaires'!$D505,Listes!$A$49:$E$55,2,FALSE))),IF('Instruction Frais Forfaitaires'!$E505&gt;Listes!$D$48,('Instruction Frais Forfaitaires'!$E505*(VLOOKUP('Instruction Frais Forfaitaires'!$D505,Listes!$A$49:$E$55,5,FALSE))),('Instruction Frais Forfaitaires'!$E505*(VLOOKUP('Instruction Frais Forfaitaires'!$D505,Listes!$A$49:$E$55,3,FALSE))+(VLOOKUP('Instruction Frais Forfaitaires'!$D505,Listes!$A$49:$E$55,4,FALSE)))))))</f>
        <v/>
      </c>
      <c r="L505" s="190" t="str">
        <f>IF($G505="","",IF($C505=Listes!$B$40,Listes!$I$37,IF($C505=Listes!$B$41,(VLOOKUP('Instruction Frais Forfaitaires'!$F505,Listes!$E$37:$F$42,2,FALSE)),IF($C505=Listes!$B$39,IF('Instruction Frais Forfaitaires'!$E505&lt;=Listes!$A$70,'Instruction Frais Forfaitaires'!$E505*Listes!$A$71,IF('Instruction Frais Forfaitaires'!$E505&gt;Listes!$D$70,'Instruction Frais Forfaitaires'!$E505*Listes!$D$71,(('Instruction Frais Forfaitaires'!$E505*Listes!$B$71)+Listes!$C$71)))))))</f>
        <v/>
      </c>
      <c r="M505" s="202" t="str">
        <f>IF('Frais Forfaitaires'!M504="","",'Frais Forfaitaires'!M504)</f>
        <v/>
      </c>
      <c r="N505" s="42" t="str">
        <f t="shared" si="29"/>
        <v/>
      </c>
      <c r="O505" s="203" t="str">
        <f t="shared" si="30"/>
        <v/>
      </c>
      <c r="P505" s="204" t="str">
        <f t="shared" si="31"/>
        <v/>
      </c>
      <c r="Q505" s="205" t="str">
        <f t="shared" si="32"/>
        <v/>
      </c>
      <c r="R505" s="206"/>
      <c r="S505" s="66"/>
    </row>
    <row r="506" spans="1:19" ht="20.100000000000001" customHeight="1" thickBot="1" x14ac:dyDescent="0.3">
      <c r="A506" s="192">
        <v>500</v>
      </c>
      <c r="B506" s="207" t="str">
        <f>IF('Frais Forfaitaires'!B505="","",'Frais Forfaitaires'!B505)</f>
        <v/>
      </c>
      <c r="C506" s="207" t="str">
        <f>IF('Frais Forfaitaires'!C505="","",'Frais Forfaitaires'!C505)</f>
        <v/>
      </c>
      <c r="D506" s="207" t="str">
        <f>IF('Frais Forfaitaires'!D505="","",'Frais Forfaitaires'!D505)</f>
        <v/>
      </c>
      <c r="E506" s="207" t="str">
        <f>IF('Frais Forfaitaires'!E505="","",'Frais Forfaitaires'!E505)</f>
        <v/>
      </c>
      <c r="F506" s="207" t="str">
        <f>IF('Frais Forfaitaires'!F505="","",'Frais Forfaitaires'!F505)</f>
        <v/>
      </c>
      <c r="G506" s="207" t="str">
        <f>IF('Frais Forfaitaires'!G505="","",'Frais Forfaitaires'!G505)</f>
        <v/>
      </c>
      <c r="H506" s="207" t="str">
        <f>IF('Frais Forfaitaires'!H505="","",'Frais Forfaitaires'!H505)</f>
        <v/>
      </c>
      <c r="I506" s="207" t="str">
        <f>IF('Frais Forfaitaires'!I505="","",'Frais Forfaitaires'!I505)</f>
        <v/>
      </c>
      <c r="J506" s="193" t="str">
        <f>IF($G506="","",IF($C506=Listes!$B$38,IF('Instruction Frais Forfaitaires'!$E506&lt;=Listes!$B$59,('Instruction Frais Forfaitaires'!$E506*(VLOOKUP('Instruction Frais Forfaitaires'!$D506,Listes!$A$60:$E$66,2,FALSE))),IF('Instruction Frais Forfaitaires'!$E506&gt;Listes!$E$59,('Instruction Frais Forfaitaires'!$E506*(VLOOKUP('Instruction Frais Forfaitaires'!$D506,Listes!$A$60:$E$66,5,FALSE))),('Instruction Frais Forfaitaires'!$E506*(VLOOKUP('Instruction Frais Forfaitaires'!$D506,Listes!$A$60:$E$66,3,FALSE))+(VLOOKUP('Instruction Frais Forfaitaires'!$D506,Listes!$A$60:$E$66,4,FALSE)))))))</f>
        <v/>
      </c>
      <c r="K506" s="193" t="str">
        <f>IF($G506="","",IF($C506=Listes!$B$37,IF('Instruction Frais Forfaitaires'!$E506&lt;=Listes!$B$48,('Instruction Frais Forfaitaires'!$E506*(VLOOKUP('Instruction Frais Forfaitaires'!$D506,Listes!$A$49:$E$55,2,FALSE))),IF('Instruction Frais Forfaitaires'!$E506&gt;Listes!$D$48,('Instruction Frais Forfaitaires'!$E506*(VLOOKUP('Instruction Frais Forfaitaires'!$D506,Listes!$A$49:$E$55,5,FALSE))),('Instruction Frais Forfaitaires'!$E506*(VLOOKUP('Instruction Frais Forfaitaires'!$D506,Listes!$A$49:$E$55,3,FALSE))+(VLOOKUP('Instruction Frais Forfaitaires'!$D506,Listes!$A$49:$E$55,4,FALSE)))))))</f>
        <v/>
      </c>
      <c r="L506" s="194" t="str">
        <f>IF($G506="","",IF($C506=Listes!$B$40,Listes!$I$37,IF($C506=Listes!$B$41,(VLOOKUP('Instruction Frais Forfaitaires'!$F506,Listes!$E$37:$F$42,2,FALSE)),IF($C506=Listes!$B$39,IF('Instruction Frais Forfaitaires'!$E506&lt;=Listes!$A$70,'Instruction Frais Forfaitaires'!$E506*Listes!$A$71,IF('Instruction Frais Forfaitaires'!$E506&gt;Listes!$D$70,'Instruction Frais Forfaitaires'!$E506*Listes!$D$71,(('Instruction Frais Forfaitaires'!$E506*Listes!$B$71)+Listes!$C$71)))))))</f>
        <v/>
      </c>
      <c r="M506" s="208" t="str">
        <f>IF('Frais Forfaitaires'!M505="","",'Frais Forfaitaires'!M505)</f>
        <v/>
      </c>
      <c r="N506" s="91" t="str">
        <f t="shared" si="29"/>
        <v/>
      </c>
      <c r="O506" s="209" t="str">
        <f t="shared" si="30"/>
        <v/>
      </c>
      <c r="P506" s="210" t="str">
        <f t="shared" si="31"/>
        <v/>
      </c>
      <c r="Q506" s="211" t="str">
        <f t="shared" si="32"/>
        <v/>
      </c>
      <c r="R506" s="212"/>
      <c r="S506" s="43"/>
    </row>
    <row r="507" spans="1:19" s="195" customFormat="1" ht="20.100000000000001" customHeight="1" thickBot="1" x14ac:dyDescent="0.35">
      <c r="G507" s="196"/>
      <c r="H507" s="197"/>
      <c r="I507" s="197"/>
      <c r="J507" s="196"/>
      <c r="M507" s="198" t="s">
        <v>43</v>
      </c>
      <c r="N507" s="94">
        <f>SUM(N7:N506)</f>
        <v>0</v>
      </c>
      <c r="P507" s="198" t="s">
        <v>43</v>
      </c>
      <c r="Q507" s="94">
        <f>SUM(Q7:Q506)</f>
        <v>0</v>
      </c>
      <c r="R507" s="196"/>
      <c r="S507" s="199"/>
    </row>
  </sheetData>
  <sheetProtection algorithmName="SHA-512" hashValue="YE42kN6mArzPSl4XqodeJgkpOLx278bUSFVWpq+0OhN8MyGfyfzX9fQHOyAtAMWhXyRis6mP40OiNbxYsS2gzg==" saltValue="3E5SFCxcD/OEnLOoXQUPdg==" spinCount="100000" sheet="1" objects="1" scenarios="1"/>
  <mergeCells count="6">
    <mergeCell ref="A1:S1"/>
    <mergeCell ref="A2:S2"/>
    <mergeCell ref="A3:A4"/>
    <mergeCell ref="J3:L3"/>
    <mergeCell ref="D4:E4"/>
    <mergeCell ref="J4:L4"/>
  </mergeCells>
  <conditionalFormatting sqref="A7:S506">
    <cfRule type="expression" dxfId="7" priority="2">
      <formula>$S7="Oui"</formula>
    </cfRule>
  </conditionalFormatting>
  <dataValidations count="2">
    <dataValidation type="list" allowBlank="1" showInputMessage="1" showErrorMessage="1" sqref="S7:S506">
      <formula1>"Oui"</formula1>
    </dataValidation>
    <dataValidation type="decimal" operator="greaterThan" allowBlank="1" showInputMessage="1" showErrorMessage="1" sqref="M7:N506 Q7:Q506">
      <formula1>0</formula1>
    </dataValidation>
  </dataValidations>
  <pageMargins left="0.7" right="0.7" top="0.75" bottom="0.75" header="0.3" footer="0.3"/>
  <pageSetup paperSize="9" scale="50" fitToHeight="0" orientation="landscape" r:id="rId1"/>
  <extLst>
    <ext xmlns:x14="http://schemas.microsoft.com/office/spreadsheetml/2009/9/main" uri="{78C0D931-6437-407d-A8EE-F0AAD7539E65}">
      <x14:conditionalFormattings>
        <x14:conditionalFormatting xmlns:xm="http://schemas.microsoft.com/office/excel/2006/main">
          <x14:cfRule type="expression" priority="1" id="{CB64E61E-5AC8-4C52-AA98-D3B8A70A24B5}">
            <xm:f>B7&lt;&gt;'Frais Forfaitaires'!B6</xm:f>
            <x14:dxf>
              <font>
                <color rgb="FFFF0000"/>
              </font>
            </x14:dxf>
          </x14:cfRule>
          <xm:sqref>B7:M506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Listes!$A$17:$A$34</xm:f>
          </x14:formula1>
          <xm:sqref>O7:O506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12</vt:i4>
      </vt:variant>
      <vt:variant>
        <vt:lpstr>Plages nommées</vt:lpstr>
      </vt:variant>
      <vt:variant>
        <vt:i4>9</vt:i4>
      </vt:variant>
    </vt:vector>
  </HeadingPairs>
  <TitlesOfParts>
    <vt:vector size="21" baseType="lpstr">
      <vt:lpstr>Notice</vt:lpstr>
      <vt:lpstr>Synthèse dépenses bénéficiaire</vt:lpstr>
      <vt:lpstr>Frais de salaires</vt:lpstr>
      <vt:lpstr>Frais Forfaitaires</vt:lpstr>
      <vt:lpstr>Frais réels</vt:lpstr>
      <vt:lpstr>Autres frais</vt:lpstr>
      <vt:lpstr>Synthèse dépenses SI</vt:lpstr>
      <vt:lpstr>Instruction Frais de salaires</vt:lpstr>
      <vt:lpstr>Instruction Frais Forfaitaires</vt:lpstr>
      <vt:lpstr>Instruction Frais réels</vt:lpstr>
      <vt:lpstr>Instruction Autres frais</vt:lpstr>
      <vt:lpstr>Listes</vt:lpstr>
      <vt:lpstr>fiche_action_est</vt:lpstr>
      <vt:lpstr>fiche_action_nord</vt:lpstr>
      <vt:lpstr>fiche_action_ouest</vt:lpstr>
      <vt:lpstr>Salaire_chercheur</vt:lpstr>
      <vt:lpstr>Salaire_directeur</vt:lpstr>
      <vt:lpstr>Salaire_ingénieur</vt:lpstr>
      <vt:lpstr>Salaire_technicien</vt:lpstr>
      <vt:lpstr>'Synthèse dépenses bénéficiaire'!Zone_d_impression</vt:lpstr>
      <vt:lpstr>'Synthèse dépenses SI'!Zone_d_impression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Gauvain Meulle</dc:creator>
  <cp:lastModifiedBy>jean.lubszynski</cp:lastModifiedBy>
  <cp:lastPrinted>2024-03-19T05:15:32Z</cp:lastPrinted>
  <dcterms:created xsi:type="dcterms:W3CDTF">2015-12-18T05:22:04Z</dcterms:created>
  <dcterms:modified xsi:type="dcterms:W3CDTF">2025-04-07T11:01:27Z</dcterms:modified>
</cp:coreProperties>
</file>